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 yWindow="105" windowWidth="7665" windowHeight="8730" tabRatio="711" firstSheet="8" activeTab="11"/>
  </bookViews>
  <sheets>
    <sheet name="Exp.Primas" sheetId="1" r:id="rId1"/>
    <sheet name="Exp.Stros" sheetId="2" r:id="rId2"/>
    <sheet name="1. TRDM" sheetId="3" r:id="rId3"/>
    <sheet name="2. AUTOS" sheetId="4" r:id="rId4"/>
    <sheet name="3. MANEJO" sheetId="5" r:id="rId5"/>
    <sheet name="4. RCE" sheetId="6" r:id="rId6"/>
    <sheet name="5. RCSP" sheetId="7" r:id="rId7"/>
    <sheet name="6. IRF" sheetId="8" r:id="rId8"/>
    <sheet name="7. PRIMA" sheetId="9" r:id="rId9"/>
    <sheet name="8.DEDUCIBLES " sheetId="10" r:id="rId10"/>
    <sheet name="Ponderación Primas" sheetId="11" r:id="rId11"/>
    <sheet name="Consolidado Gral por Ramo" sheetId="12" r:id="rId12"/>
    <sheet name="Resumen Consolidado" sheetId="13" r:id="rId13"/>
  </sheets>
  <definedNames>
    <definedName name="_xlnm.Print_Area" localSheetId="2">'1. TRDM'!$A$1:$G$25</definedName>
    <definedName name="_xlnm.Print_Area" localSheetId="3">'2. AUTOS'!$A$1:$G$23</definedName>
    <definedName name="_xlnm.Print_Area" localSheetId="4">'3. MANEJO'!$A$1:$G$16</definedName>
    <definedName name="_xlnm.Print_Area" localSheetId="5">'4. RCE'!$A$1:$G$20</definedName>
    <definedName name="_xlnm.Print_Area" localSheetId="6">'5. RCSP'!$A$1:$Q$21</definedName>
    <definedName name="_xlnm.Print_Area" localSheetId="7">'6. IRF'!$A$1:$G$20</definedName>
    <definedName name="_xlnm.Print_Area" localSheetId="9">'8.DEDUCIBLES '!$A$1:$S$53</definedName>
    <definedName name="_xlnm.Print_Area" localSheetId="11">'Consolidado Gral por Ramo'!$A$1:$I$26</definedName>
    <definedName name="_xlnm.Print_Area" localSheetId="0">'Exp.Primas'!$A$1:$H$68</definedName>
    <definedName name="_xlnm.Print_Area" localSheetId="1">'Exp.Stros'!$A$1:$H$37</definedName>
    <definedName name="_xlnm.Print_Area" localSheetId="10">'Ponderación Primas'!$A$1:$G$23</definedName>
    <definedName name="_xlnm.Print_Area" localSheetId="12">'Resumen Consolidado'!$A$1:$H$15</definedName>
    <definedName name="_xlnm.Print_Titles" localSheetId="2">'1. TRDM'!$1:$9</definedName>
    <definedName name="_xlnm.Print_Titles" localSheetId="3">'2. AUTOS'!$2:$6</definedName>
    <definedName name="_xlnm.Print_Titles" localSheetId="4">'3. MANEJO'!$1:$5</definedName>
    <definedName name="_xlnm.Print_Titles" localSheetId="5">'4. RCE'!$1:$8</definedName>
    <definedName name="_xlnm.Print_Titles" localSheetId="6">'5. RCSP'!$1:$8</definedName>
    <definedName name="_xlnm.Print_Titles" localSheetId="7">'6. IRF'!$1:$8</definedName>
    <definedName name="_xlnm.Print_Titles" localSheetId="8">'7. PRIMA'!$1:$4</definedName>
    <definedName name="_xlnm.Print_Titles" localSheetId="9">'8.DEDUCIBLES '!$1:$3</definedName>
    <definedName name="_xlnm.Print_Titles" localSheetId="11">'Consolidado Gral por Ramo'!$1:$4</definedName>
    <definedName name="_xlnm.Print_Titles" localSheetId="0">'Exp.Primas'!$1:$3</definedName>
    <definedName name="_xlnm.Print_Titles" localSheetId="1">'Exp.Stros'!$1:$3</definedName>
    <definedName name="_xlnm.Print_Titles" localSheetId="10">'Ponderación Primas'!$1:$3</definedName>
  </definedNames>
  <calcPr fullCalcOnLoad="1"/>
</workbook>
</file>

<file path=xl/comments4.xml><?xml version="1.0" encoding="utf-8"?>
<comments xmlns="http://schemas.openxmlformats.org/spreadsheetml/2006/main">
  <authors>
    <author>lydapardo</author>
  </authors>
  <commentList>
    <comment ref="A16" authorId="0">
      <text>
        <r>
          <rPr>
            <b/>
            <sz val="8"/>
            <rFont val="Tahoma"/>
            <family val="0"/>
          </rPr>
          <t>lydapardo:</t>
        </r>
        <r>
          <rPr>
            <sz val="8"/>
            <rFont val="Tahoma"/>
            <family val="0"/>
          </rPr>
          <t xml:space="preserve">
</t>
        </r>
      </text>
    </comment>
  </commentList>
</comments>
</file>

<file path=xl/sharedStrings.xml><?xml version="1.0" encoding="utf-8"?>
<sst xmlns="http://schemas.openxmlformats.org/spreadsheetml/2006/main" count="795" uniqueCount="295">
  <si>
    <t>4. PÓLIZA DE SEGURO DE RESPONSABILIDAD CIVIL EXTRACONTRACTUAL</t>
  </si>
  <si>
    <t>OFRECIDO</t>
  </si>
  <si>
    <t>MÍN.</t>
  </si>
  <si>
    <t>%</t>
  </si>
  <si>
    <t>MIN.</t>
  </si>
  <si>
    <t>TOTAL</t>
  </si>
  <si>
    <t>MÍN</t>
  </si>
  <si>
    <t>TOTAL  TODO RIESGO DAÑO MATERIAL</t>
  </si>
  <si>
    <t xml:space="preserve">TOTAL MANEJO </t>
  </si>
  <si>
    <t>RESPONSABILIDAD CIVIL EXTRACONTRACTUAL</t>
  </si>
  <si>
    <t>TOTAL RCE</t>
  </si>
  <si>
    <t>R A M O S</t>
  </si>
  <si>
    <t>EVALUACIÓN DEDUCIBLES</t>
  </si>
  <si>
    <t>RAMO</t>
  </si>
  <si>
    <t>PROMEDIOS</t>
  </si>
  <si>
    <t>% PARTICIPACIÓN</t>
  </si>
  <si>
    <t>TODO RIESGO DAÑO MATERIALES COMBINADOS</t>
  </si>
  <si>
    <t>TOTALES</t>
  </si>
  <si>
    <t>AUTOMÓVILES</t>
  </si>
  <si>
    <t>MANEJO</t>
  </si>
  <si>
    <t>RAMO EVALUADO</t>
  </si>
  <si>
    <t>Condiciones Básicas Obligatorias</t>
  </si>
  <si>
    <t>Condiciones Complementarias</t>
  </si>
  <si>
    <t>Deducibles</t>
  </si>
  <si>
    <t>% PONDERADO</t>
  </si>
  <si>
    <t>TOTAL PUNTOS</t>
  </si>
  <si>
    <t>PUNTAJE Máximo según Pliego</t>
  </si>
  <si>
    <t>3.</t>
  </si>
  <si>
    <t>4.</t>
  </si>
  <si>
    <t>Puntaje Máximo según Pliego</t>
  </si>
  <si>
    <t>RESPONSABILIDAD CIVIL EXTRACONTRACTIAL</t>
  </si>
  <si>
    <t>TOTAL CONSOLIDADO</t>
  </si>
  <si>
    <t xml:space="preserve">CONSOLIDADO GENERAL </t>
  </si>
  <si>
    <t>1. PÓLIZA DE SEGURO DE TODO RIESGO DAÑOS MATERIALES</t>
  </si>
  <si>
    <t>2. PÓLIZA DE SEGURO DE AUTOMÓVILES</t>
  </si>
  <si>
    <t>3. PÓLIZA DE SEGURO GLOBAL DE MANEJO PARA ENTIDADES OFICIALES</t>
  </si>
  <si>
    <t xml:space="preserve">CONDICIONES COMPLEMENTARIAS. </t>
  </si>
  <si>
    <t>CUMPLE</t>
  </si>
  <si>
    <t>FOLIO</t>
  </si>
  <si>
    <t>PUNTOS</t>
  </si>
  <si>
    <t>OBSERVACIONES</t>
  </si>
  <si>
    <t>SI</t>
  </si>
  <si>
    <t>NO</t>
  </si>
  <si>
    <t>400 Puntos</t>
  </si>
  <si>
    <t>2.</t>
  </si>
  <si>
    <t xml:space="preserve"> Total Puntos - Condiciones Complementarias</t>
  </si>
  <si>
    <t>CONDICIONES COMPLEMENTARIAS</t>
  </si>
  <si>
    <t xml:space="preserve"> </t>
  </si>
  <si>
    <t>1.</t>
  </si>
  <si>
    <t>VERIFICACION DE EXPERIENCIA  EN PRIMAS - PROGRAMAS DE SEGUROS</t>
  </si>
  <si>
    <t>VERIFICACION DE EXPERIENCIA  EN PROGRAMAS DE SEGUROS</t>
  </si>
  <si>
    <t>Certificación No.</t>
  </si>
  <si>
    <t>Folio</t>
  </si>
  <si>
    <t>Razón Social Cliente</t>
  </si>
  <si>
    <t>Ramo (s) Asegurado(s)</t>
  </si>
  <si>
    <t xml:space="preserve">Fecha de Inicio </t>
  </si>
  <si>
    <t xml:space="preserve">Fecha en que Vence </t>
  </si>
  <si>
    <t>Valor ($Col) Prima Anual (Únicamente su Participación)</t>
  </si>
  <si>
    <t xml:space="preserve">VALOR ASEGURADO </t>
  </si>
  <si>
    <t>PRIMA CON IVA</t>
  </si>
  <si>
    <t xml:space="preserve">PRIMA CON IVA </t>
  </si>
  <si>
    <t>TOTAL  PUNTOS</t>
  </si>
  <si>
    <t xml:space="preserve">EVALUACIÓN MAYOR VIGENCIA </t>
  </si>
  <si>
    <t>VIGENCIA  OFERTADA</t>
  </si>
  <si>
    <t>Resp. Civil Extracontractual</t>
  </si>
  <si>
    <t>Automóviles</t>
  </si>
  <si>
    <t>Todo Riesgo Daño Material</t>
  </si>
  <si>
    <t>Manejo</t>
  </si>
  <si>
    <t xml:space="preserve">Ponderación de </t>
  </si>
  <si>
    <t>Participación por</t>
  </si>
  <si>
    <r>
      <t>=</t>
    </r>
    <r>
      <rPr>
        <u val="single"/>
        <sz val="8"/>
        <rFont val="Times New Roman"/>
        <family val="1"/>
      </rPr>
      <t xml:space="preserve">    PP   X    100 </t>
    </r>
  </si>
  <si>
    <t xml:space="preserve">Póliza </t>
  </si>
  <si>
    <t xml:space="preserve">             TP</t>
  </si>
  <si>
    <t>Donde:</t>
  </si>
  <si>
    <r>
      <t>PP (Promedio Valor Póliza)</t>
    </r>
    <r>
      <rPr>
        <sz val="8"/>
        <rFont val="Verdana"/>
        <family val="2"/>
      </rPr>
      <t>: Es igual a la suma del valor de las ofertas de cada póliza, dividido en el número de las ofertas.</t>
    </r>
  </si>
  <si>
    <r>
      <t xml:space="preserve">TP (Total Promedio): </t>
    </r>
    <r>
      <rPr>
        <sz val="8"/>
        <rFont val="Verdana"/>
        <family val="2"/>
      </rPr>
      <t>Es el valor total de los valores promedios de las Pólizas.</t>
    </r>
  </si>
  <si>
    <t>PONDERACIÓN DE PRIMAS</t>
  </si>
  <si>
    <t>ANEXO ESPECIFICACIONES TÉCNICAS DE LOS SEGUROS A CONTRATAR REQUISITOS TECNICOS COMPLEMENTARIAS (EVALUABLES)</t>
  </si>
  <si>
    <t>a) Daño material</t>
  </si>
  <si>
    <t>b) Corriente Débil</t>
  </si>
  <si>
    <t xml:space="preserve">c) Rotura de Maquinaria </t>
  </si>
  <si>
    <t xml:space="preserve">d) Sustracción </t>
  </si>
  <si>
    <t>Cobertura de reemplazo para proveer vehículo sustituto en los casos de siniestros por pérdida total o parcial por daños.</t>
  </si>
  <si>
    <t>Gastos de traspaso por pérdida total de vehículos. 100% de los gastos incurridos por vehículo como anticipo de la indemnización.</t>
  </si>
  <si>
    <t>Restablecimiento automático del valor asegurado por pago de siniestro sin cobro de prima adicional.</t>
  </si>
  <si>
    <t>Pago de siniestro sin necesidad de fallo administrativo o fiscal</t>
  </si>
  <si>
    <t>365 DÍAS</t>
  </si>
  <si>
    <t>5. PÓLIZA DE SEGURO DE SERVIDORES PUBLICOS</t>
  </si>
  <si>
    <t>Retorno de prima por buena experiencia</t>
  </si>
  <si>
    <t>1. TODO RIESGO DAÑOS MATERIALES</t>
  </si>
  <si>
    <t>2. MANEJO PARA ENTIDADES ESTATALES</t>
  </si>
  <si>
    <t>3. RESPONSABILIDAD CIVIL EXTRACONTRACTUAL</t>
  </si>
  <si>
    <t>4. RESPONSABILIDAD CIVIL SERVIDORES PUBLICOS</t>
  </si>
  <si>
    <t>TOTAL RCSP</t>
  </si>
  <si>
    <t>RESPONSABILIDAD CIVIL SERVIDORES PUBLICOS</t>
  </si>
  <si>
    <t>5.</t>
  </si>
  <si>
    <t>Sublímite combinado adicional para la cobertura de Huelga, asonada, motín, conmoción civil o popular; Actos mal intencionados de terceros, sabotaje y terrorismo.</t>
  </si>
  <si>
    <r>
      <t xml:space="preserve">Sublímite adicional al básico de Hurto Calificado para demás bienes (diferentes a </t>
    </r>
    <r>
      <rPr>
        <b/>
        <sz val="12"/>
        <rFont val="Arial Narrow"/>
        <family val="2"/>
      </rPr>
      <t xml:space="preserve">      </t>
    </r>
    <r>
      <rPr>
        <sz val="12"/>
        <rFont val="Arial Narrow"/>
        <family val="2"/>
      </rPr>
      <t>Equipos eléctricos y electrónicos y Dineros en efectivo dentro y fuera de de cofres, cajas fuertes y bóvedas) y/o circunstancias</t>
    </r>
  </si>
  <si>
    <t>Subímite adicional Amparo automático para nuevas propiedades y bienes adicionales a la condición básica</t>
  </si>
  <si>
    <t>Apropiación de bienes con ocasión del siniestro.</t>
  </si>
  <si>
    <t xml:space="preserve">No aplicación de demérito por uso y/o mejora tecnológica para equipos eléctricos y electrónicos </t>
  </si>
  <si>
    <t xml:space="preserve">Amparo de hurto simple para Dineros, monedas, cheques, documentos negociables dentro y fuera de caja fuerte en predios del asegurado </t>
  </si>
  <si>
    <t xml:space="preserve">Ampliación límite de pérdidas sin aplicación de deducible en adición al básico </t>
  </si>
  <si>
    <t xml:space="preserve">Restablecimiento automático del valor asegurado en caso de AMIT y AMCCOPH hasta por el valor del siniestro </t>
  </si>
  <si>
    <t>Traslado temporal de bienes: otorgamiento de tránsito y transporte</t>
  </si>
  <si>
    <t xml:space="preserve">Reposición o reconstrucción de software </t>
  </si>
  <si>
    <t>Cobertura para montajes y construcciones en adición al básico obligatorio</t>
  </si>
  <si>
    <t>Adecuación de suelos y terrenos que lleguen a afectarse como consecuencia de un Terremoto,  en adición al básico.</t>
  </si>
  <si>
    <t>Sublímite para Daños y hurto de vehículos o accesorios en predios del asegurado, parqueaderos de su propiedad o sobre los cuales ejerza tenencia o control el asegurado</t>
  </si>
  <si>
    <t>Sublímite para Responsabilidad civil patronal, en exceso de la seguridad social</t>
  </si>
  <si>
    <t xml:space="preserve">Sublímite Gastos Médicos  </t>
  </si>
  <si>
    <t xml:space="preserve">Sublímite Responsabilidad civil derivada del uso de vehículos propios y no propios </t>
  </si>
  <si>
    <t xml:space="preserve">Término de revocación de la póliza </t>
  </si>
  <si>
    <t xml:space="preserve">Extensión de cobertura para amparar la culpa grave </t>
  </si>
  <si>
    <t xml:space="preserve">Responsabilidad civil derivada de AMIT, HMACC, Actos Terroristas y Sabotaje </t>
  </si>
  <si>
    <t>Se reemplaza la modalidad de “ocurrencia” por “descubrimiento”.</t>
  </si>
  <si>
    <t>Extensión de cobertura para amparar el lucro cesante</t>
  </si>
  <si>
    <t xml:space="preserve">Sublímite para contratistas y subcontratistas independientes, en exceso de las garantías exigidas en la ley 80 de 1993.  </t>
  </si>
  <si>
    <t>Sublímite Cobertura para empleados ocasionales, temporales, transitorios y empleados de firmas especializadas</t>
  </si>
  <si>
    <t>Anticipo de Indemnización en adición al básico obligatorio</t>
  </si>
  <si>
    <t>Bienes de terceros bajo cuidado, tenencia, control y custodia. (declarados o no).</t>
  </si>
  <si>
    <t>Límite en exceso del amparo de Responsabilidad Civil Extracontractual en adición al básico obligatorio</t>
  </si>
  <si>
    <t>Límite Gastos de transporte por pérdidas totales en adición al básico obligatorio</t>
  </si>
  <si>
    <t>Límite para Amparo automático de equipos y accesorios, en adición al básico obligatorio</t>
  </si>
  <si>
    <t>Límite para Amparo automático de nuevos vehículos o vehículos usados en adición al básico obligatorio</t>
  </si>
  <si>
    <t>No restricción de amparo o aplicación de garantías, por tipo, modelo, clase, uso o antigüedad de los vehículos</t>
  </si>
  <si>
    <t>Los oferentes deben declarar que no realizaran restricción de cobertura para los vehículos nuevos o usados, de acuerdo a su tipo, modelo, clase o antigüedad de cada uno de ellos; ni estableceran garantías o exigencias para otorgar el amparo. Por el contrario la compañía otorgará amparo para cualquier tipo y/o clase de vehículo que reciba el asegurado a cualquier titulo.</t>
  </si>
  <si>
    <t>Compromiso de la aseguradora sobre el plazo para el pago de las indemnizaciones.</t>
  </si>
  <si>
    <t>Avances de pagos sobre siniestros 50%, una vez demostrada la ocurrencia y mientras se demuestra la cuantía</t>
  </si>
  <si>
    <t>Responsabilidad Civil Extracontractual incluyendo Cobertura de Lucro Cesante.</t>
  </si>
  <si>
    <t>Responsabilidad Civil Extracontractual incluyendo Daño Moral</t>
  </si>
  <si>
    <t>Responsabilidad Civil Extracontractual incluyendo culpa Grave</t>
  </si>
  <si>
    <t>Gastos de defensa originados en acción de repetición o llamamiento en garantía con fines de repetición iniciados por LA UNIVERSIDAD DISTRITAL FRANCISCO JOSE DE CALDAS, contra los servidores públicos amparados</t>
  </si>
  <si>
    <t>Limite para gastos de defensa agregado (adicional al básico sin cobro de prima adicional )</t>
  </si>
  <si>
    <t>Pago de indemnizaciones por concepto de perjuicios patrimoniales, antes del fallo de una acción de repetición o una vez se produzca el llamamiento en garantía con fines de repetición.</t>
  </si>
  <si>
    <t>No aplicación de tarifa de colegios de abogados como limitación a los honorarios de abogados</t>
  </si>
  <si>
    <t xml:space="preserve">Retroactividad, se califica el término ofrecido adicional al básico. </t>
  </si>
  <si>
    <t>Pago de honorarios por parte de la aseguradora directamente al abogado designado para el caso, o mediante anticipo, según lo solicite el asegurado en cualquier tipo de procesos.</t>
  </si>
  <si>
    <t xml:space="preserve">Libre escogencia de abogado para la defensa. </t>
  </si>
  <si>
    <t>Revocación de la póliza</t>
  </si>
  <si>
    <t>Ampliación aviso de siniestro</t>
  </si>
  <si>
    <t>Aceptación de gastos judiciales y/o costos de defensa.</t>
  </si>
  <si>
    <t>Mediante esta condición, queda expresamente acordado que la aseguradora se pronunciará sobre la cobertura o no de las reclamaciones y sobre la cotización de honorarios del abogado, gastos judiciales y/o costos de defensa, en la brevedad posible y máximo dentro de los cinco (5) días hábiles siguientes al recibo de la documentación que acredite los mismos. En caso contrario de entenderán aceptados los honorarios de abogado, de conformidad con la(s) cotización(es) presentada(s) por la entidad asegurada</t>
  </si>
  <si>
    <t>Ampliación del Aviso de Siniestro a 30 días.</t>
  </si>
  <si>
    <t>Sin estar sujeto a renovación</t>
  </si>
  <si>
    <t>Sujeto a renovación</t>
  </si>
  <si>
    <t>Desaparición Misteriosa en Predios</t>
  </si>
  <si>
    <t xml:space="preserve">Retroactividad </t>
  </si>
  <si>
    <t>Designación de Ajustadores de Común Acuerdo</t>
  </si>
  <si>
    <t>Cobertura de Costo Financiero. Interés mensual del 2,5% mensual, límite máximo de indemnización de $50'000.000 por mes y $ 450'000.000 en el agregado anual, período máximo de indemnización de 9 meses y deducible de un mes  para toda y cada pérdida.</t>
  </si>
  <si>
    <t>Cláusula de Bono por no Reclamación,  del 10% anual, sobre la prima neta anual, por la no existencia de siniestros durante la vigencia de la póliza.</t>
  </si>
  <si>
    <t xml:space="preserve">Anticipo de indemnización, del 50%.  </t>
  </si>
  <si>
    <t>Extensión de la Definición de Empleados para Amparar Personal de Firmas de Outsourcing, siempre y cuando estén bajo el control de asegurado.</t>
  </si>
  <si>
    <t>Restablecimiento Automático del Valor Asegurado por Pago de Siniestro, una vez</t>
  </si>
  <si>
    <t>5. IRF</t>
  </si>
  <si>
    <t>RC SERVIDORES PUBLICOS</t>
  </si>
  <si>
    <t>IRF</t>
  </si>
  <si>
    <t>6.</t>
  </si>
  <si>
    <t>▪ Cualquier evento: 1 SMMLV</t>
  </si>
  <si>
    <t xml:space="preserve">Gastos judiciales y/o costos de Defensa </t>
  </si>
  <si>
    <t xml:space="preserve">Detrimentos patrimoniales y/u otros eventos </t>
  </si>
  <si>
    <t>Detrimento patrimoniales y/u otros eventos</t>
  </si>
  <si>
    <t>Sin deducible</t>
  </si>
  <si>
    <t>De $ 1 hasta $ 50'000.000</t>
  </si>
  <si>
    <t>De 50'000.001 hasta $ 100'000.000</t>
  </si>
  <si>
    <t>Superior a $ 100'000.001</t>
  </si>
  <si>
    <t xml:space="preserve">UNIVERSIDAD DISTRITAL FRANCISCO JOSE DE CALDAS
</t>
  </si>
  <si>
    <t>CONVOCATORIA PÚBLICA No 16 DE 2008</t>
  </si>
  <si>
    <t>UNIVERSIDAD DISTRITAL FRANCISCO JOSE DE CALDAS</t>
  </si>
  <si>
    <t>DEDUCIBLES</t>
  </si>
  <si>
    <t>TODO RIESGO DAÑO MATERIALES COMBINADOS (300 PUNTOS)</t>
  </si>
  <si>
    <t>365 DIAS</t>
  </si>
  <si>
    <t>MANEJO (300 PUNTOS)</t>
  </si>
  <si>
    <t>RESPONSABILIDAD CIVIL EXTRACONTRACTUAL (300 PUNTOS)</t>
  </si>
  <si>
    <t>RESPONSABILIDAD SERVIDORES PUBLICOS (300 PUNTOS)</t>
  </si>
  <si>
    <t xml:space="preserve">NOTA: De acuerdo al Capítulo 7 del Pliego de condiciones de la Convocatoria Publica en el numeral 7.5. Asignacion de Puntajes, que a la letra dice: </t>
  </si>
  <si>
    <t>A efectos de establecer la oferta que obtiene el mayor puntaje en los aspectos objeto de calificación, se realizará una sumatoria de las primas ofrecidas para cada póliza por la totalidad de los oferentes y se sacará un promedio final por póliza con el fin de determinar su participación porcentual y el puntaje correspondiente a cada póliza que integran el programa de seguros de la Universidad Distrital Francisco Jose de Caldas, así:</t>
  </si>
  <si>
    <t>600 Puntos</t>
  </si>
  <si>
    <t>X</t>
  </si>
  <si>
    <t>US $5.000.000 ADICIONALES AL BASICO</t>
  </si>
  <si>
    <t>5% ADICIONAL  AL BASICO</t>
  </si>
  <si>
    <t>$500.000.000 ADICIONAL AL BASICO</t>
  </si>
  <si>
    <t>$100.000.000 ADICIONAL AL BASICO</t>
  </si>
  <si>
    <t>SUBLIMITE DE $50.000.000</t>
  </si>
  <si>
    <t>PARA EQUIPOS CON EDAD INFERIOR A 3 AÑOS</t>
  </si>
  <si>
    <t>OTORGA $200.000.000</t>
  </si>
  <si>
    <t>$20.000.000 ADICIONALES AL BASICO</t>
  </si>
  <si>
    <t>SIEMPRE Y CUANDO LOS BIENES SEAN PARA LIMPIEZA O MANTENIMIENTO SUBLIMITE $10.000.000 EVENTO/VIGENCIA</t>
  </si>
  <si>
    <t>$300.000.000 ADICIONALES AL  BASICO</t>
  </si>
  <si>
    <t>US $20.000 ADICIONALES AL BASICO</t>
  </si>
  <si>
    <t>$100.000.000 ADICIONALES AL BASICO</t>
  </si>
  <si>
    <t>20% DEL LIMITE ASEGURADO EN ADICION ADICIONAL AL BASICO</t>
  </si>
  <si>
    <t>50% EVENTO/VIGENCIA ADICIONAL AL BASICO</t>
  </si>
  <si>
    <t>20% EVENTO/VIGENCIA ADICIONAL AL BASICO</t>
  </si>
  <si>
    <t>90  DIAS ADICIONALES AL  BASICO</t>
  </si>
  <si>
    <t>50%  ADICIONAL  AL BASICO</t>
  </si>
  <si>
    <t>90 DIAS ADICIONALES AL BASICO</t>
  </si>
  <si>
    <t>$50.000.000/  $50.000.000/$100.000.000 ADICIONALES AL BASICIO</t>
  </si>
  <si>
    <t>$10.000.000  ADICIONALES AL BASICO</t>
  </si>
  <si>
    <t>$50.000.000  ADICIONALES AL BASICO</t>
  </si>
  <si>
    <t>5 DIAS</t>
  </si>
  <si>
    <t xml:space="preserve">PREVISORA </t>
  </si>
  <si>
    <t>$200.000.000  ADICIONALES AL BASICO</t>
  </si>
  <si>
    <t>ILIMITADA</t>
  </si>
  <si>
    <t>90 DIAS ADICIOANLES AL BASICO</t>
  </si>
  <si>
    <t>10% ( 70% DE LAS PRIMAS - SINIESTRSO PAGADOS Y EN RESERVA)</t>
  </si>
  <si>
    <t>5  DIAS</t>
  </si>
  <si>
    <t>30 DIAS</t>
  </si>
  <si>
    <t>12 MESES</t>
  </si>
  <si>
    <t>260 - 261</t>
  </si>
  <si>
    <t>50% ADICIONAL AL  BASICO</t>
  </si>
  <si>
    <t>UN AÑO</t>
  </si>
  <si>
    <t>2 DIAS</t>
  </si>
  <si>
    <t>SEGUROS COLPATIA</t>
  </si>
  <si>
    <t>2 AÑOS</t>
  </si>
  <si>
    <t>3 DIAS</t>
  </si>
  <si>
    <t>PREVISORA</t>
  </si>
  <si>
    <t>SEGUROS DEL ESTADO</t>
  </si>
  <si>
    <t>SEGUROS COLPATRIA</t>
  </si>
  <si>
    <t>2% DEL VALOR DE LA PERDIDA</t>
  </si>
  <si>
    <t>SIN DEDUCIBLE</t>
  </si>
  <si>
    <t>$50.000.000</t>
  </si>
  <si>
    <t>SEGUROS D EL ESTADO</t>
  </si>
  <si>
    <t>Primas</t>
  </si>
  <si>
    <t xml:space="preserve"> Sublimite  adicional  al basico Clausula de Conjuntos</t>
  </si>
  <si>
    <t>Sublimite adicional al básico, para hurto calificado para Equipos eléctricos y Electrónicos</t>
  </si>
  <si>
    <t>Sublimite adicional al básico, para hurto simple para Equipos eléctricos y Electrónicos</t>
  </si>
  <si>
    <t>Prima</t>
  </si>
  <si>
    <t>TOTAL IRF</t>
  </si>
  <si>
    <t>TOTAL TERREMOTO (80 PUNTOS)</t>
  </si>
  <si>
    <t>TOTAL AMIT Y AMCCOPH (80 PUNTOS)</t>
  </si>
  <si>
    <t>TOTAL HURTO Y HURTO CALIFICADO (70 PUNTOS)</t>
  </si>
  <si>
    <t>TOTAL DEMAS EVENTOS (35 PUNTOS)</t>
  </si>
  <si>
    <t>TOTAL EQUIPOS MOVILES Y PORTATILES (35 PUNTOS)</t>
  </si>
  <si>
    <t>NO PRESENTO</t>
  </si>
  <si>
    <t>ASEGURADORAS</t>
  </si>
  <si>
    <t xml:space="preserve">LA PREVISORA </t>
  </si>
  <si>
    <t>EMPRESA DE ENERGIA DE BOYACA</t>
  </si>
  <si>
    <t>MINISTERIO DE CULTURA      (Participacion 40%)</t>
  </si>
  <si>
    <t>EMPRESAS MUNICIPALES DE CALI - EMCALI   (Participacion 20%)</t>
  </si>
  <si>
    <t>EMPRESA DE TELECOMUNICACIONES DE BOGOTA S.A. (Participación 70% )</t>
  </si>
  <si>
    <t>MUNICIPIO DE MEDELLIN</t>
  </si>
  <si>
    <t>Responsabilidad Civil Servidores Publicos</t>
  </si>
  <si>
    <t>SECRETARIA DISTRITAL DE MOVILIDAD</t>
  </si>
  <si>
    <t>DEPARTAMENTO DE CUNDINAMARCA</t>
  </si>
  <si>
    <t>SENA</t>
  </si>
  <si>
    <t>27/012/07</t>
  </si>
  <si>
    <t>GRUPO No.1</t>
  </si>
  <si>
    <t>FOGACOOP</t>
  </si>
  <si>
    <t>EMPRESA MUNICIPALES DE CALI  - EMCALI</t>
  </si>
  <si>
    <t xml:space="preserve">EMPRESA DE ENERGIA DE BOYACA </t>
  </si>
  <si>
    <t>ECOPETROL</t>
  </si>
  <si>
    <t>ELECTRIFICADORA DE SANTANDER</t>
  </si>
  <si>
    <t>ACUEDUCTO Y ALCANTARILLADO DE BOGOTA</t>
  </si>
  <si>
    <t>GRUPO No.2 - RESPOSABILIDAD CIVIL SERVIDORES PUBLICOS</t>
  </si>
  <si>
    <t>GRUPO No.3 - INFIDELIDADY RIESGOS FINANCIEROS</t>
  </si>
  <si>
    <t>Infidelidad y Riesgos Financieros</t>
  </si>
  <si>
    <t>ELECTRIFICADORA DEL META</t>
  </si>
  <si>
    <t>EMPRESA DE TELECOMUNICACIONES DE BOGOTA</t>
  </si>
  <si>
    <t>Fecha de Ocurrencia</t>
  </si>
  <si>
    <t>Ramo (s) Afectado(S)</t>
  </si>
  <si>
    <t>Valor Pagado</t>
  </si>
  <si>
    <t>Fecha de Pago</t>
  </si>
  <si>
    <t>INTERCONEXION ELECTRICA S.A.</t>
  </si>
  <si>
    <t>Rotura de maquinaria</t>
  </si>
  <si>
    <t>Automoviles</t>
  </si>
  <si>
    <t>Responsabilidad Civil Extracontractual</t>
  </si>
  <si>
    <t>LEASING BANCOLDEX</t>
  </si>
  <si>
    <t>Daños Materiales Combinados</t>
  </si>
  <si>
    <t>INPEC</t>
  </si>
  <si>
    <t>Manejo Global</t>
  </si>
  <si>
    <t>TRANSMILENIO</t>
  </si>
  <si>
    <t>CAJA DE RETIRO DE LAS FUERZAS MILITARES</t>
  </si>
  <si>
    <t>CAMARA DE REPRESENTANTES</t>
  </si>
  <si>
    <t>Aseguradora seleccionada</t>
  </si>
  <si>
    <t>CONSOLIDADO GENERAL ACUMULADO - POR RAMO</t>
  </si>
  <si>
    <t>VERIFICACION DE EXPERIENCIA EN SINIESTROS - PROGRAMAS DE SEGUROS</t>
  </si>
  <si>
    <t>MINISTERIO DE HACIENDA Y CREDITO PUBLICO</t>
  </si>
  <si>
    <t xml:space="preserve">Sublímite depósitos bancarios </t>
  </si>
  <si>
    <t>6. PÓLIZA DE INFIDELIDAD Y RIESGOS FINANCIEROS</t>
  </si>
  <si>
    <t>INFIDELIDAD Y RIESGOS FINANCIEROS (300 PUNTOS)</t>
  </si>
  <si>
    <t>AUTOMÓVILES (400 PUNTOS)</t>
  </si>
  <si>
    <t>▪ HMACCOP, AMIT y TERRORISMO</t>
  </si>
  <si>
    <t>▪ TERREMOTO</t>
  </si>
  <si>
    <t>* DEMAS EVENTOS</t>
  </si>
  <si>
    <t>▪ Hurto Simple</t>
  </si>
  <si>
    <t>▪ Hurto Calificado</t>
  </si>
  <si>
    <t xml:space="preserve">▪ Equipos Moviles y Portatiles </t>
  </si>
  <si>
    <t>* Todo riesgo</t>
  </si>
  <si>
    <t>Empleados</t>
  </si>
  <si>
    <t>Demás Amparos</t>
  </si>
  <si>
    <t>Cajas Menores</t>
  </si>
  <si>
    <t>Gastos Médicos</t>
  </si>
  <si>
    <t xml:space="preserve">AUTOMÓVILES ( Por no tener deducible se califican este ramo en las condiocnes complementarias sobre 600 puntos) </t>
  </si>
  <si>
    <t>Para el comparativo se toman 365 incluido el IVA</t>
  </si>
</sst>
</file>

<file path=xl/styles.xml><?xml version="1.0" encoding="utf-8"?>
<styleSheet xmlns="http://schemas.openxmlformats.org/spreadsheetml/2006/main">
  <numFmts count="6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 #,##0;\-&quot;$&quot;\ #,##0"/>
    <numFmt numFmtId="197" formatCode="&quot;$&quot;\ #,##0;[Red]\-&quot;$&quot;\ #,##0"/>
    <numFmt numFmtId="198" formatCode="&quot;$&quot;\ #,##0.00;\-&quot;$&quot;\ #,##0.00"/>
    <numFmt numFmtId="199" formatCode="&quot;$&quot;\ #,##0.00;[Red]\-&quot;$&quot;\ #,##0.00"/>
    <numFmt numFmtId="200" formatCode="_-&quot;$&quot;\ * #,##0_-;\-&quot;$&quot;\ * #,##0_-;_-&quot;$&quot;\ * &quot;-&quot;_-;_-@_-"/>
    <numFmt numFmtId="201" formatCode="_-&quot;$&quot;\ * #,##0.00_-;\-&quot;$&quot;\ * #,##0.00_-;_-&quot;$&quot;\ * &quot;-&quot;??_-;_-@_-"/>
    <numFmt numFmtId="202" formatCode="0.0"/>
    <numFmt numFmtId="203" formatCode="_ * #,##0.000_ ;_ * \-#,##0.000_ ;_ * &quot;-&quot;??_ ;_ @_ "/>
    <numFmt numFmtId="204" formatCode="_ * #,##0.0000_ ;_ * \-#,##0.0000_ ;_ * &quot;-&quot;??_ ;_ @_ "/>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_ * #,##0_ ;_ * \-#,##0_ ;_ * &quot;-&quot;??_ ;_ @_ "/>
    <numFmt numFmtId="210" formatCode="&quot;$&quot;\ #,##0"/>
    <numFmt numFmtId="211" formatCode="&quot;$&quot;#,##0"/>
    <numFmt numFmtId="212" formatCode="[$$-240A]\ #,##0;[$$-240A]\ \-#,##0"/>
    <numFmt numFmtId="213" formatCode="_-[$€-2]* #,##0.00_-;\-[$€-2]* #,##0.00_-;_-[$€-2]* &quot;-&quot;??_-"/>
    <numFmt numFmtId="214" formatCode="_ * #,##0.0_ ;_ * \-#,##0.0_ ;_ * &quot;-&quot;??_ ;_ @_ "/>
    <numFmt numFmtId="215" formatCode="[$$-240A]\ #,##0"/>
    <numFmt numFmtId="216" formatCode="_ &quot;$&quot;\ * #,##0_ ;_ &quot;$&quot;\ * \-#,##0_ ;_ &quot;$&quot;\ * &quot;-&quot;??_ ;_ @_ "/>
    <numFmt numFmtId="217" formatCode="#,##0_ ;\-#,##0\ "/>
    <numFmt numFmtId="218" formatCode="[$$-240A]\ #,##0.00"/>
    <numFmt numFmtId="219" formatCode="_(* #,##0_);_(* \(#,##0\);_(* &quot;-&quot;??_);_(@_)"/>
    <numFmt numFmtId="220" formatCode="[$$-2C0A]\ #,##0"/>
    <numFmt numFmtId="221" formatCode="&quot;$&quot;\ #,##0.00"/>
    <numFmt numFmtId="222" formatCode="&quot;$&quot;\ #,##0.0"/>
    <numFmt numFmtId="223" formatCode="#,##0.00_ ;\-#,##0.00\ "/>
    <numFmt numFmtId="224" formatCode="[$-240A]dddd\,\ dd&quot; de &quot;mmmm&quot; de &quot;yyyy"/>
  </numFmts>
  <fonts count="53">
    <font>
      <sz val="10"/>
      <name val="Arial"/>
      <family val="0"/>
    </font>
    <font>
      <u val="single"/>
      <sz val="10"/>
      <color indexed="12"/>
      <name val="Arial"/>
      <family val="0"/>
    </font>
    <font>
      <u val="single"/>
      <sz val="10"/>
      <color indexed="36"/>
      <name val="Arial"/>
      <family val="0"/>
    </font>
    <font>
      <b/>
      <sz val="10"/>
      <name val="Arial Narrow"/>
      <family val="2"/>
    </font>
    <font>
      <b/>
      <sz val="9"/>
      <name val="Arial Narrow"/>
      <family val="2"/>
    </font>
    <font>
      <b/>
      <sz val="8"/>
      <name val="Arial Narrow"/>
      <family val="2"/>
    </font>
    <font>
      <sz val="9"/>
      <name val="Arial Narrow"/>
      <family val="2"/>
    </font>
    <font>
      <b/>
      <sz val="11"/>
      <name val="Arial Narrow"/>
      <family val="2"/>
    </font>
    <font>
      <sz val="10"/>
      <name val="Arial Narrow"/>
      <family val="2"/>
    </font>
    <font>
      <b/>
      <sz val="9"/>
      <color indexed="8"/>
      <name val="Arial Narrow"/>
      <family val="2"/>
    </font>
    <font>
      <sz val="8"/>
      <name val="Arial Narrow"/>
      <family val="2"/>
    </font>
    <font>
      <sz val="9"/>
      <name val="Verdana"/>
      <family val="2"/>
    </font>
    <font>
      <sz val="9"/>
      <color indexed="10"/>
      <name val="Arial Narrow"/>
      <family val="2"/>
    </font>
    <font>
      <b/>
      <sz val="9"/>
      <color indexed="10"/>
      <name val="Arial Narrow"/>
      <family val="2"/>
    </font>
    <font>
      <sz val="8"/>
      <name val="Arial"/>
      <family val="0"/>
    </font>
    <font>
      <b/>
      <sz val="10"/>
      <color indexed="8"/>
      <name val="Arial Narrow"/>
      <family val="2"/>
    </font>
    <font>
      <i/>
      <sz val="9"/>
      <name val="Arial Narrow"/>
      <family val="2"/>
    </font>
    <font>
      <i/>
      <sz val="10"/>
      <name val="Arial Narrow"/>
      <family val="2"/>
    </font>
    <font>
      <b/>
      <sz val="8"/>
      <color indexed="8"/>
      <name val="Arial Narrow"/>
      <family val="2"/>
    </font>
    <font>
      <b/>
      <sz val="12"/>
      <name val="Arial Narrow"/>
      <family val="2"/>
    </font>
    <font>
      <b/>
      <sz val="7"/>
      <name val="Arial Narrow"/>
      <family val="2"/>
    </font>
    <font>
      <sz val="8"/>
      <name val="Verdana"/>
      <family val="2"/>
    </font>
    <font>
      <sz val="8"/>
      <name val="Times New Roman"/>
      <family val="1"/>
    </font>
    <font>
      <b/>
      <sz val="8"/>
      <name val="Times New Roman"/>
      <family val="1"/>
    </font>
    <font>
      <u val="single"/>
      <sz val="8"/>
      <name val="Times New Roman"/>
      <family val="1"/>
    </font>
    <font>
      <b/>
      <sz val="8"/>
      <name val="Verdana"/>
      <family val="2"/>
    </font>
    <font>
      <b/>
      <sz val="11"/>
      <name val="Calibri"/>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Arial"/>
      <family val="2"/>
    </font>
    <font>
      <u val="single"/>
      <sz val="11"/>
      <name val="Arial"/>
      <family val="2"/>
    </font>
    <font>
      <sz val="12"/>
      <name val="Arial Narrow"/>
      <family val="2"/>
    </font>
    <font>
      <sz val="11"/>
      <name val="Arial Narrow"/>
      <family val="2"/>
    </font>
    <font>
      <sz val="8"/>
      <name val="Tahoma"/>
      <family val="0"/>
    </font>
    <font>
      <b/>
      <sz val="8"/>
      <name val="Tahoma"/>
      <family val="0"/>
    </font>
    <font>
      <b/>
      <sz val="9"/>
      <name val="Verdana"/>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4"/>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color indexed="63"/>
      </left>
      <right style="thin"/>
      <top style="thin"/>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thin"/>
      <right>
        <color indexed="63"/>
      </right>
      <top style="thin"/>
      <bottom style="mediu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double"/>
      <top style="thin"/>
      <bottom style="medium"/>
    </border>
    <border>
      <left style="thin"/>
      <right style="double"/>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style="double"/>
      <top style="medium"/>
      <bottom style="thin"/>
    </border>
    <border>
      <left>
        <color indexed="63"/>
      </left>
      <right style="double"/>
      <top style="thin"/>
      <bottom style="thin"/>
    </border>
    <border>
      <left style="thin"/>
      <right style="thin"/>
      <top>
        <color indexed="63"/>
      </top>
      <bottom style="medium"/>
    </border>
  </borders>
  <cellStyleXfs count="6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4" borderId="0" applyNumberFormat="0" applyBorder="0" applyAlignment="0" applyProtection="0"/>
    <xf numFmtId="0" fontId="31" fillId="16" borderId="1" applyNumberFormat="0" applyAlignment="0" applyProtection="0"/>
    <xf numFmtId="0" fontId="32" fillId="1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1" borderId="0" applyNumberFormat="0" applyBorder="0" applyAlignment="0" applyProtection="0"/>
    <xf numFmtId="0" fontId="35" fillId="7" borderId="1" applyNumberFormat="0" applyAlignment="0" applyProtection="0"/>
    <xf numFmtId="213"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6"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38" fillId="16"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525">
    <xf numFmtId="0" fontId="0" fillId="0" borderId="0" xfId="0" applyAlignment="1">
      <alignment/>
    </xf>
    <xf numFmtId="0" fontId="4" fillId="0" borderId="0" xfId="0" applyFont="1" applyFill="1" applyBorder="1" applyAlignment="1">
      <alignment horizontal="center" vertical="center" wrapText="1"/>
    </xf>
    <xf numFmtId="0" fontId="6" fillId="0" borderId="0" xfId="0" applyFont="1" applyFill="1" applyAlignment="1">
      <alignment vertical="center" wrapText="1"/>
    </xf>
    <xf numFmtId="43" fontId="6" fillId="0" borderId="0" xfId="49" applyFont="1" applyFill="1" applyAlignment="1">
      <alignment horizontal="center" vertical="center" wrapText="1"/>
    </xf>
    <xf numFmtId="0" fontId="6"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8" fillId="0" borderId="0" xfId="0" applyFont="1" applyFill="1" applyAlignment="1">
      <alignment vertical="center" wrapText="1"/>
    </xf>
    <xf numFmtId="43" fontId="8" fillId="0" borderId="0" xfId="49" applyFont="1" applyFill="1" applyAlignment="1">
      <alignment horizontal="center" vertical="center" wrapText="1"/>
    </xf>
    <xf numFmtId="0" fontId="6" fillId="4" borderId="10" xfId="0" applyFont="1" applyFill="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vertical="center" wrapText="1"/>
    </xf>
    <xf numFmtId="2" fontId="6" fillId="0" borderId="0" xfId="0" applyNumberFormat="1" applyFont="1" applyAlignment="1">
      <alignment vertical="center" wrapText="1"/>
    </xf>
    <xf numFmtId="2" fontId="8" fillId="0" borderId="0" xfId="0" applyNumberFormat="1" applyFont="1" applyAlignment="1">
      <alignment vertical="center" wrapText="1"/>
    </xf>
    <xf numFmtId="2" fontId="11" fillId="0" borderId="0" xfId="0" applyNumberFormat="1" applyFont="1" applyAlignment="1">
      <alignment vertical="center" wrapText="1"/>
    </xf>
    <xf numFmtId="2" fontId="5" fillId="0" borderId="0" xfId="0" applyNumberFormat="1" applyFont="1" applyFill="1" applyBorder="1" applyAlignment="1">
      <alignment horizontal="left" vertical="center" wrapText="1"/>
    </xf>
    <xf numFmtId="9" fontId="12" fillId="0" borderId="0" xfId="0" applyNumberFormat="1" applyFont="1" applyFill="1" applyBorder="1" applyAlignment="1">
      <alignment vertical="center" wrapText="1"/>
    </xf>
    <xf numFmtId="2" fontId="12" fillId="0" borderId="0" xfId="0" applyNumberFormat="1" applyFont="1" applyFill="1" applyBorder="1" applyAlignment="1">
      <alignment vertical="center" wrapText="1"/>
    </xf>
    <xf numFmtId="2" fontId="12" fillId="0" borderId="0" xfId="0" applyNumberFormat="1" applyFont="1" applyFill="1" applyBorder="1" applyAlignment="1">
      <alignment horizontal="right" vertical="center" wrapText="1"/>
    </xf>
    <xf numFmtId="2" fontId="13" fillId="0" borderId="0" xfId="0" applyNumberFormat="1" applyFont="1" applyFill="1" applyBorder="1" applyAlignment="1">
      <alignment vertical="center" wrapText="1"/>
    </xf>
    <xf numFmtId="0" fontId="8" fillId="0" borderId="0" xfId="0" applyFont="1" applyAlignment="1">
      <alignment vertical="center" wrapText="1"/>
    </xf>
    <xf numFmtId="2" fontId="8" fillId="24" borderId="0" xfId="0" applyNumberFormat="1" applyFont="1" applyFill="1" applyBorder="1" applyAlignment="1">
      <alignment vertical="center" wrapText="1"/>
    </xf>
    <xf numFmtId="2" fontId="3" fillId="24" borderId="0" xfId="0" applyNumberFormat="1" applyFont="1" applyFill="1" applyAlignment="1">
      <alignment horizontal="center" vertical="center" wrapText="1"/>
    </xf>
    <xf numFmtId="0" fontId="8" fillId="0" borderId="0" xfId="0" applyFont="1" applyAlignment="1">
      <alignment/>
    </xf>
    <xf numFmtId="49" fontId="3" fillId="0" borderId="0" xfId="0" applyNumberFormat="1" applyFont="1" applyFill="1" applyBorder="1" applyAlignment="1">
      <alignment horizontal="center" vertical="center" wrapText="1"/>
    </xf>
    <xf numFmtId="43" fontId="3" fillId="0" borderId="0" xfId="49" applyFont="1" applyFill="1" applyBorder="1" applyAlignment="1" applyProtection="1">
      <alignment horizontal="justify" vertical="center" wrapText="1"/>
      <protection/>
    </xf>
    <xf numFmtId="0" fontId="8" fillId="24" borderId="0" xfId="0" applyFont="1" applyFill="1" applyAlignment="1">
      <alignment vertical="center" wrapText="1"/>
    </xf>
    <xf numFmtId="0" fontId="6" fillId="24" borderId="0" xfId="0" applyFont="1" applyFill="1" applyBorder="1" applyAlignment="1">
      <alignment vertical="center"/>
    </xf>
    <xf numFmtId="2" fontId="4" fillId="0" borderId="0" xfId="0" applyNumberFormat="1" applyFont="1" applyFill="1" applyBorder="1" applyAlignment="1">
      <alignment horizontal="center" vertical="center" wrapText="1"/>
    </xf>
    <xf numFmtId="2" fontId="16" fillId="24" borderId="0" xfId="0" applyNumberFormat="1" applyFont="1" applyFill="1" applyBorder="1" applyAlignment="1">
      <alignment vertical="center"/>
    </xf>
    <xf numFmtId="2" fontId="4" fillId="0" borderId="0" xfId="0" applyNumberFormat="1" applyFont="1" applyFill="1" applyBorder="1" applyAlignment="1">
      <alignment vertical="center" wrapText="1"/>
    </xf>
    <xf numFmtId="0" fontId="6" fillId="24" borderId="0" xfId="0" applyFont="1" applyFill="1" applyAlignment="1">
      <alignment vertical="center"/>
    </xf>
    <xf numFmtId="0" fontId="6" fillId="4" borderId="10" xfId="0" applyFont="1" applyFill="1" applyBorder="1" applyAlignment="1">
      <alignment horizontal="justify" vertical="center"/>
    </xf>
    <xf numFmtId="0" fontId="6" fillId="4" borderId="11" xfId="0" applyFont="1" applyFill="1" applyBorder="1" applyAlignment="1">
      <alignment horizontal="justify" vertical="center"/>
    </xf>
    <xf numFmtId="2" fontId="17" fillId="24" borderId="0" xfId="0" applyNumberFormat="1" applyFont="1" applyFill="1" applyBorder="1" applyAlignment="1">
      <alignment vertical="center"/>
    </xf>
    <xf numFmtId="0" fontId="8" fillId="0" borderId="0" xfId="0" applyFont="1" applyAlignment="1">
      <alignment horizontal="center"/>
    </xf>
    <xf numFmtId="216" fontId="8" fillId="0" borderId="0" xfId="52" applyNumberFormat="1" applyFont="1" applyAlignment="1">
      <alignment/>
    </xf>
    <xf numFmtId="0" fontId="13" fillId="24" borderId="0" xfId="0" applyFont="1" applyFill="1" applyAlignment="1">
      <alignment vertical="center"/>
    </xf>
    <xf numFmtId="210" fontId="3" fillId="4" borderId="10" xfId="0" applyNumberFormat="1" applyFont="1" applyFill="1" applyBorder="1" applyAlignment="1">
      <alignment horizontal="center" vertical="center" wrapText="1"/>
    </xf>
    <xf numFmtId="2" fontId="18" fillId="4" borderId="11" xfId="0" applyNumberFormat="1" applyFont="1" applyFill="1" applyBorder="1" applyAlignment="1">
      <alignment horizontal="center" vertical="center"/>
    </xf>
    <xf numFmtId="2" fontId="18" fillId="4" borderId="12" xfId="0" applyNumberFormat="1" applyFont="1" applyFill="1" applyBorder="1" applyAlignment="1">
      <alignment horizontal="center" vertical="center"/>
    </xf>
    <xf numFmtId="2" fontId="5" fillId="4" borderId="13" xfId="0" applyNumberFormat="1" applyFont="1" applyFill="1" applyBorder="1" applyAlignment="1">
      <alignment horizontal="center" vertical="center" wrapText="1"/>
    </xf>
    <xf numFmtId="221" fontId="3" fillId="4" borderId="14" xfId="0" applyNumberFormat="1" applyFont="1" applyFill="1" applyBorder="1" applyAlignment="1">
      <alignment horizontal="center" vertical="center" wrapText="1"/>
    </xf>
    <xf numFmtId="1" fontId="3" fillId="4" borderId="15" xfId="0" applyNumberFormat="1" applyFont="1" applyFill="1" applyBorder="1" applyAlignment="1">
      <alignment horizontal="center" vertical="center" wrapText="1"/>
    </xf>
    <xf numFmtId="0" fontId="6" fillId="0" borderId="0" xfId="0" applyFont="1" applyFill="1" applyBorder="1" applyAlignment="1">
      <alignment horizontal="justify" vertical="center" wrapText="1"/>
    </xf>
    <xf numFmtId="15" fontId="6" fillId="4" borderId="10" xfId="0" applyNumberFormat="1" applyFont="1" applyFill="1" applyBorder="1" applyAlignment="1">
      <alignment horizontal="center" vertical="center"/>
    </xf>
    <xf numFmtId="15" fontId="6" fillId="4" borderId="11" xfId="0" applyNumberFormat="1" applyFont="1" applyFill="1" applyBorder="1" applyAlignment="1">
      <alignment horizontal="center" vertical="center"/>
    </xf>
    <xf numFmtId="210" fontId="6" fillId="24" borderId="0" xfId="0" applyNumberFormat="1" applyFont="1" applyFill="1" applyAlignment="1">
      <alignment vertical="center"/>
    </xf>
    <xf numFmtId="0" fontId="6" fillId="4" borderId="10" xfId="0" applyFont="1" applyFill="1" applyBorder="1" applyAlignment="1">
      <alignment horizontal="justify" vertical="center" wrapText="1"/>
    </xf>
    <xf numFmtId="0" fontId="22" fillId="0" borderId="0" xfId="0" applyFont="1" applyAlignment="1">
      <alignment horizontal="justify"/>
    </xf>
    <xf numFmtId="0" fontId="23" fillId="0" borderId="0" xfId="0" applyFont="1" applyAlignment="1">
      <alignment horizontal="justify"/>
    </xf>
    <xf numFmtId="2" fontId="5" fillId="4" borderId="10" xfId="0" applyNumberFormat="1" applyFont="1" applyFill="1" applyBorder="1" applyAlignment="1">
      <alignment horizontal="center" vertical="center"/>
    </xf>
    <xf numFmtId="43" fontId="4" fillId="0" borderId="10" xfId="49" applyFont="1" applyFill="1" applyBorder="1" applyAlignment="1">
      <alignment horizontal="center" vertical="center" wrapText="1"/>
    </xf>
    <xf numFmtId="43" fontId="5" fillId="0" borderId="10" xfId="49" applyFont="1" applyFill="1" applyBorder="1" applyAlignment="1">
      <alignment horizontal="center" vertical="center" wrapText="1"/>
    </xf>
    <xf numFmtId="43" fontId="3" fillId="0" borderId="10" xfId="49" applyFont="1" applyFill="1" applyBorder="1" applyAlignment="1">
      <alignment horizontal="center" vertical="center" wrapText="1"/>
    </xf>
    <xf numFmtId="0" fontId="8" fillId="4" borderId="10" xfId="0" applyFont="1" applyFill="1" applyBorder="1" applyAlignment="1">
      <alignment horizontal="center" vertical="center" wrapText="1"/>
    </xf>
    <xf numFmtId="0" fontId="45" fillId="0" borderId="0" xfId="0" applyFont="1" applyAlignment="1">
      <alignment/>
    </xf>
    <xf numFmtId="0" fontId="45" fillId="0" borderId="0" xfId="0" applyFont="1" applyAlignment="1">
      <alignment horizontal="justify"/>
    </xf>
    <xf numFmtId="0" fontId="27" fillId="0" borderId="0" xfId="0" applyFont="1" applyAlignment="1">
      <alignment horizontal="justify"/>
    </xf>
    <xf numFmtId="0" fontId="46" fillId="0" borderId="0" xfId="0" applyFont="1" applyAlignment="1">
      <alignment horizontal="justify"/>
    </xf>
    <xf numFmtId="0" fontId="6" fillId="4" borderId="11" xfId="0" applyFont="1" applyFill="1" applyBorder="1" applyAlignment="1">
      <alignment horizontal="center" vertical="center"/>
    </xf>
    <xf numFmtId="0" fontId="47" fillId="0" borderId="14" xfId="0" applyFont="1" applyBorder="1" applyAlignment="1">
      <alignment vertical="top" wrapText="1"/>
    </xf>
    <xf numFmtId="0" fontId="47" fillId="0" borderId="14" xfId="0" applyFont="1" applyBorder="1" applyAlignment="1">
      <alignment wrapText="1"/>
    </xf>
    <xf numFmtId="0" fontId="3" fillId="0" borderId="12"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4" borderId="10" xfId="0" applyFont="1" applyFill="1" applyBorder="1" applyAlignment="1">
      <alignment horizontal="center" vertical="center"/>
    </xf>
    <xf numFmtId="41" fontId="9" fillId="0" borderId="10" xfId="49" applyNumberFormat="1" applyFont="1" applyFill="1" applyBorder="1" applyAlignment="1">
      <alignment vertical="center" wrapText="1"/>
    </xf>
    <xf numFmtId="41" fontId="4" fillId="0" borderId="10" xfId="49" applyNumberFormat="1" applyFont="1" applyFill="1" applyBorder="1" applyAlignment="1">
      <alignment vertical="center" wrapText="1"/>
    </xf>
    <xf numFmtId="41" fontId="4" fillId="0" borderId="10" xfId="49" applyNumberFormat="1" applyFont="1" applyFill="1" applyBorder="1" applyAlignment="1">
      <alignment horizontal="center" vertical="center" wrapText="1"/>
    </xf>
    <xf numFmtId="41" fontId="4" fillId="0" borderId="11" xfId="49" applyNumberFormat="1" applyFont="1" applyFill="1" applyBorder="1" applyAlignment="1">
      <alignment vertical="center" wrapText="1"/>
    </xf>
    <xf numFmtId="2" fontId="8" fillId="0" borderId="0" xfId="0" applyNumberFormat="1" applyFont="1" applyFill="1" applyBorder="1" applyAlignment="1">
      <alignment horizontal="left" vertical="center" wrapText="1"/>
    </xf>
    <xf numFmtId="0" fontId="6" fillId="22" borderId="10" xfId="0" applyFont="1" applyFill="1" applyBorder="1" applyAlignment="1">
      <alignment horizontal="center" vertical="center" wrapText="1"/>
    </xf>
    <xf numFmtId="0" fontId="6" fillId="22" borderId="15" xfId="0" applyFont="1" applyFill="1" applyBorder="1" applyAlignment="1">
      <alignment horizontal="center" vertical="center" wrapText="1"/>
    </xf>
    <xf numFmtId="2" fontId="5" fillId="22" borderId="1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wrapText="1"/>
    </xf>
    <xf numFmtId="2" fontId="18" fillId="0" borderId="0" xfId="0" applyNumberFormat="1" applyFont="1" applyFill="1" applyBorder="1" applyAlignment="1">
      <alignment horizontal="center" vertical="center"/>
    </xf>
    <xf numFmtId="221" fontId="3" fillId="0" borderId="0" xfId="0" applyNumberFormat="1" applyFont="1" applyFill="1" applyBorder="1" applyAlignment="1">
      <alignment horizontal="center" vertical="center" wrapText="1"/>
    </xf>
    <xf numFmtId="210"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0" fontId="10" fillId="0" borderId="0" xfId="0" applyFont="1" applyFill="1" applyBorder="1" applyAlignment="1">
      <alignment wrapText="1"/>
    </xf>
    <xf numFmtId="2" fontId="10" fillId="0" borderId="0" xfId="0" applyNumberFormat="1" applyFont="1" applyFill="1" applyBorder="1" applyAlignment="1">
      <alignment horizontal="center"/>
    </xf>
    <xf numFmtId="0" fontId="6" fillId="4" borderId="15" xfId="0" applyFont="1" applyFill="1" applyBorder="1" applyAlignment="1">
      <alignment horizontal="center" vertical="center" wrapText="1"/>
    </xf>
    <xf numFmtId="1" fontId="19" fillId="0" borderId="0" xfId="0" applyNumberFormat="1" applyFont="1" applyFill="1" applyBorder="1" applyAlignment="1">
      <alignment horizontal="center" vertical="center" wrapText="1"/>
    </xf>
    <xf numFmtId="0" fontId="0" fillId="0" borderId="0" xfId="0" applyFill="1" applyBorder="1" applyAlignment="1">
      <alignment/>
    </xf>
    <xf numFmtId="1" fontId="19" fillId="0" borderId="0" xfId="0" applyNumberFormat="1" applyFont="1" applyFill="1" applyBorder="1" applyAlignment="1">
      <alignment horizontal="center" vertical="center" wrapText="1"/>
    </xf>
    <xf numFmtId="2" fontId="18" fillId="22" borderId="16" xfId="0" applyNumberFormat="1" applyFont="1" applyFill="1" applyBorder="1" applyAlignment="1">
      <alignment horizontal="center" vertical="center"/>
    </xf>
    <xf numFmtId="2" fontId="18" fillId="22" borderId="11" xfId="0" applyNumberFormat="1" applyFont="1" applyFill="1" applyBorder="1" applyAlignment="1">
      <alignment horizontal="center" vertical="center"/>
    </xf>
    <xf numFmtId="210" fontId="3" fillId="22" borderId="10" xfId="0" applyNumberFormat="1" applyFont="1" applyFill="1" applyBorder="1" applyAlignment="1">
      <alignment horizontal="center" vertical="center" wrapText="1"/>
    </xf>
    <xf numFmtId="2" fontId="8" fillId="24" borderId="17" xfId="0" applyNumberFormat="1" applyFont="1" applyFill="1" applyBorder="1" applyAlignment="1">
      <alignment vertical="center" wrapText="1"/>
    </xf>
    <xf numFmtId="209" fontId="3" fillId="24" borderId="17" xfId="49" applyNumberFormat="1" applyFont="1" applyFill="1" applyBorder="1" applyAlignment="1">
      <alignment horizontal="left" vertical="center"/>
    </xf>
    <xf numFmtId="0" fontId="19" fillId="0" borderId="18" xfId="0" applyFont="1" applyFill="1" applyBorder="1" applyAlignment="1">
      <alignment horizontal="center" vertical="center" wrapText="1"/>
    </xf>
    <xf numFmtId="0" fontId="10" fillId="4" borderId="12" xfId="0" applyFont="1" applyFill="1" applyBorder="1" applyAlignment="1">
      <alignment wrapText="1"/>
    </xf>
    <xf numFmtId="2" fontId="10" fillId="4" borderId="11" xfId="0" applyNumberFormat="1" applyFont="1" applyFill="1" applyBorder="1" applyAlignment="1">
      <alignment horizontal="center"/>
    </xf>
    <xf numFmtId="1" fontId="19" fillId="4" borderId="13" xfId="0" applyNumberFormat="1" applyFont="1" applyFill="1" applyBorder="1" applyAlignment="1">
      <alignment horizontal="center" vertical="center" wrapText="1"/>
    </xf>
    <xf numFmtId="210" fontId="3" fillId="4" borderId="14" xfId="0" applyNumberFormat="1" applyFont="1" applyFill="1" applyBorder="1" applyAlignment="1">
      <alignment horizontal="center" vertical="center" wrapText="1"/>
    </xf>
    <xf numFmtId="210" fontId="3" fillId="22" borderId="19" xfId="0" applyNumberFormat="1" applyFont="1" applyFill="1" applyBorder="1" applyAlignment="1">
      <alignment horizontal="center" vertical="center" wrapText="1"/>
    </xf>
    <xf numFmtId="2" fontId="6" fillId="4" borderId="10" xfId="0" applyNumberFormat="1" applyFont="1" applyFill="1" applyBorder="1" applyAlignment="1">
      <alignment horizontal="center" vertical="center" wrapText="1"/>
    </xf>
    <xf numFmtId="0" fontId="6" fillId="4" borderId="10" xfId="0" applyNumberFormat="1" applyFont="1" applyFill="1" applyBorder="1" applyAlignment="1">
      <alignment horizontal="center" vertical="center" wrapText="1"/>
    </xf>
    <xf numFmtId="1" fontId="6" fillId="4" borderId="10" xfId="0" applyNumberFormat="1" applyFont="1" applyFill="1" applyBorder="1" applyAlignment="1">
      <alignment horizontal="center" vertical="center" wrapText="1"/>
    </xf>
    <xf numFmtId="9" fontId="6" fillId="0" borderId="0" xfId="0" applyNumberFormat="1" applyFont="1" applyFill="1" applyBorder="1" applyAlignment="1">
      <alignment horizontal="center" vertical="center" wrapText="1"/>
    </xf>
    <xf numFmtId="0" fontId="6" fillId="0" borderId="0" xfId="0" applyNumberFormat="1"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202" fontId="6" fillId="0" borderId="0" xfId="0" applyNumberFormat="1" applyFont="1" applyFill="1" applyBorder="1" applyAlignment="1">
      <alignment horizontal="center" vertical="center" wrapText="1"/>
    </xf>
    <xf numFmtId="2" fontId="12" fillId="0" borderId="0" xfId="0" applyNumberFormat="1" applyFont="1" applyFill="1" applyBorder="1" applyAlignment="1">
      <alignment horizontal="center" vertical="center" wrapText="1"/>
    </xf>
    <xf numFmtId="2" fontId="13" fillId="0" borderId="0" xfId="51" applyNumberFormat="1" applyFont="1" applyFill="1" applyBorder="1" applyAlignment="1">
      <alignment vertical="center" wrapText="1"/>
    </xf>
    <xf numFmtId="1" fontId="6" fillId="0" borderId="0" xfId="0" applyNumberFormat="1" applyFont="1" applyFill="1" applyBorder="1" applyAlignment="1">
      <alignment horizontal="center" vertical="center" wrapText="1"/>
    </xf>
    <xf numFmtId="2" fontId="6" fillId="0" borderId="0" xfId="0" applyNumberFormat="1" applyFont="1" applyFill="1" applyBorder="1" applyAlignment="1">
      <alignment vertical="center" wrapText="1"/>
    </xf>
    <xf numFmtId="2" fontId="6" fillId="0" borderId="0" xfId="0" applyNumberFormat="1" applyFont="1" applyFill="1" applyBorder="1" applyAlignment="1">
      <alignment horizontal="right" vertical="center" wrapText="1"/>
    </xf>
    <xf numFmtId="2" fontId="4" fillId="0" borderId="0" xfId="51" applyNumberFormat="1" applyFont="1" applyFill="1" applyBorder="1" applyAlignment="1">
      <alignment vertical="center" wrapText="1"/>
    </xf>
    <xf numFmtId="2" fontId="5" fillId="22" borderId="13" xfId="0" applyNumberFormat="1" applyFont="1" applyFill="1" applyBorder="1" applyAlignment="1">
      <alignment horizontal="center" vertical="center" wrapText="1"/>
    </xf>
    <xf numFmtId="0" fontId="10" fillId="22" borderId="16" xfId="0" applyFont="1" applyFill="1" applyBorder="1" applyAlignment="1">
      <alignment wrapText="1"/>
    </xf>
    <xf numFmtId="2" fontId="10" fillId="22" borderId="11" xfId="0" applyNumberFormat="1" applyFont="1" applyFill="1" applyBorder="1" applyAlignment="1">
      <alignment horizontal="center"/>
    </xf>
    <xf numFmtId="2" fontId="7" fillId="0" borderId="20" xfId="0" applyNumberFormat="1" applyFont="1" applyFill="1" applyBorder="1" applyAlignment="1">
      <alignment horizontal="left" vertical="center" wrapText="1"/>
    </xf>
    <xf numFmtId="2" fontId="4" fillId="4" borderId="21" xfId="0" applyNumberFormat="1" applyFont="1" applyFill="1" applyBorder="1" applyAlignment="1">
      <alignment horizontal="center" vertical="center" wrapText="1"/>
    </xf>
    <xf numFmtId="2" fontId="4" fillId="4" borderId="22" xfId="0" applyNumberFormat="1" applyFont="1" applyFill="1" applyBorder="1" applyAlignment="1">
      <alignment horizontal="center" vertical="center" wrapText="1"/>
    </xf>
    <xf numFmtId="0" fontId="27" fillId="0" borderId="14" xfId="0" applyFont="1" applyBorder="1" applyAlignment="1">
      <alignment horizontal="left" wrapText="1"/>
    </xf>
    <xf numFmtId="9" fontId="6" fillId="4" borderId="10" xfId="0" applyNumberFormat="1" applyFont="1" applyFill="1" applyBorder="1" applyAlignment="1">
      <alignment horizontal="center" vertical="center" wrapText="1"/>
    </xf>
    <xf numFmtId="2" fontId="6" fillId="4" borderId="15" xfId="0" applyNumberFormat="1" applyFont="1" applyFill="1" applyBorder="1" applyAlignment="1">
      <alignment horizontal="center" vertical="center" wrapText="1"/>
    </xf>
    <xf numFmtId="2" fontId="4" fillId="0" borderId="12" xfId="0" applyNumberFormat="1" applyFont="1" applyFill="1" applyBorder="1" applyAlignment="1">
      <alignment horizontal="left" vertical="center" wrapText="1"/>
    </xf>
    <xf numFmtId="202" fontId="6" fillId="4" borderId="11" xfId="0" applyNumberFormat="1" applyFont="1" applyFill="1" applyBorder="1" applyAlignment="1">
      <alignment horizontal="center" vertical="center" wrapText="1"/>
    </xf>
    <xf numFmtId="2" fontId="4" fillId="4" borderId="13" xfId="0" applyNumberFormat="1" applyFont="1" applyFill="1" applyBorder="1" applyAlignment="1">
      <alignment vertical="center" wrapText="1"/>
    </xf>
    <xf numFmtId="0" fontId="48" fillId="0" borderId="14" xfId="0" applyFont="1" applyBorder="1" applyAlignment="1">
      <alignment wrapText="1"/>
    </xf>
    <xf numFmtId="9" fontId="6" fillId="22" borderId="10" xfId="0" applyNumberFormat="1" applyFont="1" applyFill="1" applyBorder="1" applyAlignment="1">
      <alignment horizontal="center" vertical="center" wrapText="1"/>
    </xf>
    <xf numFmtId="0" fontId="6" fillId="22" borderId="10" xfId="0" applyNumberFormat="1" applyFont="1" applyFill="1" applyBorder="1" applyAlignment="1">
      <alignment horizontal="center" vertical="center" wrapText="1"/>
    </xf>
    <xf numFmtId="2" fontId="6" fillId="22" borderId="10" xfId="0" applyNumberFormat="1" applyFont="1" applyFill="1" applyBorder="1" applyAlignment="1">
      <alignment horizontal="center" vertical="center" wrapText="1"/>
    </xf>
    <xf numFmtId="2" fontId="6" fillId="22" borderId="15" xfId="0" applyNumberFormat="1" applyFont="1" applyFill="1" applyBorder="1" applyAlignment="1">
      <alignment horizontal="center" vertical="center" wrapText="1"/>
    </xf>
    <xf numFmtId="2" fontId="4" fillId="4" borderId="11" xfId="0" applyNumberFormat="1" applyFont="1" applyFill="1" applyBorder="1" applyAlignment="1">
      <alignment vertical="center" wrapText="1"/>
    </xf>
    <xf numFmtId="202" fontId="6" fillId="22" borderId="11" xfId="0" applyNumberFormat="1" applyFont="1" applyFill="1" applyBorder="1" applyAlignment="1">
      <alignment horizontal="center" vertical="center" wrapText="1"/>
    </xf>
    <xf numFmtId="2" fontId="4" fillId="22" borderId="13" xfId="0" applyNumberFormat="1" applyFont="1" applyFill="1" applyBorder="1" applyAlignment="1">
      <alignment vertical="center" wrapText="1"/>
    </xf>
    <xf numFmtId="0" fontId="48" fillId="0" borderId="14" xfId="0" applyFont="1" applyBorder="1" applyAlignment="1">
      <alignment horizontal="justify" wrapText="1"/>
    </xf>
    <xf numFmtId="2" fontId="6" fillId="4" borderId="10" xfId="0" applyNumberFormat="1" applyFont="1" applyFill="1" applyBorder="1" applyAlignment="1">
      <alignment vertical="center" wrapText="1"/>
    </xf>
    <xf numFmtId="2" fontId="6" fillId="4" borderId="15" xfId="0" applyNumberFormat="1" applyFont="1" applyFill="1" applyBorder="1" applyAlignment="1">
      <alignment vertical="center" wrapText="1"/>
    </xf>
    <xf numFmtId="2" fontId="5" fillId="0" borderId="12" xfId="0" applyNumberFormat="1" applyFont="1" applyFill="1" applyBorder="1" applyAlignment="1">
      <alignment horizontal="left" vertical="center" wrapText="1"/>
    </xf>
    <xf numFmtId="2" fontId="12" fillId="4" borderId="11" xfId="0" applyNumberFormat="1" applyFont="1" applyFill="1" applyBorder="1" applyAlignment="1">
      <alignment horizontal="center" vertical="center" wrapText="1"/>
    </xf>
    <xf numFmtId="2" fontId="4" fillId="4" borderId="13" xfId="51" applyNumberFormat="1" applyFont="1" applyFill="1" applyBorder="1" applyAlignment="1">
      <alignment vertical="center" wrapText="1"/>
    </xf>
    <xf numFmtId="2" fontId="4" fillId="0" borderId="20" xfId="0" applyNumberFormat="1" applyFont="1" applyFill="1" applyBorder="1" applyAlignment="1">
      <alignment horizontal="center" vertical="center" wrapText="1"/>
    </xf>
    <xf numFmtId="2" fontId="7" fillId="0" borderId="14" xfId="0" applyNumberFormat="1" applyFont="1" applyFill="1" applyBorder="1" applyAlignment="1">
      <alignment horizontal="left" vertical="center" wrapText="1"/>
    </xf>
    <xf numFmtId="2" fontId="4" fillId="4" borderId="10" xfId="0" applyNumberFormat="1" applyFont="1" applyFill="1" applyBorder="1" applyAlignment="1">
      <alignment horizontal="center" vertical="center" wrapText="1"/>
    </xf>
    <xf numFmtId="2" fontId="4" fillId="4" borderId="15" xfId="0" applyNumberFormat="1" applyFont="1" applyFill="1" applyBorder="1" applyAlignment="1">
      <alignment vertical="center" wrapText="1"/>
    </xf>
    <xf numFmtId="0" fontId="26" fillId="0" borderId="14" xfId="0" applyFont="1" applyBorder="1" applyAlignment="1">
      <alignment horizontal="justify" wrapText="1"/>
    </xf>
    <xf numFmtId="2" fontId="5" fillId="4" borderId="10" xfId="0" applyNumberFormat="1" applyFont="1" applyFill="1" applyBorder="1" applyAlignment="1">
      <alignment horizontal="center" vertical="center" wrapText="1"/>
    </xf>
    <xf numFmtId="2" fontId="5" fillId="4" borderId="15" xfId="0" applyNumberFormat="1" applyFont="1" applyFill="1" applyBorder="1" applyAlignment="1">
      <alignment horizontal="center" vertical="center" wrapText="1"/>
    </xf>
    <xf numFmtId="0" fontId="48" fillId="0" borderId="14" xfId="0" applyFont="1" applyBorder="1" applyAlignment="1">
      <alignment/>
    </xf>
    <xf numFmtId="2" fontId="5" fillId="4" borderId="15" xfId="0" applyNumberFormat="1" applyFont="1" applyFill="1" applyBorder="1" applyAlignment="1">
      <alignment vertical="center" wrapText="1"/>
    </xf>
    <xf numFmtId="9" fontId="6" fillId="4" borderId="11" xfId="0" applyNumberFormat="1" applyFont="1" applyFill="1" applyBorder="1" applyAlignment="1">
      <alignment vertical="center" wrapText="1"/>
    </xf>
    <xf numFmtId="2" fontId="6" fillId="4" borderId="11" xfId="0" applyNumberFormat="1" applyFont="1" applyFill="1" applyBorder="1" applyAlignment="1">
      <alignment vertical="center" wrapText="1"/>
    </xf>
    <xf numFmtId="2" fontId="6" fillId="4" borderId="11" xfId="0" applyNumberFormat="1" applyFont="1" applyFill="1" applyBorder="1" applyAlignment="1">
      <alignment horizontal="right" vertical="center" wrapText="1"/>
    </xf>
    <xf numFmtId="2" fontId="51" fillId="0" borderId="20" xfId="0" applyNumberFormat="1" applyFont="1" applyBorder="1" applyAlignment="1">
      <alignment horizontal="center" vertical="center" wrapText="1"/>
    </xf>
    <xf numFmtId="2" fontId="4" fillId="22" borderId="10" xfId="0" applyNumberFormat="1" applyFont="1" applyFill="1" applyBorder="1" applyAlignment="1">
      <alignment horizontal="center" vertical="center" wrapText="1"/>
    </xf>
    <xf numFmtId="2" fontId="4" fillId="22" borderId="15" xfId="0" applyNumberFormat="1" applyFont="1" applyFill="1" applyBorder="1" applyAlignment="1">
      <alignment horizontal="center" vertical="center" wrapText="1"/>
    </xf>
    <xf numFmtId="2" fontId="4" fillId="24" borderId="23" xfId="0" applyNumberFormat="1" applyFont="1" applyFill="1" applyBorder="1" applyAlignment="1">
      <alignment horizontal="left" vertical="center" wrapText="1"/>
    </xf>
    <xf numFmtId="2" fontId="12" fillId="4" borderId="24" xfId="0" applyNumberFormat="1" applyFont="1" applyFill="1" applyBorder="1" applyAlignment="1">
      <alignment horizontal="center" vertical="center" wrapText="1"/>
    </xf>
    <xf numFmtId="2" fontId="4" fillId="4" borderId="25" xfId="0" applyNumberFormat="1" applyFont="1" applyFill="1" applyBorder="1" applyAlignment="1">
      <alignment vertical="center" wrapText="1"/>
    </xf>
    <xf numFmtId="219" fontId="5" fillId="4" borderId="10" xfId="49" applyNumberFormat="1" applyFont="1" applyFill="1" applyBorder="1" applyAlignment="1" applyProtection="1">
      <alignment horizontal="center" vertical="center" wrapText="1"/>
      <protection/>
    </xf>
    <xf numFmtId="219" fontId="5" fillId="4" borderId="15" xfId="49" applyNumberFormat="1" applyFont="1" applyFill="1" applyBorder="1" applyAlignment="1" applyProtection="1">
      <alignment horizontal="center" vertical="center" wrapText="1"/>
      <protection/>
    </xf>
    <xf numFmtId="4" fontId="5" fillId="4" borderId="10" xfId="49" applyNumberFormat="1" applyFont="1" applyFill="1" applyBorder="1" applyAlignment="1" applyProtection="1">
      <alignment horizontal="center" vertical="center" wrapText="1"/>
      <protection/>
    </xf>
    <xf numFmtId="43" fontId="5" fillId="4" borderId="10" xfId="49" applyFont="1" applyFill="1" applyBorder="1" applyAlignment="1" applyProtection="1">
      <alignment horizontal="center" vertical="center" wrapText="1"/>
      <protection/>
    </xf>
    <xf numFmtId="3" fontId="5" fillId="4" borderId="10" xfId="49" applyNumberFormat="1" applyFont="1" applyFill="1" applyBorder="1" applyAlignment="1" applyProtection="1">
      <alignment horizontal="center" vertical="center" wrapText="1"/>
      <protection/>
    </xf>
    <xf numFmtId="43" fontId="5" fillId="4" borderId="15" xfId="49" applyFont="1" applyFill="1" applyBorder="1" applyAlignment="1" applyProtection="1">
      <alignment horizontal="center" vertical="center" wrapText="1"/>
      <protection/>
    </xf>
    <xf numFmtId="49" fontId="8" fillId="4" borderId="14" xfId="0" applyNumberFormat="1" applyFont="1" applyFill="1" applyBorder="1" applyAlignment="1">
      <alignment vertical="center" wrapText="1"/>
    </xf>
    <xf numFmtId="2" fontId="10" fillId="4" borderId="10" xfId="0" applyNumberFormat="1" applyFont="1" applyFill="1" applyBorder="1" applyAlignment="1">
      <alignment vertical="center" wrapText="1"/>
    </xf>
    <xf numFmtId="43" fontId="8" fillId="4" borderId="10" xfId="49" applyFont="1" applyFill="1" applyBorder="1" applyAlignment="1" applyProtection="1">
      <alignment horizontal="center" vertical="center" wrapText="1"/>
      <protection/>
    </xf>
    <xf numFmtId="10" fontId="8" fillId="4" borderId="10" xfId="49" applyNumberFormat="1" applyFont="1" applyFill="1" applyBorder="1" applyAlignment="1" applyProtection="1">
      <alignment horizontal="center" vertical="center" wrapText="1"/>
      <protection/>
    </xf>
    <xf numFmtId="43" fontId="3" fillId="4" borderId="15" xfId="49" applyFont="1" applyFill="1" applyBorder="1" applyAlignment="1" applyProtection="1">
      <alignment horizontal="justify" vertical="center" wrapText="1"/>
      <protection/>
    </xf>
    <xf numFmtId="43" fontId="3" fillId="4" borderId="13" xfId="49" applyFont="1" applyFill="1" applyBorder="1" applyAlignment="1" applyProtection="1">
      <alignment horizontal="justify" vertical="center" wrapText="1"/>
      <protection/>
    </xf>
    <xf numFmtId="219" fontId="5" fillId="22" borderId="10" xfId="49" applyNumberFormat="1" applyFont="1" applyFill="1" applyBorder="1" applyAlignment="1" applyProtection="1">
      <alignment horizontal="center" vertical="center" wrapText="1"/>
      <protection/>
    </xf>
    <xf numFmtId="219" fontId="5" fillId="22" borderId="15" xfId="49" applyNumberFormat="1" applyFont="1" applyFill="1" applyBorder="1" applyAlignment="1" applyProtection="1">
      <alignment horizontal="center" vertical="center" wrapText="1"/>
      <protection/>
    </xf>
    <xf numFmtId="4" fontId="5" fillId="22" borderId="10" xfId="49" applyNumberFormat="1" applyFont="1" applyFill="1" applyBorder="1" applyAlignment="1" applyProtection="1">
      <alignment horizontal="center" vertical="center" wrapText="1"/>
      <protection/>
    </xf>
    <xf numFmtId="43" fontId="5" fillId="22" borderId="10" xfId="49" applyFont="1" applyFill="1" applyBorder="1" applyAlignment="1" applyProtection="1">
      <alignment horizontal="center" vertical="center" wrapText="1"/>
      <protection/>
    </xf>
    <xf numFmtId="3" fontId="5" fillId="22" borderId="10" xfId="49" applyNumberFormat="1" applyFont="1" applyFill="1" applyBorder="1" applyAlignment="1" applyProtection="1">
      <alignment horizontal="center" vertical="center" wrapText="1"/>
      <protection/>
    </xf>
    <xf numFmtId="43" fontId="5" fillId="22" borderId="15" xfId="49" applyFont="1" applyFill="1" applyBorder="1" applyAlignment="1" applyProtection="1">
      <alignment horizontal="center" vertical="center" wrapText="1"/>
      <protection/>
    </xf>
    <xf numFmtId="49" fontId="8" fillId="22" borderId="14" xfId="0" applyNumberFormat="1" applyFont="1" applyFill="1" applyBorder="1" applyAlignment="1">
      <alignment vertical="center" wrapText="1"/>
    </xf>
    <xf numFmtId="2" fontId="10" fillId="22" borderId="10" xfId="0" applyNumberFormat="1" applyFont="1" applyFill="1" applyBorder="1" applyAlignment="1">
      <alignment vertical="center" wrapText="1"/>
    </xf>
    <xf numFmtId="43" fontId="8" fillId="22" borderId="10" xfId="49" applyFont="1" applyFill="1" applyBorder="1" applyAlignment="1" applyProtection="1">
      <alignment horizontal="center" vertical="center" wrapText="1"/>
      <protection/>
    </xf>
    <xf numFmtId="43" fontId="3" fillId="22" borderId="15" xfId="49" applyFont="1" applyFill="1" applyBorder="1" applyAlignment="1" applyProtection="1">
      <alignment horizontal="justify" vertical="center" wrapText="1"/>
      <protection/>
    </xf>
    <xf numFmtId="43" fontId="3" fillId="22" borderId="13" xfId="49" applyFont="1" applyFill="1" applyBorder="1" applyAlignment="1" applyProtection="1">
      <alignment horizontal="justify" vertical="center" wrapText="1"/>
      <protection/>
    </xf>
    <xf numFmtId="49" fontId="8" fillId="0" borderId="14" xfId="0" applyNumberFormat="1" applyFont="1" applyFill="1" applyBorder="1" applyAlignment="1">
      <alignment horizontal="center" vertical="center" wrapText="1"/>
    </xf>
    <xf numFmtId="2" fontId="8" fillId="0" borderId="10" xfId="0" applyNumberFormat="1" applyFont="1" applyFill="1" applyBorder="1" applyAlignment="1">
      <alignment vertical="center" wrapText="1"/>
    </xf>
    <xf numFmtId="2" fontId="3" fillId="4" borderId="10" xfId="0" applyNumberFormat="1"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2" fontId="8" fillId="0" borderId="11" xfId="0" applyNumberFormat="1" applyFont="1" applyFill="1" applyBorder="1" applyAlignment="1">
      <alignment vertical="center" wrapText="1"/>
    </xf>
    <xf numFmtId="0" fontId="4" fillId="0" borderId="14" xfId="0" applyFont="1" applyFill="1" applyBorder="1" applyAlignment="1">
      <alignment horizontal="center" vertical="center" wrapText="1"/>
    </xf>
    <xf numFmtId="41" fontId="5" fillId="0" borderId="10" xfId="49" applyNumberFormat="1"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8" fillId="0" borderId="14" xfId="0" applyFont="1" applyBorder="1" applyAlignment="1">
      <alignment horizontal="justify" wrapText="1"/>
    </xf>
    <xf numFmtId="43" fontId="4" fillId="0" borderId="11" xfId="0" applyNumberFormat="1" applyFont="1" applyFill="1" applyBorder="1" applyAlignment="1">
      <alignment horizontal="center" vertical="center" wrapText="1"/>
    </xf>
    <xf numFmtId="43" fontId="4" fillId="4" borderId="11" xfId="0" applyNumberFormat="1" applyFont="1" applyFill="1" applyBorder="1" applyAlignment="1">
      <alignment horizontal="center" vertical="center" wrapText="1"/>
    </xf>
    <xf numFmtId="2" fontId="5" fillId="22" borderId="19" xfId="0" applyNumberFormat="1" applyFont="1" applyFill="1" applyBorder="1" applyAlignment="1">
      <alignment horizontal="center" vertical="center"/>
    </xf>
    <xf numFmtId="0" fontId="5" fillId="0"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43" fontId="3" fillId="0" borderId="11" xfId="0" applyNumberFormat="1"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1" xfId="0" applyFont="1" applyFill="1" applyBorder="1" applyAlignment="1">
      <alignment vertical="center" wrapText="1"/>
    </xf>
    <xf numFmtId="43" fontId="3" fillId="4" borderId="11" xfId="0" applyNumberFormat="1" applyFont="1" applyFill="1" applyBorder="1" applyAlignment="1">
      <alignment horizontal="center" vertical="center" wrapText="1"/>
    </xf>
    <xf numFmtId="0" fontId="8" fillId="4" borderId="13" xfId="0" applyFont="1" applyFill="1" applyBorder="1" applyAlignment="1">
      <alignment horizontal="center" vertical="center" wrapText="1"/>
    </xf>
    <xf numFmtId="0" fontId="6" fillId="4" borderId="13" xfId="0" applyFont="1" applyFill="1" applyBorder="1" applyAlignment="1">
      <alignment vertical="center" wrapText="1"/>
    </xf>
    <xf numFmtId="0" fontId="6" fillId="22" borderId="11" xfId="0" applyFont="1" applyFill="1" applyBorder="1" applyAlignment="1">
      <alignment horizontal="center" vertical="center" wrapText="1"/>
    </xf>
    <xf numFmtId="43" fontId="4" fillId="22" borderId="11" xfId="0" applyNumberFormat="1" applyFont="1" applyFill="1" applyBorder="1" applyAlignment="1">
      <alignment horizontal="center" vertical="center" wrapText="1"/>
    </xf>
    <xf numFmtId="0" fontId="6" fillId="22" borderId="13" xfId="0" applyFont="1" applyFill="1" applyBorder="1" applyAlignment="1">
      <alignment horizontal="center" vertical="center" wrapText="1"/>
    </xf>
    <xf numFmtId="0" fontId="6" fillId="22" borderId="19" xfId="0" applyFont="1" applyFill="1" applyBorder="1" applyAlignment="1">
      <alignment horizontal="center" vertical="center" wrapText="1"/>
    </xf>
    <xf numFmtId="0" fontId="6" fillId="22" borderId="16" xfId="0" applyFont="1" applyFill="1" applyBorder="1" applyAlignment="1">
      <alignment horizontal="center" vertical="center" wrapText="1"/>
    </xf>
    <xf numFmtId="43" fontId="4" fillId="0" borderId="26" xfId="49" applyFont="1" applyFill="1" applyBorder="1" applyAlignment="1">
      <alignment horizontal="center" vertical="center" wrapText="1"/>
    </xf>
    <xf numFmtId="43" fontId="4" fillId="0" borderId="27" xfId="0" applyNumberFormat="1" applyFont="1" applyFill="1" applyBorder="1" applyAlignment="1">
      <alignment horizontal="center" vertical="center" wrapText="1"/>
    </xf>
    <xf numFmtId="2" fontId="5" fillId="4" borderId="14" xfId="0" applyNumberFormat="1" applyFont="1" applyFill="1" applyBorder="1" applyAlignment="1">
      <alignment horizontal="center" vertical="center"/>
    </xf>
    <xf numFmtId="0" fontId="6" fillId="4" borderId="14"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27" fillId="0" borderId="14" xfId="0" applyFont="1" applyBorder="1" applyAlignment="1">
      <alignment horizontal="justify" wrapText="1"/>
    </xf>
    <xf numFmtId="0" fontId="27" fillId="0" borderId="14" xfId="0" applyFont="1" applyBorder="1" applyAlignment="1">
      <alignment horizontal="justify" vertical="top" wrapText="1"/>
    </xf>
    <xf numFmtId="0" fontId="5" fillId="4" borderId="14" xfId="0" applyFont="1" applyFill="1" applyBorder="1" applyAlignment="1">
      <alignment horizontal="center" vertical="center" wrapText="1"/>
    </xf>
    <xf numFmtId="0" fontId="5" fillId="4" borderId="10"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6" fillId="4" borderId="14" xfId="0" applyFont="1" applyFill="1" applyBorder="1" applyAlignment="1">
      <alignment horizontal="center" vertical="center"/>
    </xf>
    <xf numFmtId="0" fontId="6" fillId="4" borderId="12" xfId="0" applyFont="1" applyFill="1" applyBorder="1" applyAlignment="1">
      <alignment horizontal="center" vertical="center"/>
    </xf>
    <xf numFmtId="210" fontId="6" fillId="4" borderId="15" xfId="0" applyNumberFormat="1" applyFont="1" applyFill="1" applyBorder="1" applyAlignment="1">
      <alignment horizontal="center" vertical="center"/>
    </xf>
    <xf numFmtId="0" fontId="6" fillId="4" borderId="24" xfId="0" applyFont="1" applyFill="1" applyBorder="1" applyAlignment="1">
      <alignment horizontal="center" vertical="center"/>
    </xf>
    <xf numFmtId="0" fontId="6" fillId="4" borderId="23" xfId="0" applyFont="1" applyFill="1" applyBorder="1" applyAlignment="1">
      <alignment horizontal="center" vertical="center"/>
    </xf>
    <xf numFmtId="0" fontId="6" fillId="4" borderId="24" xfId="0" applyFont="1" applyFill="1" applyBorder="1" applyAlignment="1">
      <alignment horizontal="justify" vertical="center"/>
    </xf>
    <xf numFmtId="15" fontId="6" fillId="4" borderId="24" xfId="0" applyNumberFormat="1" applyFont="1" applyFill="1" applyBorder="1" applyAlignment="1">
      <alignment horizontal="center" vertical="center"/>
    </xf>
    <xf numFmtId="210" fontId="6" fillId="4" borderId="13" xfId="0" applyNumberFormat="1" applyFont="1" applyFill="1" applyBorder="1" applyAlignment="1">
      <alignment horizontal="center" vertical="center"/>
    </xf>
    <xf numFmtId="0" fontId="5" fillId="22" borderId="14" xfId="0" applyFont="1" applyFill="1" applyBorder="1" applyAlignment="1">
      <alignment horizontal="center" vertical="center" wrapText="1"/>
    </xf>
    <xf numFmtId="0" fontId="5" fillId="22" borderId="10" xfId="0" applyFont="1" applyFill="1" applyBorder="1" applyAlignment="1">
      <alignment horizontal="center" vertical="center"/>
    </xf>
    <xf numFmtId="0" fontId="5" fillId="22" borderId="10" xfId="0" applyFont="1" applyFill="1" applyBorder="1" applyAlignment="1">
      <alignment horizontal="center" vertical="center" wrapText="1"/>
    </xf>
    <xf numFmtId="0" fontId="5" fillId="22" borderId="15" xfId="0" applyFont="1" applyFill="1" applyBorder="1" applyAlignment="1">
      <alignment horizontal="center" vertical="center" wrapText="1"/>
    </xf>
    <xf numFmtId="0" fontId="6" fillId="22" borderId="10" xfId="0" applyFont="1" applyFill="1" applyBorder="1" applyAlignment="1">
      <alignment horizontal="justify" vertical="center"/>
    </xf>
    <xf numFmtId="15" fontId="6" fillId="22" borderId="10" xfId="0" applyNumberFormat="1" applyFont="1" applyFill="1" applyBorder="1" applyAlignment="1">
      <alignment horizontal="center" vertical="center"/>
    </xf>
    <xf numFmtId="0" fontId="6" fillId="22" borderId="11" xfId="0" applyFont="1" applyFill="1" applyBorder="1" applyAlignment="1">
      <alignment horizontal="justify" vertical="center"/>
    </xf>
    <xf numFmtId="15" fontId="6" fillId="22" borderId="11" xfId="0" applyNumberFormat="1" applyFont="1" applyFill="1" applyBorder="1" applyAlignment="1">
      <alignment horizontal="center" vertical="center"/>
    </xf>
    <xf numFmtId="0" fontId="6" fillId="22" borderId="14" xfId="0" applyFont="1" applyFill="1" applyBorder="1" applyAlignment="1">
      <alignment horizontal="center" vertical="center"/>
    </xf>
    <xf numFmtId="0" fontId="6" fillId="22" borderId="10" xfId="0" applyFont="1" applyFill="1" applyBorder="1" applyAlignment="1">
      <alignment horizontal="center" vertical="center"/>
    </xf>
    <xf numFmtId="210" fontId="6" fillId="22" borderId="15" xfId="0" applyNumberFormat="1" applyFont="1" applyFill="1" applyBorder="1" applyAlignment="1">
      <alignment horizontal="center" vertical="center"/>
    </xf>
    <xf numFmtId="0" fontId="6" fillId="22" borderId="12" xfId="0" applyFont="1" applyFill="1" applyBorder="1" applyAlignment="1">
      <alignment horizontal="center" vertical="center"/>
    </xf>
    <xf numFmtId="0" fontId="6" fillId="22" borderId="11" xfId="0" applyFont="1" applyFill="1" applyBorder="1" applyAlignment="1">
      <alignment horizontal="center" vertical="center"/>
    </xf>
    <xf numFmtId="210" fontId="6" fillId="22" borderId="13" xfId="0" applyNumberFormat="1" applyFont="1" applyFill="1" applyBorder="1" applyAlignment="1">
      <alignment horizontal="center" vertical="center"/>
    </xf>
    <xf numFmtId="209" fontId="7" fillId="0" borderId="0" xfId="49" applyNumberFormat="1" applyFont="1" applyFill="1" applyBorder="1" applyAlignment="1">
      <alignment horizontal="center" vertical="center" wrapText="1"/>
    </xf>
    <xf numFmtId="209" fontId="5" fillId="4" borderId="10" xfId="49" applyNumberFormat="1" applyFont="1" applyFill="1" applyBorder="1" applyAlignment="1">
      <alignment horizontal="center" vertical="center" wrapText="1"/>
    </xf>
    <xf numFmtId="209" fontId="6" fillId="4" borderId="10" xfId="49" applyNumberFormat="1" applyFont="1" applyFill="1" applyBorder="1" applyAlignment="1">
      <alignment horizontal="center" vertical="center"/>
    </xf>
    <xf numFmtId="209" fontId="6" fillId="4" borderId="11" xfId="49" applyNumberFormat="1" applyFont="1" applyFill="1" applyBorder="1" applyAlignment="1">
      <alignment horizontal="center" vertical="center"/>
    </xf>
    <xf numFmtId="209" fontId="6" fillId="24" borderId="0" xfId="49" applyNumberFormat="1" applyFont="1" applyFill="1" applyAlignment="1">
      <alignment vertical="center"/>
    </xf>
    <xf numFmtId="209" fontId="5" fillId="22" borderId="10" xfId="49" applyNumberFormat="1" applyFont="1" applyFill="1" applyBorder="1" applyAlignment="1">
      <alignment horizontal="center" vertical="center" wrapText="1"/>
    </xf>
    <xf numFmtId="15" fontId="6" fillId="4" borderId="15" xfId="0" applyNumberFormat="1" applyFont="1" applyFill="1" applyBorder="1" applyAlignment="1">
      <alignment horizontal="center" vertical="center"/>
    </xf>
    <xf numFmtId="15" fontId="6" fillId="4" borderId="13" xfId="0" applyNumberFormat="1" applyFont="1" applyFill="1" applyBorder="1" applyAlignment="1">
      <alignment horizontal="center" vertical="center"/>
    </xf>
    <xf numFmtId="209" fontId="6" fillId="4" borderId="24" xfId="49" applyNumberFormat="1" applyFont="1" applyFill="1" applyBorder="1" applyAlignment="1">
      <alignment horizontal="center" vertical="center"/>
    </xf>
    <xf numFmtId="15" fontId="6" fillId="4" borderId="25" xfId="0" applyNumberFormat="1" applyFont="1" applyFill="1" applyBorder="1" applyAlignment="1">
      <alignment horizontal="center" vertical="center"/>
    </xf>
    <xf numFmtId="209" fontId="6" fillId="22" borderId="11" xfId="49" applyNumberFormat="1" applyFont="1" applyFill="1" applyBorder="1" applyAlignment="1">
      <alignment horizontal="center" vertical="center"/>
    </xf>
    <xf numFmtId="15" fontId="6" fillId="22" borderId="13" xfId="0" applyNumberFormat="1" applyFont="1" applyFill="1" applyBorder="1" applyAlignment="1">
      <alignment horizontal="center" vertical="center"/>
    </xf>
    <xf numFmtId="14" fontId="6" fillId="22" borderId="11" xfId="0" applyNumberFormat="1" applyFont="1" applyFill="1" applyBorder="1" applyAlignment="1">
      <alignment horizontal="center" vertical="center" wrapText="1"/>
    </xf>
    <xf numFmtId="43" fontId="8" fillId="0" borderId="0" xfId="0" applyNumberFormat="1" applyFont="1" applyAlignment="1">
      <alignment/>
    </xf>
    <xf numFmtId="0" fontId="3" fillId="24" borderId="0" xfId="0" applyFont="1" applyFill="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justify" vertical="center"/>
    </xf>
    <xf numFmtId="15" fontId="6" fillId="0" borderId="0" xfId="0" applyNumberFormat="1" applyFont="1" applyFill="1" applyBorder="1" applyAlignment="1">
      <alignment horizontal="center" vertical="center"/>
    </xf>
    <xf numFmtId="210" fontId="6" fillId="0" borderId="0" xfId="0" applyNumberFormat="1" applyFont="1" applyFill="1" applyBorder="1" applyAlignment="1">
      <alignment horizontal="center" vertical="center"/>
    </xf>
    <xf numFmtId="209" fontId="4" fillId="4" borderId="11" xfId="49" applyNumberFormat="1" applyFont="1" applyFill="1" applyBorder="1" applyAlignment="1">
      <alignment vertical="center" wrapText="1"/>
    </xf>
    <xf numFmtId="209" fontId="4" fillId="4" borderId="11" xfId="0" applyNumberFormat="1" applyFont="1" applyFill="1" applyBorder="1" applyAlignment="1">
      <alignment horizontal="center" vertical="center" wrapText="1"/>
    </xf>
    <xf numFmtId="209" fontId="4" fillId="0" borderId="10" xfId="0" applyNumberFormat="1" applyFont="1" applyFill="1" applyBorder="1" applyAlignment="1">
      <alignment vertical="center" wrapText="1"/>
    </xf>
    <xf numFmtId="209" fontId="4" fillId="0" borderId="10" xfId="49" applyNumberFormat="1" applyFont="1" applyFill="1" applyBorder="1" applyAlignment="1">
      <alignment vertical="center" wrapText="1"/>
    </xf>
    <xf numFmtId="209" fontId="4" fillId="0" borderId="11" xfId="0" applyNumberFormat="1" applyFont="1" applyFill="1" applyBorder="1" applyAlignment="1">
      <alignment vertical="center" wrapText="1"/>
    </xf>
    <xf numFmtId="2" fontId="5" fillId="0" borderId="28" xfId="0" applyNumberFormat="1" applyFont="1" applyFill="1" applyBorder="1" applyAlignment="1">
      <alignment horizontal="center" vertical="center" wrapText="1"/>
    </xf>
    <xf numFmtId="2" fontId="5" fillId="4" borderId="29" xfId="0" applyNumberFormat="1" applyFont="1" applyFill="1" applyBorder="1" applyAlignment="1">
      <alignment horizontal="center" vertical="center" wrapText="1"/>
    </xf>
    <xf numFmtId="2" fontId="20" fillId="22" borderId="30" xfId="0" applyNumberFormat="1" applyFont="1" applyFill="1" applyBorder="1" applyAlignment="1">
      <alignment horizontal="center" vertical="center" wrapText="1"/>
    </xf>
    <xf numFmtId="2" fontId="8" fillId="24" borderId="28" xfId="0" applyNumberFormat="1" applyFont="1" applyFill="1" applyBorder="1" applyAlignment="1">
      <alignment vertical="top" wrapText="1"/>
    </xf>
    <xf numFmtId="210" fontId="8" fillId="4" borderId="29" xfId="49" applyNumberFormat="1" applyFont="1" applyFill="1" applyBorder="1" applyAlignment="1">
      <alignment vertical="center" wrapText="1"/>
    </xf>
    <xf numFmtId="210" fontId="8" fillId="22" borderId="30" xfId="49" applyNumberFormat="1" applyFont="1" applyFill="1" applyBorder="1" applyAlignment="1">
      <alignment vertical="center" wrapText="1"/>
    </xf>
    <xf numFmtId="2" fontId="8" fillId="24" borderId="31" xfId="0" applyNumberFormat="1" applyFont="1" applyFill="1" applyBorder="1" applyAlignment="1">
      <alignment vertical="top" wrapText="1"/>
    </xf>
    <xf numFmtId="210" fontId="8" fillId="4" borderId="0" xfId="49" applyNumberFormat="1" applyFont="1" applyFill="1" applyBorder="1" applyAlignment="1">
      <alignment vertical="center" wrapText="1"/>
    </xf>
    <xf numFmtId="210" fontId="8" fillId="22" borderId="32" xfId="49" applyNumberFormat="1" applyFont="1" applyFill="1" applyBorder="1" applyAlignment="1">
      <alignment vertical="center" wrapText="1"/>
    </xf>
    <xf numFmtId="210" fontId="8" fillId="22" borderId="30" xfId="49" applyNumberFormat="1" applyFont="1" applyFill="1" applyBorder="1" applyAlignment="1">
      <alignment vertical="center" wrapText="1"/>
    </xf>
    <xf numFmtId="210" fontId="8" fillId="22" borderId="32" xfId="49" applyNumberFormat="1" applyFont="1" applyFill="1" applyBorder="1" applyAlignment="1">
      <alignment vertical="center" wrapText="1"/>
    </xf>
    <xf numFmtId="2" fontId="3" fillId="0" borderId="33" xfId="0" applyNumberFormat="1" applyFont="1" applyFill="1" applyBorder="1" applyAlignment="1">
      <alignment horizontal="center" vertical="center" wrapText="1"/>
    </xf>
    <xf numFmtId="219" fontId="3" fillId="4" borderId="34" xfId="49" applyNumberFormat="1" applyFont="1" applyFill="1" applyBorder="1" applyAlignment="1">
      <alignment vertical="center" wrapText="1"/>
    </xf>
    <xf numFmtId="219" fontId="3" fillId="22" borderId="35" xfId="49" applyNumberFormat="1" applyFont="1" applyFill="1" applyBorder="1" applyAlignment="1">
      <alignment vertical="center" wrapText="1"/>
    </xf>
    <xf numFmtId="219" fontId="8" fillId="24" borderId="28" xfId="49" applyNumberFormat="1" applyFont="1" applyFill="1" applyBorder="1" applyAlignment="1">
      <alignment vertical="center" wrapText="1"/>
    </xf>
    <xf numFmtId="10" fontId="8" fillId="24" borderId="30" xfId="0" applyNumberFormat="1" applyFont="1" applyFill="1" applyBorder="1" applyAlignment="1">
      <alignment horizontal="center" vertical="center" wrapText="1"/>
    </xf>
    <xf numFmtId="219" fontId="8" fillId="24" borderId="31" xfId="49" applyNumberFormat="1" applyFont="1" applyFill="1" applyBorder="1" applyAlignment="1">
      <alignment vertical="center" wrapText="1"/>
    </xf>
    <xf numFmtId="3" fontId="3" fillId="24" borderId="33" xfId="49" applyNumberFormat="1" applyFont="1" applyFill="1" applyBorder="1" applyAlignment="1">
      <alignment vertical="center" wrapText="1"/>
    </xf>
    <xf numFmtId="10" fontId="8" fillId="24" borderId="32" xfId="0" applyNumberFormat="1" applyFont="1" applyFill="1" applyBorder="1" applyAlignment="1">
      <alignment horizontal="center" vertical="center" wrapText="1"/>
    </xf>
    <xf numFmtId="9" fontId="3" fillId="24" borderId="35" xfId="49" applyNumberFormat="1" applyFont="1" applyFill="1" applyBorder="1" applyAlignment="1">
      <alignment horizontal="center" vertical="center" wrapText="1"/>
    </xf>
    <xf numFmtId="10" fontId="8" fillId="24" borderId="28" xfId="0" applyNumberFormat="1" applyFont="1" applyFill="1" applyBorder="1" applyAlignment="1">
      <alignment horizontal="center" vertical="center" wrapText="1"/>
    </xf>
    <xf numFmtId="0" fontId="6" fillId="5" borderId="10"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48" fillId="0" borderId="14" xfId="0" applyFont="1" applyBorder="1" applyAlignment="1">
      <alignment horizontal="justify" vertical="center" wrapText="1"/>
    </xf>
    <xf numFmtId="2" fontId="3" fillId="4" borderId="15" xfId="0" applyNumberFormat="1" applyFont="1" applyFill="1" applyBorder="1" applyAlignment="1">
      <alignment horizontal="center" vertical="center" wrapText="1"/>
    </xf>
    <xf numFmtId="2" fontId="19" fillId="4" borderId="13" xfId="0" applyNumberFormat="1" applyFont="1" applyFill="1" applyBorder="1" applyAlignment="1">
      <alignment horizontal="center" vertical="center" wrapText="1"/>
    </xf>
    <xf numFmtId="43" fontId="3" fillId="22" borderId="15" xfId="49" applyFont="1" applyFill="1" applyBorder="1" applyAlignment="1">
      <alignment horizontal="center" vertical="center" wrapText="1"/>
    </xf>
    <xf numFmtId="2" fontId="19" fillId="22" borderId="13" xfId="0" applyNumberFormat="1" applyFont="1" applyFill="1" applyBorder="1" applyAlignment="1">
      <alignment horizontal="center" vertical="center" wrapText="1"/>
    </xf>
    <xf numFmtId="2" fontId="6" fillId="4" borderId="13" xfId="0" applyNumberFormat="1" applyFont="1" applyFill="1" applyBorder="1" applyAlignment="1">
      <alignment vertical="center" wrapText="1"/>
    </xf>
    <xf numFmtId="43" fontId="8" fillId="22" borderId="26" xfId="49" applyFont="1" applyFill="1" applyBorder="1" applyAlignment="1" applyProtection="1">
      <alignment horizontal="center" vertical="center" wrapText="1"/>
      <protection/>
    </xf>
    <xf numFmtId="10" fontId="8" fillId="22" borderId="19" xfId="49" applyNumberFormat="1" applyFont="1" applyFill="1" applyBorder="1" applyAlignment="1" applyProtection="1">
      <alignment horizontal="center" vertical="center" wrapText="1"/>
      <protection/>
    </xf>
    <xf numFmtId="43" fontId="5" fillId="22" borderId="24" xfId="49" applyFont="1" applyFill="1" applyBorder="1" applyAlignment="1" applyProtection="1">
      <alignment horizontal="center" vertical="center" wrapText="1"/>
      <protection/>
    </xf>
    <xf numFmtId="43" fontId="3" fillId="22" borderId="28" xfId="49" applyFont="1" applyFill="1" applyBorder="1" applyAlignment="1" applyProtection="1">
      <alignment horizontal="center" vertical="center" wrapText="1"/>
      <protection/>
    </xf>
    <xf numFmtId="0" fontId="5" fillId="5" borderId="14" xfId="0" applyFont="1" applyFill="1" applyBorder="1" applyAlignment="1">
      <alignment horizontal="center" vertical="center" wrapText="1"/>
    </xf>
    <xf numFmtId="0" fontId="5" fillId="5" borderId="10" xfId="0" applyFont="1" applyFill="1" applyBorder="1" applyAlignment="1">
      <alignment horizontal="center" vertical="center"/>
    </xf>
    <xf numFmtId="0" fontId="5" fillId="5" borderId="10"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6" fillId="5" borderId="14"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10" xfId="0" applyFont="1" applyFill="1" applyBorder="1" applyAlignment="1">
      <alignment horizontal="justify" vertical="center"/>
    </xf>
    <xf numFmtId="15" fontId="6" fillId="5" borderId="10" xfId="0" applyNumberFormat="1" applyFont="1" applyFill="1" applyBorder="1" applyAlignment="1">
      <alignment horizontal="center" vertical="center"/>
    </xf>
    <xf numFmtId="210" fontId="6" fillId="5" borderId="15" xfId="0" applyNumberFormat="1" applyFont="1" applyFill="1" applyBorder="1" applyAlignment="1">
      <alignment horizontal="center" vertical="center"/>
    </xf>
    <xf numFmtId="0" fontId="6" fillId="5" borderId="12" xfId="0" applyFont="1" applyFill="1" applyBorder="1" applyAlignment="1">
      <alignment horizontal="center" vertical="center"/>
    </xf>
    <xf numFmtId="0" fontId="6" fillId="5" borderId="11" xfId="0" applyFont="1" applyFill="1" applyBorder="1" applyAlignment="1">
      <alignment horizontal="center" vertical="center"/>
    </xf>
    <xf numFmtId="0" fontId="6" fillId="5" borderId="11" xfId="0" applyFont="1" applyFill="1" applyBorder="1" applyAlignment="1">
      <alignment horizontal="center" vertical="center" wrapText="1"/>
    </xf>
    <xf numFmtId="0" fontId="6" fillId="5" borderId="11" xfId="0" applyFont="1" applyFill="1" applyBorder="1" applyAlignment="1">
      <alignment horizontal="justify" vertical="center"/>
    </xf>
    <xf numFmtId="15" fontId="6" fillId="5" borderId="11" xfId="0" applyNumberFormat="1" applyFont="1" applyFill="1" applyBorder="1" applyAlignment="1">
      <alignment horizontal="center" vertical="center"/>
    </xf>
    <xf numFmtId="210" fontId="6" fillId="5" borderId="13" xfId="0" applyNumberFormat="1" applyFont="1" applyFill="1" applyBorder="1" applyAlignment="1">
      <alignment horizontal="center" vertical="center"/>
    </xf>
    <xf numFmtId="209" fontId="5" fillId="5" borderId="10" xfId="49" applyNumberFormat="1" applyFont="1" applyFill="1" applyBorder="1" applyAlignment="1">
      <alignment horizontal="center" vertical="center" wrapText="1"/>
    </xf>
    <xf numFmtId="14" fontId="6" fillId="5" borderId="11" xfId="0" applyNumberFormat="1" applyFont="1" applyFill="1" applyBorder="1" applyAlignment="1">
      <alignment horizontal="center" vertical="center" wrapText="1"/>
    </xf>
    <xf numFmtId="209" fontId="6" fillId="5" borderId="11" xfId="49" applyNumberFormat="1" applyFont="1" applyFill="1" applyBorder="1" applyAlignment="1">
      <alignment horizontal="center" vertical="center"/>
    </xf>
    <xf numFmtId="15" fontId="6" fillId="5" borderId="13" xfId="0" applyNumberFormat="1" applyFont="1" applyFill="1" applyBorder="1" applyAlignment="1">
      <alignment horizontal="center" vertical="center"/>
    </xf>
    <xf numFmtId="2" fontId="5" fillId="5" borderId="14" xfId="0" applyNumberFormat="1" applyFont="1" applyFill="1" applyBorder="1" applyAlignment="1">
      <alignment horizontal="center" vertical="center"/>
    </xf>
    <xf numFmtId="2" fontId="5" fillId="5" borderId="10" xfId="0" applyNumberFormat="1" applyFont="1" applyFill="1" applyBorder="1" applyAlignment="1">
      <alignment horizontal="center" vertical="center"/>
    </xf>
    <xf numFmtId="0" fontId="6" fillId="5" borderId="14" xfId="0" applyFont="1" applyFill="1" applyBorder="1" applyAlignment="1">
      <alignment horizontal="center" vertical="center" wrapText="1"/>
    </xf>
    <xf numFmtId="9" fontId="6" fillId="5" borderId="15" xfId="0" applyNumberFormat="1" applyFont="1" applyFill="1" applyBorder="1" applyAlignment="1">
      <alignment horizontal="center" vertical="center" wrapText="1"/>
    </xf>
    <xf numFmtId="0" fontId="6" fillId="5" borderId="12" xfId="0" applyFont="1" applyFill="1" applyBorder="1" applyAlignment="1">
      <alignment horizontal="center" vertical="center" wrapText="1"/>
    </xf>
    <xf numFmtId="43" fontId="4" fillId="5" borderId="11" xfId="0" applyNumberFormat="1" applyFont="1" applyFill="1" applyBorder="1" applyAlignment="1">
      <alignment horizontal="center" vertical="center" wrapText="1"/>
    </xf>
    <xf numFmtId="0" fontId="6" fillId="5" borderId="13" xfId="0" applyFont="1" applyFill="1" applyBorder="1" applyAlignment="1">
      <alignment horizontal="center" vertical="center" wrapText="1"/>
    </xf>
    <xf numFmtId="2" fontId="18" fillId="5" borderId="16" xfId="0" applyNumberFormat="1" applyFont="1" applyFill="1" applyBorder="1" applyAlignment="1">
      <alignment horizontal="center" vertical="center"/>
    </xf>
    <xf numFmtId="2" fontId="18" fillId="5" borderId="11" xfId="0" applyNumberFormat="1" applyFont="1" applyFill="1" applyBorder="1" applyAlignment="1">
      <alignment horizontal="center" vertical="center"/>
    </xf>
    <xf numFmtId="2" fontId="5" fillId="5" borderId="36" xfId="0" applyNumberFormat="1" applyFont="1" applyFill="1" applyBorder="1" applyAlignment="1">
      <alignment horizontal="center" vertical="center" wrapText="1"/>
    </xf>
    <xf numFmtId="210" fontId="3" fillId="5" borderId="19" xfId="0" applyNumberFormat="1" applyFont="1" applyFill="1" applyBorder="1" applyAlignment="1">
      <alignment horizontal="center" vertical="center" wrapText="1"/>
    </xf>
    <xf numFmtId="210" fontId="3" fillId="5" borderId="10" xfId="0" applyNumberFormat="1" applyFont="1" applyFill="1" applyBorder="1" applyAlignment="1">
      <alignment horizontal="center" vertical="center" wrapText="1"/>
    </xf>
    <xf numFmtId="2" fontId="3" fillId="5" borderId="37" xfId="0" applyNumberFormat="1" applyFont="1" applyFill="1" applyBorder="1" applyAlignment="1">
      <alignment horizontal="center" vertical="center" wrapText="1"/>
    </xf>
    <xf numFmtId="0" fontId="10" fillId="5" borderId="16" xfId="0" applyFont="1" applyFill="1" applyBorder="1" applyAlignment="1">
      <alignment wrapText="1"/>
    </xf>
    <xf numFmtId="2" fontId="10" fillId="5" borderId="11" xfId="0" applyNumberFormat="1" applyFont="1" applyFill="1" applyBorder="1" applyAlignment="1">
      <alignment horizontal="center"/>
    </xf>
    <xf numFmtId="2" fontId="19" fillId="5" borderId="36" xfId="0" applyNumberFormat="1" applyFont="1" applyFill="1" applyBorder="1" applyAlignment="1">
      <alignment horizontal="center" vertical="center" wrapText="1"/>
    </xf>
    <xf numFmtId="2" fontId="4" fillId="5" borderId="10" xfId="0" applyNumberFormat="1" applyFont="1" applyFill="1" applyBorder="1" applyAlignment="1">
      <alignment horizontal="center" vertical="center" wrapText="1"/>
    </xf>
    <xf numFmtId="9" fontId="6" fillId="5" borderId="10" xfId="0" applyNumberFormat="1" applyFont="1" applyFill="1" applyBorder="1" applyAlignment="1">
      <alignment horizontal="center" vertical="center" wrapText="1"/>
    </xf>
    <xf numFmtId="0" fontId="6" fillId="5" borderId="10" xfId="0" applyNumberFormat="1" applyFont="1" applyFill="1" applyBorder="1" applyAlignment="1">
      <alignment horizontal="center" vertical="center" wrapText="1"/>
    </xf>
    <xf numFmtId="2" fontId="6" fillId="5" borderId="10" xfId="0" applyNumberFormat="1" applyFont="1" applyFill="1" applyBorder="1" applyAlignment="1">
      <alignment horizontal="center" vertical="center" wrapText="1"/>
    </xf>
    <xf numFmtId="202" fontId="6" fillId="5" borderId="11" xfId="0" applyNumberFormat="1" applyFont="1" applyFill="1" applyBorder="1" applyAlignment="1">
      <alignment horizontal="center" vertical="center" wrapText="1"/>
    </xf>
    <xf numFmtId="2" fontId="4" fillId="5" borderId="11" xfId="0" applyNumberFormat="1" applyFont="1" applyFill="1" applyBorder="1" applyAlignment="1">
      <alignment vertical="center" wrapText="1"/>
    </xf>
    <xf numFmtId="2" fontId="20" fillId="5" borderId="28" xfId="0" applyNumberFormat="1" applyFont="1" applyFill="1" applyBorder="1" applyAlignment="1">
      <alignment horizontal="center" vertical="center" wrapText="1"/>
    </xf>
    <xf numFmtId="210" fontId="8" fillId="5" borderId="28" xfId="49" applyNumberFormat="1" applyFont="1" applyFill="1" applyBorder="1" applyAlignment="1">
      <alignment vertical="center" wrapText="1"/>
    </xf>
    <xf numFmtId="210" fontId="8" fillId="5" borderId="31" xfId="49" applyNumberFormat="1" applyFont="1" applyFill="1" applyBorder="1" applyAlignment="1">
      <alignment vertical="center" wrapText="1"/>
    </xf>
    <xf numFmtId="210" fontId="8" fillId="5" borderId="28" xfId="49" applyNumberFormat="1" applyFont="1" applyFill="1" applyBorder="1" applyAlignment="1">
      <alignment vertical="center" wrapText="1"/>
    </xf>
    <xf numFmtId="210" fontId="8" fillId="5" borderId="31" xfId="49" applyNumberFormat="1" applyFont="1" applyFill="1" applyBorder="1" applyAlignment="1">
      <alignment vertical="center" wrapText="1"/>
    </xf>
    <xf numFmtId="219" fontId="3" fillId="5" borderId="33" xfId="49" applyNumberFormat="1" applyFont="1" applyFill="1" applyBorder="1" applyAlignment="1">
      <alignment vertical="center" wrapText="1"/>
    </xf>
    <xf numFmtId="2" fontId="3" fillId="8" borderId="28" xfId="0" applyNumberFormat="1" applyFont="1" applyFill="1" applyBorder="1" applyAlignment="1">
      <alignment horizontal="center" vertical="center" wrapText="1"/>
    </xf>
    <xf numFmtId="2" fontId="3" fillId="8" borderId="30" xfId="0" applyNumberFormat="1" applyFont="1" applyFill="1" applyBorder="1" applyAlignment="1">
      <alignment horizontal="center" vertical="center" wrapText="1"/>
    </xf>
    <xf numFmtId="219" fontId="5" fillId="5" borderId="10" xfId="49" applyNumberFormat="1" applyFont="1" applyFill="1" applyBorder="1" applyAlignment="1" applyProtection="1">
      <alignment horizontal="center" vertical="center" wrapText="1"/>
      <protection/>
    </xf>
    <xf numFmtId="219" fontId="5" fillId="5" borderId="15" xfId="49" applyNumberFormat="1" applyFont="1" applyFill="1" applyBorder="1" applyAlignment="1" applyProtection="1">
      <alignment horizontal="center" vertical="center" wrapText="1"/>
      <protection/>
    </xf>
    <xf numFmtId="4" fontId="5" fillId="5" borderId="10" xfId="49" applyNumberFormat="1" applyFont="1" applyFill="1" applyBorder="1" applyAlignment="1" applyProtection="1">
      <alignment horizontal="center" vertical="center" wrapText="1"/>
      <protection/>
    </xf>
    <xf numFmtId="43" fontId="5" fillId="5" borderId="10" xfId="49" applyFont="1" applyFill="1" applyBorder="1" applyAlignment="1" applyProtection="1">
      <alignment horizontal="center" vertical="center" wrapText="1"/>
      <protection/>
    </xf>
    <xf numFmtId="43" fontId="5" fillId="5" borderId="24" xfId="49" applyFont="1" applyFill="1" applyBorder="1" applyAlignment="1" applyProtection="1">
      <alignment horizontal="center" vertical="center" wrapText="1"/>
      <protection/>
    </xf>
    <xf numFmtId="3" fontId="5" fillId="5" borderId="10" xfId="49" applyNumberFormat="1" applyFont="1" applyFill="1" applyBorder="1" applyAlignment="1" applyProtection="1">
      <alignment horizontal="center" vertical="center" wrapText="1"/>
      <protection/>
    </xf>
    <xf numFmtId="43" fontId="5" fillId="5" borderId="15" xfId="49" applyFont="1" applyFill="1" applyBorder="1" applyAlignment="1" applyProtection="1">
      <alignment horizontal="center" vertical="center" wrapText="1"/>
      <protection/>
    </xf>
    <xf numFmtId="49" fontId="8" fillId="5" borderId="14" xfId="0" applyNumberFormat="1" applyFont="1" applyFill="1" applyBorder="1" applyAlignment="1">
      <alignment vertical="center" wrapText="1"/>
    </xf>
    <xf numFmtId="2" fontId="10" fillId="5" borderId="10" xfId="0" applyNumberFormat="1" applyFont="1" applyFill="1" applyBorder="1" applyAlignment="1">
      <alignment vertical="center" wrapText="1"/>
    </xf>
    <xf numFmtId="43" fontId="8" fillId="5" borderId="10" xfId="49" applyFont="1" applyFill="1" applyBorder="1" applyAlignment="1" applyProtection="1">
      <alignment horizontal="center" vertical="center" wrapText="1"/>
      <protection/>
    </xf>
    <xf numFmtId="43" fontId="8" fillId="5" borderId="26" xfId="49" applyFont="1" applyFill="1" applyBorder="1" applyAlignment="1" applyProtection="1">
      <alignment horizontal="center" vertical="center" wrapText="1"/>
      <protection/>
    </xf>
    <xf numFmtId="43" fontId="3" fillId="5" borderId="28" xfId="49" applyFont="1" applyFill="1" applyBorder="1" applyAlignment="1" applyProtection="1">
      <alignment horizontal="center" vertical="center" wrapText="1"/>
      <protection/>
    </xf>
    <xf numFmtId="10" fontId="8" fillId="5" borderId="19" xfId="49" applyNumberFormat="1" applyFont="1" applyFill="1" applyBorder="1" applyAlignment="1" applyProtection="1">
      <alignment horizontal="center" vertical="center" wrapText="1"/>
      <protection/>
    </xf>
    <xf numFmtId="43" fontId="3" fillId="5" borderId="13" xfId="49" applyFont="1" applyFill="1" applyBorder="1" applyAlignment="1" applyProtection="1">
      <alignment horizontal="justify" vertical="center" wrapText="1"/>
      <protection/>
    </xf>
    <xf numFmtId="43" fontId="3" fillId="25" borderId="15" xfId="49" applyFont="1" applyFill="1" applyBorder="1" applyAlignment="1" applyProtection="1">
      <alignment horizontal="justify" vertical="center" wrapText="1"/>
      <protection/>
    </xf>
    <xf numFmtId="43" fontId="4" fillId="0" borderId="26" xfId="49" applyFont="1" applyFill="1" applyBorder="1" applyAlignment="1">
      <alignment horizontal="center" vertical="center" wrapText="1"/>
    </xf>
    <xf numFmtId="0" fontId="0" fillId="0" borderId="26" xfId="0" applyBorder="1" applyAlignment="1">
      <alignment horizontal="center" vertical="center" wrapText="1"/>
    </xf>
    <xf numFmtId="2" fontId="5" fillId="5" borderId="15" xfId="0" applyNumberFormat="1" applyFont="1" applyFill="1" applyBorder="1" applyAlignment="1">
      <alignment horizontal="center" vertical="center"/>
    </xf>
    <xf numFmtId="43" fontId="4" fillId="0" borderId="38" xfId="49" applyFont="1" applyFill="1" applyBorder="1" applyAlignment="1">
      <alignment horizontal="left" vertical="center" wrapText="1"/>
    </xf>
    <xf numFmtId="43" fontId="4" fillId="0" borderId="26" xfId="49" applyFont="1" applyFill="1" applyBorder="1" applyAlignment="1">
      <alignment horizontal="left" vertical="center" wrapText="1"/>
    </xf>
    <xf numFmtId="2" fontId="5" fillId="4" borderId="20" xfId="0" applyNumberFormat="1" applyFont="1" applyFill="1" applyBorder="1" applyAlignment="1">
      <alignment horizontal="center" vertical="center"/>
    </xf>
    <xf numFmtId="2" fontId="20" fillId="5" borderId="20" xfId="0" applyNumberFormat="1" applyFont="1" applyFill="1" applyBorder="1" applyAlignment="1">
      <alignment horizontal="center" vertical="center" wrapText="1"/>
    </xf>
    <xf numFmtId="2" fontId="20" fillId="5" borderId="21" xfId="0" applyNumberFormat="1" applyFont="1" applyFill="1" applyBorder="1" applyAlignment="1">
      <alignment horizontal="center" vertical="center" wrapText="1"/>
    </xf>
    <xf numFmtId="2" fontId="20" fillId="5" borderId="22" xfId="0" applyNumberFormat="1" applyFont="1" applyFill="1" applyBorder="1" applyAlignment="1">
      <alignment horizontal="center" vertical="center" wrapText="1"/>
    </xf>
    <xf numFmtId="43" fontId="4" fillId="0" borderId="14" xfId="49" applyFont="1" applyFill="1" applyBorder="1" applyAlignment="1">
      <alignment horizontal="left" vertical="center" wrapText="1"/>
    </xf>
    <xf numFmtId="43" fontId="4" fillId="0" borderId="10" xfId="49" applyFont="1" applyFill="1" applyBorder="1" applyAlignment="1">
      <alignment horizontal="left" vertical="center" wrapText="1"/>
    </xf>
    <xf numFmtId="2" fontId="5" fillId="4" borderId="21" xfId="0" applyNumberFormat="1" applyFont="1" applyFill="1" applyBorder="1" applyAlignment="1">
      <alignment horizontal="center" vertical="center"/>
    </xf>
    <xf numFmtId="2" fontId="5" fillId="4" borderId="22" xfId="0" applyNumberFormat="1" applyFont="1" applyFill="1" applyBorder="1" applyAlignment="1">
      <alignment horizontal="center" vertical="center"/>
    </xf>
    <xf numFmtId="43" fontId="3" fillId="0" borderId="20" xfId="49" applyFont="1" applyFill="1" applyBorder="1" applyAlignment="1">
      <alignment horizontal="left" vertical="center" wrapText="1"/>
    </xf>
    <xf numFmtId="43" fontId="3" fillId="0" borderId="21" xfId="49" applyFont="1" applyFill="1" applyBorder="1" applyAlignment="1">
      <alignment horizontal="left" vertical="center" wrapText="1"/>
    </xf>
    <xf numFmtId="43" fontId="3" fillId="0" borderId="14" xfId="49" applyFont="1" applyFill="1" applyBorder="1" applyAlignment="1">
      <alignment horizontal="left" vertical="center" wrapText="1"/>
    </xf>
    <xf numFmtId="43" fontId="3" fillId="0" borderId="10" xfId="49" applyFont="1" applyFill="1" applyBorder="1" applyAlignment="1">
      <alignment horizontal="left" vertical="center" wrapText="1"/>
    </xf>
    <xf numFmtId="0" fontId="6" fillId="4" borderId="14" xfId="0" applyFont="1" applyFill="1" applyBorder="1" applyAlignment="1">
      <alignment horizontal="center" vertical="center" wrapText="1"/>
    </xf>
    <xf numFmtId="0" fontId="6" fillId="5" borderId="14" xfId="0" applyFont="1" applyFill="1" applyBorder="1" applyAlignment="1">
      <alignment horizontal="center" vertical="center" wrapText="1"/>
    </xf>
    <xf numFmtId="2" fontId="5" fillId="5" borderId="14" xfId="0" applyNumberFormat="1" applyFont="1" applyFill="1" applyBorder="1" applyAlignment="1">
      <alignment horizontal="center" vertical="center"/>
    </xf>
    <xf numFmtId="2" fontId="5" fillId="5" borderId="10" xfId="0" applyNumberFormat="1" applyFont="1" applyFill="1" applyBorder="1" applyAlignment="1">
      <alignment horizontal="center" vertical="center"/>
    </xf>
    <xf numFmtId="0" fontId="6" fillId="5" borderId="10" xfId="0" applyFont="1" applyFill="1" applyBorder="1" applyAlignment="1">
      <alignment horizontal="center" vertical="center" wrapText="1"/>
    </xf>
    <xf numFmtId="0" fontId="5" fillId="4" borderId="10" xfId="0" applyNumberFormat="1" applyFont="1" applyFill="1" applyBorder="1" applyAlignment="1">
      <alignment horizontal="center" vertical="center" wrapText="1"/>
    </xf>
    <xf numFmtId="0" fontId="6" fillId="4" borderId="15" xfId="0" applyFont="1" applyFill="1" applyBorder="1" applyAlignment="1">
      <alignment horizontal="center" vertical="center" wrapText="1"/>
    </xf>
    <xf numFmtId="209" fontId="4" fillId="0" borderId="10" xfId="0" applyNumberFormat="1" applyFont="1" applyFill="1" applyBorder="1" applyAlignment="1">
      <alignment vertical="center" wrapText="1"/>
    </xf>
    <xf numFmtId="209" fontId="0" fillId="0" borderId="10" xfId="0" applyNumberFormat="1" applyBorder="1" applyAlignment="1">
      <alignment vertical="center" wrapText="1"/>
    </xf>
    <xf numFmtId="43" fontId="4" fillId="0" borderId="20" xfId="49" applyFont="1" applyFill="1" applyBorder="1" applyAlignment="1">
      <alignment horizontal="left" vertical="center" wrapText="1"/>
    </xf>
    <xf numFmtId="43" fontId="4" fillId="0" borderId="21" xfId="49"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0" xfId="0" applyFont="1" applyFill="1" applyBorder="1" applyAlignment="1">
      <alignment horizontal="left" vertical="center" wrapText="1"/>
    </xf>
    <xf numFmtId="2" fontId="4" fillId="4" borderId="21" xfId="0" applyNumberFormat="1" applyFont="1" applyFill="1" applyBorder="1" applyAlignment="1">
      <alignment horizontal="center" vertical="center"/>
    </xf>
    <xf numFmtId="2" fontId="4" fillId="4" borderId="22" xfId="0" applyNumberFormat="1" applyFont="1" applyFill="1" applyBorder="1" applyAlignment="1">
      <alignment horizontal="center" vertical="center"/>
    </xf>
    <xf numFmtId="2" fontId="5" fillId="4" borderId="10" xfId="0" applyNumberFormat="1" applyFont="1" applyFill="1" applyBorder="1" applyAlignment="1">
      <alignment horizontal="center" vertical="center"/>
    </xf>
    <xf numFmtId="0" fontId="5" fillId="4" borderId="10" xfId="0" applyNumberFormat="1" applyFont="1" applyFill="1" applyBorder="1" applyAlignment="1">
      <alignment horizontal="center" vertical="center"/>
    </xf>
    <xf numFmtId="219" fontId="5" fillId="0" borderId="10" xfId="49" applyNumberFormat="1" applyFont="1" applyFill="1" applyBorder="1" applyAlignment="1" applyProtection="1">
      <alignment horizontal="center" vertical="center" wrapText="1"/>
      <protection/>
    </xf>
    <xf numFmtId="219" fontId="5" fillId="0" borderId="15" xfId="49" applyNumberFormat="1" applyFont="1" applyFill="1" applyBorder="1" applyAlignment="1" applyProtection="1">
      <alignment horizontal="center" vertical="center" wrapText="1"/>
      <protection/>
    </xf>
    <xf numFmtId="2" fontId="4" fillId="22" borderId="22" xfId="0" applyNumberFormat="1" applyFont="1" applyFill="1" applyBorder="1" applyAlignment="1">
      <alignment horizontal="center" vertical="center" wrapText="1"/>
    </xf>
    <xf numFmtId="2" fontId="5" fillId="4" borderId="15" xfId="0" applyNumberFormat="1" applyFont="1" applyFill="1" applyBorder="1" applyAlignment="1">
      <alignment horizontal="center" vertical="center"/>
    </xf>
    <xf numFmtId="2" fontId="5" fillId="4" borderId="15" xfId="0" applyNumberFormat="1" applyFont="1" applyFill="1" applyBorder="1" applyAlignment="1">
      <alignment horizontal="center" vertical="center"/>
    </xf>
    <xf numFmtId="0" fontId="4" fillId="0" borderId="20" xfId="0" applyFont="1" applyFill="1" applyBorder="1" applyAlignment="1">
      <alignment horizontal="left" vertical="center" wrapText="1"/>
    </xf>
    <xf numFmtId="43" fontId="5" fillId="0" borderId="10" xfId="49" applyFont="1" applyFill="1" applyBorder="1" applyAlignment="1" applyProtection="1">
      <alignment horizontal="center" vertical="center" wrapText="1"/>
      <protection/>
    </xf>
    <xf numFmtId="43" fontId="5" fillId="0" borderId="15" xfId="49" applyFont="1" applyFill="1" applyBorder="1" applyAlignment="1" applyProtection="1">
      <alignment horizontal="center" vertical="center" wrapText="1"/>
      <protection/>
    </xf>
    <xf numFmtId="43" fontId="8" fillId="0" borderId="10" xfId="49" applyFont="1" applyFill="1" applyBorder="1" applyAlignment="1" applyProtection="1">
      <alignment horizontal="center" vertical="center" wrapText="1"/>
      <protection/>
    </xf>
    <xf numFmtId="2" fontId="3" fillId="0" borderId="10" xfId="0" applyNumberFormat="1" applyFont="1" applyFill="1" applyBorder="1" applyAlignment="1">
      <alignment horizontal="center" vertical="center" wrapText="1"/>
    </xf>
    <xf numFmtId="2" fontId="3" fillId="0" borderId="15"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3" fillId="0" borderId="15" xfId="0" applyNumberFormat="1" applyFont="1" applyFill="1" applyBorder="1" applyAlignment="1">
      <alignment horizontal="center" vertical="center" wrapText="1"/>
    </xf>
    <xf numFmtId="43" fontId="8" fillId="0" borderId="11" xfId="49" applyFont="1" applyFill="1" applyBorder="1" applyAlignment="1" applyProtection="1">
      <alignment horizontal="center" vertical="center" wrapText="1"/>
      <protection/>
    </xf>
    <xf numFmtId="2" fontId="3" fillId="0" borderId="11"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2" fontId="3" fillId="4" borderId="10" xfId="0" applyNumberFormat="1" applyFont="1" applyFill="1" applyBorder="1" applyAlignment="1">
      <alignment horizontal="center" vertical="center" wrapText="1"/>
    </xf>
    <xf numFmtId="2" fontId="3" fillId="4" borderId="11" xfId="0" applyNumberFormat="1" applyFont="1" applyFill="1" applyBorder="1" applyAlignment="1">
      <alignment horizontal="center" vertical="center" wrapText="1"/>
    </xf>
    <xf numFmtId="0" fontId="3" fillId="4" borderId="10" xfId="0" applyFont="1" applyFill="1" applyBorder="1" applyAlignment="1">
      <alignment vertical="center" wrapText="1"/>
    </xf>
    <xf numFmtId="2" fontId="4" fillId="5" borderId="20" xfId="0" applyNumberFormat="1" applyFont="1" applyFill="1" applyBorder="1" applyAlignment="1">
      <alignment horizontal="center" vertical="center" wrapText="1"/>
    </xf>
    <xf numFmtId="2" fontId="4" fillId="5" borderId="21" xfId="0" applyNumberFormat="1" applyFont="1" applyFill="1" applyBorder="1" applyAlignment="1">
      <alignment horizontal="center" vertical="center" wrapText="1"/>
    </xf>
    <xf numFmtId="2" fontId="4" fillId="5" borderId="22" xfId="0" applyNumberFormat="1" applyFont="1" applyFill="1" applyBorder="1" applyAlignment="1">
      <alignment horizontal="center" vertical="center" wrapText="1"/>
    </xf>
    <xf numFmtId="0" fontId="6" fillId="4" borderId="10" xfId="0" applyFont="1" applyFill="1" applyBorder="1" applyAlignment="1">
      <alignment horizontal="center" vertical="center" wrapText="1"/>
    </xf>
    <xf numFmtId="2" fontId="4" fillId="4" borderId="20" xfId="0" applyNumberFormat="1" applyFont="1" applyFill="1" applyBorder="1" applyAlignment="1">
      <alignment horizontal="center" vertical="center" wrapText="1"/>
    </xf>
    <xf numFmtId="2" fontId="4" fillId="4" borderId="21" xfId="0" applyNumberFormat="1" applyFont="1" applyFill="1" applyBorder="1" applyAlignment="1">
      <alignment horizontal="center" vertical="center" wrapText="1"/>
    </xf>
    <xf numFmtId="2" fontId="4" fillId="4" borderId="22" xfId="0" applyNumberFormat="1" applyFont="1" applyFill="1" applyBorder="1" applyAlignment="1">
      <alignment horizontal="center" vertical="center" wrapText="1"/>
    </xf>
    <xf numFmtId="0" fontId="6" fillId="4" borderId="14"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0" xfId="0" applyFont="1" applyFill="1" applyBorder="1" applyAlignment="1">
      <alignment horizontal="justify" vertical="center"/>
    </xf>
    <xf numFmtId="210" fontId="6" fillId="4" borderId="15" xfId="0" applyNumberFormat="1" applyFont="1" applyFill="1" applyBorder="1" applyAlignment="1">
      <alignment horizontal="center" vertical="center"/>
    </xf>
    <xf numFmtId="0" fontId="6" fillId="4" borderId="12"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1" xfId="0" applyFont="1" applyFill="1" applyBorder="1" applyAlignment="1">
      <alignment horizontal="center" vertical="center" wrapText="1"/>
    </xf>
    <xf numFmtId="0" fontId="7" fillId="0" borderId="0" xfId="0" applyFont="1" applyFill="1" applyBorder="1" applyAlignment="1">
      <alignment horizontal="center" vertical="center" wrapText="1"/>
    </xf>
    <xf numFmtId="210" fontId="6" fillId="4" borderId="13" xfId="0" applyNumberFormat="1" applyFont="1" applyFill="1" applyBorder="1" applyAlignment="1">
      <alignment horizontal="center" vertical="center"/>
    </xf>
    <xf numFmtId="0" fontId="7" fillId="24" borderId="0" xfId="0" applyFont="1" applyFill="1" applyAlignment="1">
      <alignment horizontal="center" vertical="center"/>
    </xf>
    <xf numFmtId="2" fontId="4" fillId="22" borderId="20" xfId="0" applyNumberFormat="1" applyFont="1" applyFill="1" applyBorder="1" applyAlignment="1">
      <alignment horizontal="center" vertical="center" wrapText="1"/>
    </xf>
    <xf numFmtId="2" fontId="4" fillId="22" borderId="21" xfId="0" applyNumberFormat="1" applyFont="1" applyFill="1" applyBorder="1" applyAlignment="1">
      <alignment horizontal="center" vertical="center" wrapText="1"/>
    </xf>
    <xf numFmtId="2" fontId="5" fillId="4" borderId="14" xfId="0" applyNumberFormat="1" applyFont="1" applyFill="1" applyBorder="1" applyAlignment="1">
      <alignment horizontal="center" vertical="center"/>
    </xf>
    <xf numFmtId="0" fontId="5" fillId="5" borderId="10" xfId="0" applyNumberFormat="1" applyFont="1" applyFill="1" applyBorder="1" applyAlignment="1">
      <alignment horizontal="center" vertical="center" wrapText="1"/>
    </xf>
    <xf numFmtId="0" fontId="5" fillId="5" borderId="10" xfId="0" applyNumberFormat="1" applyFont="1" applyFill="1" applyBorder="1" applyAlignment="1">
      <alignment horizontal="center" vertical="center"/>
    </xf>
    <xf numFmtId="2" fontId="20" fillId="22" borderId="39" xfId="0" applyNumberFormat="1" applyFont="1" applyFill="1" applyBorder="1" applyAlignment="1">
      <alignment horizontal="center" vertical="center" wrapText="1"/>
    </xf>
    <xf numFmtId="2" fontId="20" fillId="22" borderId="21" xfId="0" applyNumberFormat="1" applyFont="1" applyFill="1" applyBorder="1" applyAlignment="1">
      <alignment horizontal="center" vertical="center" wrapText="1"/>
    </xf>
    <xf numFmtId="2" fontId="20" fillId="22" borderId="22" xfId="0" applyNumberFormat="1" applyFont="1" applyFill="1" applyBorder="1" applyAlignment="1">
      <alignment horizontal="center" vertical="center" wrapText="1"/>
    </xf>
    <xf numFmtId="2" fontId="5" fillId="22" borderId="19" xfId="0" applyNumberFormat="1" applyFont="1" applyFill="1" applyBorder="1" applyAlignment="1">
      <alignment horizontal="center" vertical="center"/>
    </xf>
    <xf numFmtId="2" fontId="5" fillId="22" borderId="10" xfId="0" applyNumberFormat="1" applyFont="1" applyFill="1" applyBorder="1" applyAlignment="1">
      <alignment horizontal="center" vertical="center"/>
    </xf>
    <xf numFmtId="0" fontId="5" fillId="22" borderId="10" xfId="0" applyNumberFormat="1" applyFont="1" applyFill="1" applyBorder="1" applyAlignment="1">
      <alignment horizontal="center" vertical="center"/>
    </xf>
    <xf numFmtId="0" fontId="5" fillId="22" borderId="10" xfId="0" applyNumberFormat="1" applyFont="1" applyFill="1" applyBorder="1" applyAlignment="1">
      <alignment horizontal="center" vertical="center" wrapText="1"/>
    </xf>
    <xf numFmtId="2" fontId="5" fillId="22" borderId="15" xfId="0" applyNumberFormat="1" applyFont="1" applyFill="1" applyBorder="1" applyAlignment="1">
      <alignment horizontal="center" vertical="center"/>
    </xf>
    <xf numFmtId="0" fontId="6" fillId="5" borderId="15" xfId="0" applyFont="1" applyFill="1" applyBorder="1" applyAlignment="1">
      <alignment horizontal="center" vertical="center" wrapText="1"/>
    </xf>
    <xf numFmtId="0" fontId="6" fillId="22" borderId="19" xfId="0" applyFont="1" applyFill="1" applyBorder="1" applyAlignment="1">
      <alignment horizontal="center" vertical="center" wrapText="1"/>
    </xf>
    <xf numFmtId="0" fontId="6" fillId="22" borderId="10" xfId="0" applyFont="1" applyFill="1" applyBorder="1" applyAlignment="1">
      <alignment horizontal="center" vertical="center" wrapText="1"/>
    </xf>
    <xf numFmtId="0" fontId="6" fillId="22" borderId="15" xfId="0" applyFont="1" applyFill="1" applyBorder="1" applyAlignment="1">
      <alignment horizontal="center" vertical="center" wrapText="1"/>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2" fontId="9" fillId="4" borderId="42" xfId="0" applyNumberFormat="1" applyFont="1" applyFill="1" applyBorder="1" applyAlignment="1">
      <alignment horizontal="center" vertical="center"/>
    </xf>
    <xf numFmtId="2" fontId="9" fillId="4" borderId="43" xfId="0" applyNumberFormat="1" applyFont="1" applyFill="1" applyBorder="1" applyAlignment="1">
      <alignment horizontal="center" vertical="center"/>
    </xf>
    <xf numFmtId="2" fontId="9" fillId="4" borderId="44" xfId="0" applyNumberFormat="1" applyFont="1" applyFill="1" applyBorder="1" applyAlignment="1">
      <alignment horizontal="center" vertical="center"/>
    </xf>
    <xf numFmtId="2" fontId="5" fillId="0" borderId="0" xfId="0" applyNumberFormat="1" applyFont="1" applyFill="1" applyBorder="1" applyAlignment="1">
      <alignment horizontal="center" vertical="center" wrapText="1"/>
    </xf>
    <xf numFmtId="49" fontId="3" fillId="4" borderId="17" xfId="49" applyNumberFormat="1" applyFont="1" applyFill="1" applyBorder="1" applyAlignment="1">
      <alignment horizontal="center" vertical="center" wrapText="1"/>
    </xf>
    <xf numFmtId="49" fontId="3" fillId="4" borderId="45" xfId="49" applyNumberFormat="1" applyFont="1" applyFill="1" applyBorder="1" applyAlignment="1">
      <alignment horizontal="center" vertical="center" wrapText="1"/>
    </xf>
    <xf numFmtId="49" fontId="3" fillId="4" borderId="46" xfId="49" applyNumberFormat="1" applyFont="1" applyFill="1" applyBorder="1" applyAlignment="1">
      <alignment horizontal="center" vertical="center" wrapText="1"/>
    </xf>
    <xf numFmtId="49" fontId="3" fillId="0" borderId="0" xfId="49" applyNumberFormat="1" applyFont="1" applyFill="1" applyBorder="1" applyAlignment="1">
      <alignment horizontal="center" vertical="center" wrapText="1"/>
    </xf>
    <xf numFmtId="49" fontId="3" fillId="0" borderId="0" xfId="49" applyNumberFormat="1" applyFont="1" applyFill="1" applyBorder="1" applyAlignment="1">
      <alignment horizontal="center" vertical="center" wrapText="1"/>
    </xf>
    <xf numFmtId="2" fontId="9" fillId="4" borderId="20" xfId="0" applyNumberFormat="1" applyFont="1" applyFill="1" applyBorder="1" applyAlignment="1">
      <alignment horizontal="center" vertical="center"/>
    </xf>
    <xf numFmtId="2" fontId="9" fillId="4" borderId="21" xfId="0" applyNumberFormat="1" applyFont="1" applyFill="1" applyBorder="1" applyAlignment="1">
      <alignment horizontal="center" vertical="center"/>
    </xf>
    <xf numFmtId="2" fontId="9" fillId="4" borderId="22" xfId="0" applyNumberFormat="1" applyFont="1" applyFill="1" applyBorder="1" applyAlignment="1">
      <alignment horizontal="center" vertical="center"/>
    </xf>
    <xf numFmtId="2" fontId="5" fillId="5" borderId="42" xfId="0" applyNumberFormat="1" applyFont="1" applyFill="1" applyBorder="1" applyAlignment="1">
      <alignment horizontal="center" vertical="center" wrapText="1"/>
    </xf>
    <xf numFmtId="2" fontId="5" fillId="5" borderId="43" xfId="0" applyNumberFormat="1" applyFont="1" applyFill="1" applyBorder="1" applyAlignment="1">
      <alignment horizontal="center" vertical="center" wrapText="1"/>
    </xf>
    <xf numFmtId="2" fontId="5" fillId="5" borderId="47" xfId="0" applyNumberFormat="1" applyFont="1" applyFill="1" applyBorder="1" applyAlignment="1">
      <alignment horizontal="center" vertical="center" wrapText="1"/>
    </xf>
    <xf numFmtId="49" fontId="3" fillId="5" borderId="17" xfId="49" applyNumberFormat="1" applyFont="1" applyFill="1" applyBorder="1" applyAlignment="1">
      <alignment horizontal="center" vertical="center" wrapText="1"/>
    </xf>
    <xf numFmtId="49" fontId="3" fillId="5" borderId="45" xfId="49" applyNumberFormat="1" applyFont="1" applyFill="1" applyBorder="1" applyAlignment="1">
      <alignment horizontal="center" vertical="center" wrapText="1"/>
    </xf>
    <xf numFmtId="49" fontId="3" fillId="5" borderId="48" xfId="49" applyNumberFormat="1" applyFont="1" applyFill="1" applyBorder="1" applyAlignment="1">
      <alignment horizontal="center" vertical="center" wrapText="1"/>
    </xf>
    <xf numFmtId="0" fontId="0" fillId="0" borderId="45" xfId="0" applyBorder="1" applyAlignment="1">
      <alignment/>
    </xf>
    <xf numFmtId="0" fontId="0" fillId="0" borderId="46" xfId="0" applyBorder="1" applyAlignment="1">
      <alignment/>
    </xf>
    <xf numFmtId="2" fontId="5" fillId="22" borderId="42" xfId="0" applyNumberFormat="1" applyFont="1" applyFill="1" applyBorder="1" applyAlignment="1">
      <alignment horizontal="center" vertical="center" wrapText="1"/>
    </xf>
    <xf numFmtId="2" fontId="5" fillId="22" borderId="43" xfId="0" applyNumberFormat="1" applyFont="1" applyFill="1" applyBorder="1" applyAlignment="1">
      <alignment horizontal="center" vertical="center" wrapText="1"/>
    </xf>
    <xf numFmtId="2" fontId="5" fillId="22" borderId="44" xfId="0" applyNumberFormat="1" applyFont="1" applyFill="1" applyBorder="1" applyAlignment="1">
      <alignment horizontal="center" vertical="center" wrapText="1"/>
    </xf>
    <xf numFmtId="49" fontId="3" fillId="22" borderId="17" xfId="49" applyNumberFormat="1" applyFont="1" applyFill="1" applyBorder="1" applyAlignment="1">
      <alignment horizontal="center" vertical="center" wrapText="1"/>
    </xf>
    <xf numFmtId="49" fontId="3" fillId="22" borderId="45" xfId="49" applyNumberFormat="1" applyFont="1" applyFill="1" applyBorder="1" applyAlignment="1">
      <alignment horizontal="center" vertical="center" wrapText="1"/>
    </xf>
    <xf numFmtId="49" fontId="3" fillId="22" borderId="46" xfId="49" applyNumberFormat="1" applyFont="1" applyFill="1" applyBorder="1" applyAlignment="1">
      <alignment horizontal="center" vertical="center" wrapText="1"/>
    </xf>
    <xf numFmtId="202" fontId="6" fillId="4" borderId="11" xfId="0" applyNumberFormat="1" applyFont="1" applyFill="1" applyBorder="1" applyAlignment="1">
      <alignment horizontal="center" vertical="center" wrapText="1"/>
    </xf>
    <xf numFmtId="202" fontId="6" fillId="0" borderId="0" xfId="0" applyNumberFormat="1" applyFont="1" applyFill="1" applyBorder="1" applyAlignment="1">
      <alignment horizontal="center" vertical="center" wrapText="1"/>
    </xf>
    <xf numFmtId="202" fontId="6" fillId="5" borderId="11" xfId="0" applyNumberFormat="1" applyFont="1" applyFill="1" applyBorder="1" applyAlignment="1">
      <alignment horizontal="center" vertical="center" wrapText="1"/>
    </xf>
    <xf numFmtId="2" fontId="6" fillId="0" borderId="0" xfId="0" applyNumberFormat="1" applyFont="1" applyFill="1" applyBorder="1" applyAlignment="1">
      <alignment horizontal="center" vertical="center" wrapText="1"/>
    </xf>
    <xf numFmtId="2" fontId="12" fillId="4" borderId="11" xfId="0" applyNumberFormat="1" applyFont="1" applyFill="1" applyBorder="1" applyAlignment="1">
      <alignment horizontal="center" vertical="center" wrapText="1"/>
    </xf>
    <xf numFmtId="2" fontId="5" fillId="4" borderId="21" xfId="0" applyNumberFormat="1" applyFont="1" applyFill="1" applyBorder="1" applyAlignment="1">
      <alignment horizontal="center" vertical="center" wrapText="1"/>
    </xf>
    <xf numFmtId="2" fontId="5" fillId="4" borderId="22" xfId="0" applyNumberFormat="1" applyFont="1" applyFill="1" applyBorder="1" applyAlignment="1">
      <alignment horizontal="center" vertical="center" wrapText="1"/>
    </xf>
    <xf numFmtId="202" fontId="6" fillId="22" borderId="11" xfId="0" applyNumberFormat="1" applyFont="1" applyFill="1" applyBorder="1" applyAlignment="1">
      <alignment horizontal="center" vertical="center" wrapText="1"/>
    </xf>
    <xf numFmtId="2" fontId="51" fillId="4" borderId="21" xfId="0" applyNumberFormat="1" applyFont="1" applyFill="1" applyBorder="1" applyAlignment="1">
      <alignment horizontal="center" vertical="center" wrapText="1"/>
    </xf>
    <xf numFmtId="2" fontId="51" fillId="5" borderId="21" xfId="0" applyNumberFormat="1" applyFont="1" applyFill="1" applyBorder="1" applyAlignment="1">
      <alignment horizontal="center" vertical="center" wrapText="1"/>
    </xf>
    <xf numFmtId="2" fontId="51" fillId="22" borderId="21" xfId="0" applyNumberFormat="1" applyFont="1" applyFill="1" applyBorder="1" applyAlignment="1">
      <alignment horizontal="center" vertical="center" wrapText="1"/>
    </xf>
    <xf numFmtId="2" fontId="51" fillId="22" borderId="22" xfId="0" applyNumberFormat="1" applyFont="1" applyFill="1" applyBorder="1" applyAlignment="1">
      <alignment horizontal="center" vertical="center" wrapText="1"/>
    </xf>
    <xf numFmtId="0" fontId="21" fillId="0" borderId="0" xfId="0" applyFont="1" applyAlignment="1">
      <alignment vertical="top" wrapText="1"/>
    </xf>
    <xf numFmtId="2" fontId="3" fillId="0" borderId="0" xfId="0" applyNumberFormat="1" applyFont="1" applyBorder="1" applyAlignment="1">
      <alignment vertical="top" wrapText="1"/>
    </xf>
    <xf numFmtId="0" fontId="25" fillId="0" borderId="0" xfId="0" applyFont="1" applyAlignment="1">
      <alignment vertical="top" wrapText="1"/>
    </xf>
    <xf numFmtId="2" fontId="8" fillId="0" borderId="0" xfId="0" applyNumberFormat="1" applyFont="1" applyFill="1" applyBorder="1" applyAlignment="1">
      <alignment horizontal="left" vertical="center" wrapText="1"/>
    </xf>
    <xf numFmtId="0" fontId="3" fillId="4" borderId="20" xfId="0" applyFont="1" applyFill="1" applyBorder="1" applyAlignment="1" applyProtection="1">
      <alignment horizontal="center" vertical="center" wrapText="1"/>
      <protection/>
    </xf>
    <xf numFmtId="0" fontId="3" fillId="4" borderId="21" xfId="0" applyFont="1" applyFill="1" applyBorder="1" applyAlignment="1" applyProtection="1">
      <alignment horizontal="center" vertical="center" wrapText="1"/>
      <protection/>
    </xf>
    <xf numFmtId="0" fontId="3" fillId="4" borderId="14" xfId="0" applyFont="1" applyFill="1" applyBorder="1" applyAlignment="1" applyProtection="1">
      <alignment horizontal="center" vertical="center" wrapText="1"/>
      <protection/>
    </xf>
    <xf numFmtId="0" fontId="3" fillId="4" borderId="10" xfId="0" applyFont="1" applyFill="1" applyBorder="1" applyAlignment="1" applyProtection="1">
      <alignment horizontal="center" vertical="center" wrapText="1"/>
      <protection/>
    </xf>
    <xf numFmtId="2" fontId="15" fillId="4" borderId="21" xfId="0" applyNumberFormat="1" applyFont="1" applyFill="1" applyBorder="1" applyAlignment="1">
      <alignment horizontal="center" vertical="center" wrapText="1"/>
    </xf>
    <xf numFmtId="2" fontId="15" fillId="4" borderId="22" xfId="0" applyNumberFormat="1" applyFont="1" applyFill="1" applyBorder="1" applyAlignment="1">
      <alignment horizontal="center" vertical="center" wrapText="1"/>
    </xf>
    <xf numFmtId="219" fontId="5" fillId="4" borderId="10" xfId="49" applyNumberFormat="1" applyFont="1" applyFill="1" applyBorder="1" applyAlignment="1" applyProtection="1">
      <alignment horizontal="center" vertical="center" wrapText="1"/>
      <protection/>
    </xf>
    <xf numFmtId="49" fontId="3" fillId="5" borderId="12" xfId="0" applyNumberFormat="1" applyFont="1" applyFill="1" applyBorder="1" applyAlignment="1">
      <alignment horizontal="center" vertical="center" wrapText="1"/>
    </xf>
    <xf numFmtId="49" fontId="3" fillId="5" borderId="11" xfId="0" applyNumberFormat="1" applyFont="1" applyFill="1" applyBorder="1" applyAlignment="1">
      <alignment horizontal="center" vertical="center" wrapText="1"/>
    </xf>
    <xf numFmtId="49" fontId="3" fillId="5" borderId="49" xfId="0" applyNumberFormat="1" applyFont="1" applyFill="1" applyBorder="1" applyAlignment="1">
      <alignment horizontal="center" vertical="center" wrapText="1"/>
    </xf>
    <xf numFmtId="49" fontId="3" fillId="4" borderId="12" xfId="0" applyNumberFormat="1" applyFont="1" applyFill="1" applyBorder="1" applyAlignment="1">
      <alignment horizontal="center" vertical="center" wrapText="1"/>
    </xf>
    <xf numFmtId="49" fontId="3" fillId="4" borderId="11" xfId="0" applyNumberFormat="1" applyFont="1" applyFill="1" applyBorder="1" applyAlignment="1">
      <alignment horizontal="center" vertical="center" wrapText="1"/>
    </xf>
    <xf numFmtId="0" fontId="3" fillId="5" borderId="20" xfId="0" applyFont="1" applyFill="1" applyBorder="1" applyAlignment="1" applyProtection="1">
      <alignment horizontal="center" vertical="center" wrapText="1"/>
      <protection/>
    </xf>
    <xf numFmtId="0" fontId="3" fillId="5" borderId="21"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10" xfId="0" applyFont="1" applyFill="1" applyBorder="1" applyAlignment="1" applyProtection="1">
      <alignment horizontal="center" vertical="center" wrapText="1"/>
      <protection/>
    </xf>
    <xf numFmtId="2" fontId="15" fillId="5" borderId="21" xfId="0" applyNumberFormat="1" applyFont="1" applyFill="1" applyBorder="1" applyAlignment="1">
      <alignment horizontal="center" vertical="center" wrapText="1"/>
    </xf>
    <xf numFmtId="2" fontId="15" fillId="5" borderId="22" xfId="0" applyNumberFormat="1" applyFont="1" applyFill="1" applyBorder="1" applyAlignment="1">
      <alignment horizontal="center" vertical="center" wrapText="1"/>
    </xf>
    <xf numFmtId="219" fontId="5" fillId="5" borderId="10" xfId="49" applyNumberFormat="1" applyFont="1" applyFill="1" applyBorder="1" applyAlignment="1" applyProtection="1">
      <alignment horizontal="center" vertical="center" wrapText="1"/>
      <protection/>
    </xf>
    <xf numFmtId="49" fontId="3" fillId="22" borderId="12" xfId="0" applyNumberFormat="1" applyFont="1" applyFill="1" applyBorder="1" applyAlignment="1">
      <alignment horizontal="center" vertical="center" wrapText="1"/>
    </xf>
    <xf numFmtId="49" fontId="3" fillId="22" borderId="11" xfId="0" applyNumberFormat="1" applyFont="1" applyFill="1" applyBorder="1" applyAlignment="1">
      <alignment horizontal="center" vertical="center" wrapText="1"/>
    </xf>
    <xf numFmtId="49" fontId="3" fillId="22" borderId="49" xfId="0" applyNumberFormat="1" applyFont="1" applyFill="1" applyBorder="1" applyAlignment="1">
      <alignment horizontal="center" vertical="center" wrapText="1"/>
    </xf>
    <xf numFmtId="0" fontId="3" fillId="22" borderId="20" xfId="0" applyFont="1" applyFill="1" applyBorder="1" applyAlignment="1" applyProtection="1">
      <alignment horizontal="center" vertical="center" wrapText="1"/>
      <protection/>
    </xf>
    <xf numFmtId="0" fontId="3" fillId="22" borderId="21" xfId="0" applyFont="1" applyFill="1" applyBorder="1" applyAlignment="1" applyProtection="1">
      <alignment horizontal="center" vertical="center" wrapText="1"/>
      <protection/>
    </xf>
    <xf numFmtId="0" fontId="3" fillId="22" borderId="14" xfId="0" applyFont="1" applyFill="1" applyBorder="1" applyAlignment="1" applyProtection="1">
      <alignment horizontal="center" vertical="center" wrapText="1"/>
      <protection/>
    </xf>
    <xf numFmtId="0" fontId="3" fillId="22" borderId="10" xfId="0" applyFont="1" applyFill="1" applyBorder="1" applyAlignment="1" applyProtection="1">
      <alignment horizontal="center" vertical="center" wrapText="1"/>
      <protection/>
    </xf>
    <xf numFmtId="2" fontId="15" fillId="22" borderId="21" xfId="0" applyNumberFormat="1" applyFont="1" applyFill="1" applyBorder="1" applyAlignment="1">
      <alignment horizontal="center" vertical="center" wrapText="1"/>
    </xf>
    <xf numFmtId="2" fontId="15" fillId="22" borderId="22" xfId="0" applyNumberFormat="1" applyFont="1" applyFill="1" applyBorder="1" applyAlignment="1">
      <alignment horizontal="center" vertical="center" wrapText="1"/>
    </xf>
    <xf numFmtId="219" fontId="5" fillId="22" borderId="10" xfId="49" applyNumberFormat="1" applyFont="1" applyFill="1" applyBorder="1" applyAlignment="1" applyProtection="1">
      <alignment horizontal="center" vertical="center" wrapText="1"/>
      <protection/>
    </xf>
    <xf numFmtId="2" fontId="5" fillId="0" borderId="21" xfId="0" applyNumberFormat="1" applyFont="1" applyFill="1" applyBorder="1" applyAlignment="1">
      <alignment horizontal="center" vertical="center" wrapText="1"/>
    </xf>
    <xf numFmtId="2" fontId="5" fillId="0" borderId="22" xfId="0" applyNumberFormat="1" applyFont="1" applyFill="1" applyBorder="1" applyAlignment="1">
      <alignment horizontal="center" vertical="center" wrapText="1"/>
    </xf>
    <xf numFmtId="219" fontId="5" fillId="0" borderId="10" xfId="49" applyNumberFormat="1"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20"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_CALIFICACION GRUPO 1 S GENERALES LIC No. 07 2006"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67"/>
  <sheetViews>
    <sheetView zoomScalePageLayoutView="0" workbookViewId="0" topLeftCell="A43">
      <selection activeCell="D55" sqref="D55"/>
    </sheetView>
  </sheetViews>
  <sheetFormatPr defaultColWidth="12.57421875" defaultRowHeight="12.75"/>
  <cols>
    <col min="1" max="1" width="9.00390625" style="30" customWidth="1"/>
    <col min="2" max="2" width="6.421875" style="30" customWidth="1"/>
    <col min="3" max="3" width="20.00390625" style="30" customWidth="1"/>
    <col min="4" max="4" width="23.57421875" style="30" customWidth="1"/>
    <col min="5" max="6" width="13.7109375" style="30" customWidth="1"/>
    <col min="7" max="7" width="18.140625" style="30" customWidth="1"/>
    <col min="8" max="8" width="15.57421875" style="30" customWidth="1"/>
    <col min="9" max="16384" width="12.57421875" style="30" customWidth="1"/>
  </cols>
  <sheetData>
    <row r="1" spans="1:7" s="26" customFormat="1" ht="16.5" customHeight="1">
      <c r="A1" s="425" t="s">
        <v>49</v>
      </c>
      <c r="B1" s="425" t="s">
        <v>50</v>
      </c>
      <c r="C1" s="425"/>
      <c r="D1" s="425"/>
      <c r="E1" s="425"/>
      <c r="F1" s="425"/>
      <c r="G1" s="425"/>
    </row>
    <row r="2" spans="1:8" s="28" customFormat="1" ht="15.75" customHeight="1">
      <c r="A2" s="425" t="s">
        <v>166</v>
      </c>
      <c r="B2" s="425"/>
      <c r="C2" s="425"/>
      <c r="D2" s="425"/>
      <c r="E2" s="425"/>
      <c r="F2" s="425"/>
      <c r="G2" s="425"/>
      <c r="H2" s="29"/>
    </row>
    <row r="3" spans="1:7" s="26" customFormat="1" ht="12.75" customHeight="1">
      <c r="A3" s="425" t="s">
        <v>167</v>
      </c>
      <c r="B3" s="425"/>
      <c r="C3" s="425"/>
      <c r="D3" s="425"/>
      <c r="E3" s="425"/>
      <c r="F3" s="425"/>
      <c r="G3" s="425"/>
    </row>
    <row r="4" spans="1:7" s="26" customFormat="1" ht="12.75" customHeight="1">
      <c r="A4" s="5"/>
      <c r="B4" s="5"/>
      <c r="C4" s="5"/>
      <c r="D4" s="5"/>
      <c r="E4" s="5"/>
      <c r="F4" s="5"/>
      <c r="G4" s="5"/>
    </row>
    <row r="5" spans="1:7" s="26" customFormat="1" ht="12.75" customHeight="1">
      <c r="A5" s="425" t="s">
        <v>247</v>
      </c>
      <c r="B5" s="425"/>
      <c r="C5" s="425"/>
      <c r="D5" s="425"/>
      <c r="E5" s="425"/>
      <c r="F5" s="425"/>
      <c r="G5" s="425"/>
    </row>
    <row r="6" spans="1:7" s="26" customFormat="1" ht="12.75" customHeight="1" thickBot="1">
      <c r="A6" s="5"/>
      <c r="B6" s="5"/>
      <c r="C6" s="5"/>
      <c r="D6" s="5"/>
      <c r="E6" s="5"/>
      <c r="F6" s="5"/>
      <c r="G6" s="5"/>
    </row>
    <row r="7" spans="1:7" s="26" customFormat="1" ht="20.25" customHeight="1">
      <c r="A7" s="415" t="s">
        <v>236</v>
      </c>
      <c r="B7" s="416"/>
      <c r="C7" s="416"/>
      <c r="D7" s="416"/>
      <c r="E7" s="416"/>
      <c r="F7" s="416"/>
      <c r="G7" s="417"/>
    </row>
    <row r="8" spans="1:7" ht="61.5" customHeight="1">
      <c r="A8" s="209" t="s">
        <v>51</v>
      </c>
      <c r="B8" s="210" t="s">
        <v>52</v>
      </c>
      <c r="C8" s="211" t="s">
        <v>53</v>
      </c>
      <c r="D8" s="211" t="s">
        <v>54</v>
      </c>
      <c r="E8" s="211" t="s">
        <v>55</v>
      </c>
      <c r="F8" s="211" t="s">
        <v>56</v>
      </c>
      <c r="G8" s="212" t="s">
        <v>57</v>
      </c>
    </row>
    <row r="9" spans="1:7" ht="13.5" customHeight="1">
      <c r="A9" s="418">
        <v>1</v>
      </c>
      <c r="B9" s="419">
        <v>196</v>
      </c>
      <c r="C9" s="414" t="s">
        <v>237</v>
      </c>
      <c r="D9" s="31" t="s">
        <v>66</v>
      </c>
      <c r="E9" s="44">
        <v>39577</v>
      </c>
      <c r="F9" s="44">
        <v>39942</v>
      </c>
      <c r="G9" s="421">
        <v>1320600000</v>
      </c>
    </row>
    <row r="10" spans="1:7" ht="14.25" customHeight="1">
      <c r="A10" s="418"/>
      <c r="B10" s="419"/>
      <c r="C10" s="414"/>
      <c r="D10" s="31" t="s">
        <v>64</v>
      </c>
      <c r="E10" s="44">
        <v>39577</v>
      </c>
      <c r="F10" s="44">
        <v>39942</v>
      </c>
      <c r="G10" s="421"/>
    </row>
    <row r="11" spans="1:7" ht="13.5">
      <c r="A11" s="418"/>
      <c r="B11" s="419"/>
      <c r="C11" s="414"/>
      <c r="D11" s="31" t="s">
        <v>65</v>
      </c>
      <c r="E11" s="44">
        <v>39577</v>
      </c>
      <c r="F11" s="44">
        <v>39942</v>
      </c>
      <c r="G11" s="421"/>
    </row>
    <row r="12" spans="1:7" ht="13.5">
      <c r="A12" s="418"/>
      <c r="B12" s="419"/>
      <c r="C12" s="414"/>
      <c r="D12" s="31" t="s">
        <v>67</v>
      </c>
      <c r="E12" s="44">
        <v>39577</v>
      </c>
      <c r="F12" s="44">
        <v>39942</v>
      </c>
      <c r="G12" s="421"/>
    </row>
    <row r="13" spans="1:7" ht="13.5">
      <c r="A13" s="418">
        <v>2</v>
      </c>
      <c r="B13" s="419">
        <v>196</v>
      </c>
      <c r="C13" s="420" t="s">
        <v>238</v>
      </c>
      <c r="D13" s="31" t="s">
        <v>66</v>
      </c>
      <c r="E13" s="44">
        <v>39197</v>
      </c>
      <c r="F13" s="44">
        <v>39814</v>
      </c>
      <c r="G13" s="421">
        <v>914900000</v>
      </c>
    </row>
    <row r="14" spans="1:7" ht="13.5">
      <c r="A14" s="418"/>
      <c r="B14" s="419"/>
      <c r="C14" s="420"/>
      <c r="D14" s="31" t="s">
        <v>64</v>
      </c>
      <c r="E14" s="44">
        <v>39197</v>
      </c>
      <c r="F14" s="44">
        <v>39814</v>
      </c>
      <c r="G14" s="421"/>
    </row>
    <row r="15" spans="1:7" ht="14.25" customHeight="1">
      <c r="A15" s="418"/>
      <c r="B15" s="419"/>
      <c r="C15" s="420"/>
      <c r="D15" s="31" t="s">
        <v>65</v>
      </c>
      <c r="E15" s="44">
        <v>39197</v>
      </c>
      <c r="F15" s="44">
        <v>39814</v>
      </c>
      <c r="G15" s="421"/>
    </row>
    <row r="16" spans="1:7" ht="13.5">
      <c r="A16" s="418"/>
      <c r="B16" s="419"/>
      <c r="C16" s="420"/>
      <c r="D16" s="31" t="s">
        <v>67</v>
      </c>
      <c r="E16" s="44">
        <v>39197</v>
      </c>
      <c r="F16" s="44">
        <v>39814</v>
      </c>
      <c r="G16" s="421"/>
    </row>
    <row r="17" spans="1:7" ht="13.5">
      <c r="A17" s="418">
        <v>3</v>
      </c>
      <c r="B17" s="419">
        <v>196</v>
      </c>
      <c r="C17" s="414" t="s">
        <v>239</v>
      </c>
      <c r="D17" s="31" t="s">
        <v>66</v>
      </c>
      <c r="E17" s="44">
        <v>39458</v>
      </c>
      <c r="F17" s="44">
        <v>39824</v>
      </c>
      <c r="G17" s="421">
        <v>3215700000</v>
      </c>
    </row>
    <row r="18" spans="1:7" ht="14.25" customHeight="1">
      <c r="A18" s="418"/>
      <c r="B18" s="419"/>
      <c r="C18" s="414"/>
      <c r="D18" s="31" t="s">
        <v>64</v>
      </c>
      <c r="E18" s="44">
        <v>39458</v>
      </c>
      <c r="F18" s="44">
        <v>39824</v>
      </c>
      <c r="G18" s="421"/>
    </row>
    <row r="19" spans="1:7" ht="13.5">
      <c r="A19" s="418"/>
      <c r="B19" s="419"/>
      <c r="C19" s="414"/>
      <c r="D19" s="31" t="s">
        <v>65</v>
      </c>
      <c r="E19" s="44">
        <v>39458</v>
      </c>
      <c r="F19" s="44">
        <v>39824</v>
      </c>
      <c r="G19" s="421"/>
    </row>
    <row r="20" spans="1:7" ht="17.25" customHeight="1">
      <c r="A20" s="418">
        <v>4</v>
      </c>
      <c r="B20" s="419">
        <v>196</v>
      </c>
      <c r="C20" s="414" t="s">
        <v>240</v>
      </c>
      <c r="D20" s="31" t="s">
        <v>66</v>
      </c>
      <c r="E20" s="44">
        <v>39406</v>
      </c>
      <c r="F20" s="44">
        <v>40137</v>
      </c>
      <c r="G20" s="421">
        <v>12239500000</v>
      </c>
    </row>
    <row r="21" spans="1:7" ht="17.25" customHeight="1">
      <c r="A21" s="418"/>
      <c r="B21" s="419"/>
      <c r="C21" s="414"/>
      <c r="D21" s="31" t="s">
        <v>64</v>
      </c>
      <c r="E21" s="44">
        <v>39406</v>
      </c>
      <c r="F21" s="44">
        <v>40137</v>
      </c>
      <c r="G21" s="421"/>
    </row>
    <row r="22" spans="1:7" ht="17.25" customHeight="1">
      <c r="A22" s="418"/>
      <c r="B22" s="419"/>
      <c r="C22" s="414"/>
      <c r="D22" s="31" t="s">
        <v>65</v>
      </c>
      <c r="E22" s="44">
        <v>39406</v>
      </c>
      <c r="F22" s="44">
        <v>40137</v>
      </c>
      <c r="G22" s="421"/>
    </row>
    <row r="23" spans="1:7" ht="18.75" customHeight="1">
      <c r="A23" s="418"/>
      <c r="B23" s="419"/>
      <c r="C23" s="414"/>
      <c r="D23" s="31" t="s">
        <v>67</v>
      </c>
      <c r="E23" s="44">
        <v>39406</v>
      </c>
      <c r="F23" s="44">
        <v>40137</v>
      </c>
      <c r="G23" s="421"/>
    </row>
    <row r="24" spans="1:7" ht="13.5">
      <c r="A24" s="418">
        <v>5</v>
      </c>
      <c r="B24" s="419">
        <v>196</v>
      </c>
      <c r="C24" s="414" t="s">
        <v>241</v>
      </c>
      <c r="D24" s="31" t="s">
        <v>66</v>
      </c>
      <c r="E24" s="44">
        <v>39387</v>
      </c>
      <c r="F24" s="44">
        <v>39753</v>
      </c>
      <c r="G24" s="421">
        <v>2560200000</v>
      </c>
    </row>
    <row r="25" spans="1:7" ht="14.25" customHeight="1">
      <c r="A25" s="418"/>
      <c r="B25" s="419"/>
      <c r="C25" s="414"/>
      <c r="D25" s="31" t="s">
        <v>64</v>
      </c>
      <c r="E25" s="44">
        <v>39387</v>
      </c>
      <c r="F25" s="44">
        <v>39753</v>
      </c>
      <c r="G25" s="421"/>
    </row>
    <row r="26" spans="1:7" ht="14.25" customHeight="1">
      <c r="A26" s="418"/>
      <c r="B26" s="419"/>
      <c r="C26" s="414"/>
      <c r="D26" s="31" t="s">
        <v>65</v>
      </c>
      <c r="E26" s="44">
        <v>39387</v>
      </c>
      <c r="F26" s="44">
        <v>39753</v>
      </c>
      <c r="G26" s="421"/>
    </row>
    <row r="27" spans="1:7" ht="14.25" thickBot="1">
      <c r="A27" s="422"/>
      <c r="B27" s="423"/>
      <c r="C27" s="424"/>
      <c r="D27" s="32" t="s">
        <v>67</v>
      </c>
      <c r="E27" s="45">
        <v>39387</v>
      </c>
      <c r="F27" s="45">
        <v>39753</v>
      </c>
      <c r="G27" s="426"/>
    </row>
    <row r="28" spans="1:7" ht="13.5">
      <c r="A28" s="36"/>
      <c r="G28" s="46"/>
    </row>
    <row r="29" spans="1:7" ht="13.5">
      <c r="A29" s="36"/>
      <c r="G29" s="46"/>
    </row>
    <row r="30" spans="1:7" ht="13.5">
      <c r="A30" s="36"/>
      <c r="G30" s="46"/>
    </row>
    <row r="31" spans="1:7" ht="13.5">
      <c r="A31" s="36"/>
      <c r="G31" s="46"/>
    </row>
    <row r="32" spans="1:7" ht="13.5">
      <c r="A32" s="36"/>
      <c r="G32" s="46"/>
    </row>
    <row r="33" spans="1:7" ht="13.5">
      <c r="A33" s="36"/>
      <c r="G33" s="46"/>
    </row>
    <row r="34" spans="1:7" ht="13.5">
      <c r="A34" s="36"/>
      <c r="G34" s="46"/>
    </row>
    <row r="35" spans="1:7" ht="13.5">
      <c r="A35" s="36"/>
      <c r="G35" s="46"/>
    </row>
    <row r="36" spans="1:7" ht="13.5">
      <c r="A36" s="36"/>
      <c r="G36" s="46"/>
    </row>
    <row r="37" spans="1:7" ht="13.5">
      <c r="A37" s="36"/>
      <c r="G37" s="46"/>
    </row>
    <row r="38" spans="1:7" ht="16.5">
      <c r="A38" s="427" t="s">
        <v>254</v>
      </c>
      <c r="B38" s="427"/>
      <c r="C38" s="427"/>
      <c r="D38" s="427"/>
      <c r="E38" s="427"/>
      <c r="F38" s="427"/>
      <c r="G38" s="427"/>
    </row>
    <row r="39" spans="1:7" ht="14.25" thickBot="1">
      <c r="A39" s="36"/>
      <c r="G39" s="46"/>
    </row>
    <row r="40" spans="1:7" ht="13.5">
      <c r="A40" s="415" t="s">
        <v>216</v>
      </c>
      <c r="B40" s="416"/>
      <c r="C40" s="416"/>
      <c r="D40" s="416"/>
      <c r="E40" s="416"/>
      <c r="F40" s="416"/>
      <c r="G40" s="417"/>
    </row>
    <row r="41" spans="1:7" ht="38.25">
      <c r="A41" s="209" t="s">
        <v>51</v>
      </c>
      <c r="B41" s="210" t="s">
        <v>52</v>
      </c>
      <c r="C41" s="211" t="s">
        <v>53</v>
      </c>
      <c r="D41" s="211" t="s">
        <v>54</v>
      </c>
      <c r="E41" s="211" t="s">
        <v>55</v>
      </c>
      <c r="F41" s="211" t="s">
        <v>56</v>
      </c>
      <c r="G41" s="212" t="s">
        <v>57</v>
      </c>
    </row>
    <row r="42" spans="1:7" ht="27">
      <c r="A42" s="213">
        <v>1</v>
      </c>
      <c r="B42" s="65">
        <v>197</v>
      </c>
      <c r="C42" s="8" t="s">
        <v>248</v>
      </c>
      <c r="D42" s="31" t="s">
        <v>242</v>
      </c>
      <c r="E42" s="44">
        <v>39431</v>
      </c>
      <c r="F42" s="44">
        <v>39797</v>
      </c>
      <c r="G42" s="215">
        <v>105400000</v>
      </c>
    </row>
    <row r="43" spans="1:7" ht="27">
      <c r="A43" s="213">
        <v>2</v>
      </c>
      <c r="B43" s="65">
        <v>197</v>
      </c>
      <c r="C43" s="31" t="s">
        <v>249</v>
      </c>
      <c r="D43" s="31" t="s">
        <v>242</v>
      </c>
      <c r="E43" s="44">
        <v>39458</v>
      </c>
      <c r="F43" s="44">
        <v>39824</v>
      </c>
      <c r="G43" s="215">
        <v>210200000</v>
      </c>
    </row>
    <row r="44" spans="1:7" ht="27.75" thickBot="1">
      <c r="A44" s="214">
        <v>3</v>
      </c>
      <c r="B44" s="59">
        <v>197</v>
      </c>
      <c r="C44" s="63" t="s">
        <v>250</v>
      </c>
      <c r="D44" s="32" t="s">
        <v>242</v>
      </c>
      <c r="E44" s="45">
        <v>39587</v>
      </c>
      <c r="F44" s="45">
        <v>39952</v>
      </c>
      <c r="G44" s="220">
        <v>121800000</v>
      </c>
    </row>
    <row r="45" spans="1:7" ht="14.25" thickBot="1">
      <c r="A45" s="36"/>
      <c r="G45" s="46"/>
    </row>
    <row r="46" spans="1:7" ht="13.5">
      <c r="A46" s="411" t="s">
        <v>217</v>
      </c>
      <c r="B46" s="412"/>
      <c r="C46" s="412"/>
      <c r="D46" s="412"/>
      <c r="E46" s="412"/>
      <c r="F46" s="412"/>
      <c r="G46" s="413"/>
    </row>
    <row r="47" spans="1:7" ht="38.25">
      <c r="A47" s="293" t="s">
        <v>51</v>
      </c>
      <c r="B47" s="294" t="s">
        <v>52</v>
      </c>
      <c r="C47" s="295" t="s">
        <v>53</v>
      </c>
      <c r="D47" s="295" t="s">
        <v>54</v>
      </c>
      <c r="E47" s="295" t="s">
        <v>55</v>
      </c>
      <c r="F47" s="295" t="s">
        <v>56</v>
      </c>
      <c r="G47" s="296" t="s">
        <v>57</v>
      </c>
    </row>
    <row r="48" spans="1:7" ht="27">
      <c r="A48" s="297">
        <v>1</v>
      </c>
      <c r="B48" s="298">
        <v>25</v>
      </c>
      <c r="C48" s="281" t="s">
        <v>243</v>
      </c>
      <c r="D48" s="299" t="s">
        <v>242</v>
      </c>
      <c r="E48" s="300">
        <v>39600</v>
      </c>
      <c r="F48" s="300">
        <v>39965</v>
      </c>
      <c r="G48" s="301">
        <v>139211600</v>
      </c>
    </row>
    <row r="49" spans="1:7" ht="27">
      <c r="A49" s="297">
        <v>2</v>
      </c>
      <c r="B49" s="298">
        <v>25</v>
      </c>
      <c r="C49" s="299" t="s">
        <v>244</v>
      </c>
      <c r="D49" s="299" t="s">
        <v>242</v>
      </c>
      <c r="E49" s="300">
        <v>39279</v>
      </c>
      <c r="F49" s="300">
        <v>39614</v>
      </c>
      <c r="G49" s="301">
        <v>289998907</v>
      </c>
    </row>
    <row r="50" spans="1:7" ht="27.75" thickBot="1">
      <c r="A50" s="302">
        <v>3</v>
      </c>
      <c r="B50" s="303">
        <v>25</v>
      </c>
      <c r="C50" s="304" t="s">
        <v>245</v>
      </c>
      <c r="D50" s="305" t="s">
        <v>242</v>
      </c>
      <c r="E50" s="306" t="s">
        <v>246</v>
      </c>
      <c r="F50" s="306">
        <v>39809</v>
      </c>
      <c r="G50" s="307">
        <v>475600000</v>
      </c>
    </row>
    <row r="51" ht="14.25" thickBot="1"/>
    <row r="52" spans="1:7" ht="13.5">
      <c r="A52" s="428" t="s">
        <v>218</v>
      </c>
      <c r="B52" s="429"/>
      <c r="C52" s="429"/>
      <c r="D52" s="429"/>
      <c r="E52" s="429"/>
      <c r="F52" s="429"/>
      <c r="G52" s="394"/>
    </row>
    <row r="53" spans="1:7" ht="38.25">
      <c r="A53" s="221" t="s">
        <v>51</v>
      </c>
      <c r="B53" s="222" t="s">
        <v>52</v>
      </c>
      <c r="C53" s="223" t="s">
        <v>53</v>
      </c>
      <c r="D53" s="223" t="s">
        <v>54</v>
      </c>
      <c r="E53" s="223" t="s">
        <v>55</v>
      </c>
      <c r="F53" s="223" t="s">
        <v>56</v>
      </c>
      <c r="G53" s="224" t="s">
        <v>57</v>
      </c>
    </row>
    <row r="54" spans="1:7" ht="27">
      <c r="A54" s="229">
        <v>1</v>
      </c>
      <c r="B54" s="230">
        <v>186</v>
      </c>
      <c r="C54" s="71" t="s">
        <v>251</v>
      </c>
      <c r="D54" s="225" t="s">
        <v>242</v>
      </c>
      <c r="E54" s="226">
        <v>39173</v>
      </c>
      <c r="F54" s="226">
        <v>39539</v>
      </c>
      <c r="G54" s="231">
        <v>846526416</v>
      </c>
    </row>
    <row r="55" spans="1:7" ht="27">
      <c r="A55" s="229">
        <v>2</v>
      </c>
      <c r="B55" s="230">
        <v>186</v>
      </c>
      <c r="C55" s="225" t="s">
        <v>252</v>
      </c>
      <c r="D55" s="225" t="s">
        <v>242</v>
      </c>
      <c r="E55" s="226">
        <v>39139</v>
      </c>
      <c r="F55" s="226">
        <v>39504</v>
      </c>
      <c r="G55" s="231">
        <v>382800000</v>
      </c>
    </row>
    <row r="56" spans="1:7" ht="41.25" thickBot="1">
      <c r="A56" s="232">
        <v>3</v>
      </c>
      <c r="B56" s="233">
        <v>186</v>
      </c>
      <c r="C56" s="197" t="s">
        <v>253</v>
      </c>
      <c r="D56" s="227" t="s">
        <v>242</v>
      </c>
      <c r="E56" s="228">
        <v>38686</v>
      </c>
      <c r="F56" s="228">
        <v>39051</v>
      </c>
      <c r="G56" s="234">
        <v>406000000</v>
      </c>
    </row>
    <row r="57" spans="1:7" ht="13.5">
      <c r="A57" s="250"/>
      <c r="B57" s="250"/>
      <c r="C57" s="251"/>
      <c r="D57" s="252"/>
      <c r="E57" s="253"/>
      <c r="F57" s="253"/>
      <c r="G57" s="254"/>
    </row>
    <row r="58" spans="1:7" ht="13.5">
      <c r="A58" s="250"/>
      <c r="B58" s="250"/>
      <c r="C58" s="251"/>
      <c r="D58" s="252"/>
      <c r="E58" s="253"/>
      <c r="F58" s="253"/>
      <c r="G58" s="254"/>
    </row>
    <row r="59" spans="1:7" ht="13.5">
      <c r="A59" s="250"/>
      <c r="B59" s="250"/>
      <c r="C59" s="251"/>
      <c r="D59" s="252"/>
      <c r="E59" s="253"/>
      <c r="F59" s="253"/>
      <c r="G59" s="254"/>
    </row>
    <row r="61" spans="1:7" ht="16.5">
      <c r="A61" s="427" t="s">
        <v>255</v>
      </c>
      <c r="B61" s="427"/>
      <c r="C61" s="427"/>
      <c r="D61" s="427"/>
      <c r="E61" s="427"/>
      <c r="F61" s="427"/>
      <c r="G61" s="427"/>
    </row>
    <row r="62" spans="1:7" ht="14.25" thickBot="1">
      <c r="A62" s="36"/>
      <c r="G62" s="46"/>
    </row>
    <row r="63" spans="1:7" ht="13.5">
      <c r="A63" s="415" t="s">
        <v>216</v>
      </c>
      <c r="B63" s="416"/>
      <c r="C63" s="416"/>
      <c r="D63" s="416"/>
      <c r="E63" s="416"/>
      <c r="F63" s="416"/>
      <c r="G63" s="417"/>
    </row>
    <row r="64" spans="1:7" ht="38.25">
      <c r="A64" s="209" t="s">
        <v>51</v>
      </c>
      <c r="B64" s="210" t="s">
        <v>52</v>
      </c>
      <c r="C64" s="211" t="s">
        <v>53</v>
      </c>
      <c r="D64" s="211" t="s">
        <v>54</v>
      </c>
      <c r="E64" s="211" t="s">
        <v>55</v>
      </c>
      <c r="F64" s="211" t="s">
        <v>56</v>
      </c>
      <c r="G64" s="212" t="s">
        <v>57</v>
      </c>
    </row>
    <row r="65" spans="1:7" ht="27">
      <c r="A65" s="213">
        <v>1</v>
      </c>
      <c r="B65" s="65">
        <v>197</v>
      </c>
      <c r="C65" s="8" t="s">
        <v>257</v>
      </c>
      <c r="D65" s="31" t="s">
        <v>256</v>
      </c>
      <c r="E65" s="44">
        <v>39629</v>
      </c>
      <c r="F65" s="44">
        <v>39994</v>
      </c>
      <c r="G65" s="215">
        <v>52600000</v>
      </c>
    </row>
    <row r="66" spans="1:7" ht="40.5">
      <c r="A66" s="213">
        <v>2</v>
      </c>
      <c r="B66" s="65">
        <v>197</v>
      </c>
      <c r="C66" s="31" t="s">
        <v>258</v>
      </c>
      <c r="D66" s="31" t="s">
        <v>256</v>
      </c>
      <c r="E66" s="44">
        <v>39588</v>
      </c>
      <c r="F66" s="44">
        <v>39953</v>
      </c>
      <c r="G66" s="215">
        <v>693200000</v>
      </c>
    </row>
    <row r="67" spans="1:7" ht="27.75" thickBot="1">
      <c r="A67" s="214">
        <v>3</v>
      </c>
      <c r="B67" s="59">
        <v>197</v>
      </c>
      <c r="C67" s="63" t="s">
        <v>237</v>
      </c>
      <c r="D67" s="32" t="s">
        <v>256</v>
      </c>
      <c r="E67" s="45">
        <v>39587</v>
      </c>
      <c r="F67" s="45">
        <v>39952</v>
      </c>
      <c r="G67" s="220">
        <v>75400000</v>
      </c>
    </row>
  </sheetData>
  <sheetProtection/>
  <mergeCells count="31">
    <mergeCell ref="G24:G27"/>
    <mergeCell ref="A9:A12"/>
    <mergeCell ref="A63:G63"/>
    <mergeCell ref="A5:G5"/>
    <mergeCell ref="A40:G40"/>
    <mergeCell ref="A38:G38"/>
    <mergeCell ref="A61:G61"/>
    <mergeCell ref="A52:G52"/>
    <mergeCell ref="G13:G16"/>
    <mergeCell ref="G17:G19"/>
    <mergeCell ref="G20:G23"/>
    <mergeCell ref="A2:G2"/>
    <mergeCell ref="A1:G1"/>
    <mergeCell ref="A3:G3"/>
    <mergeCell ref="A24:A27"/>
    <mergeCell ref="B24:B27"/>
    <mergeCell ref="C24:C27"/>
    <mergeCell ref="B17:B19"/>
    <mergeCell ref="C17:C19"/>
    <mergeCell ref="A20:A23"/>
    <mergeCell ref="B20:B23"/>
    <mergeCell ref="A46:G46"/>
    <mergeCell ref="C20:C23"/>
    <mergeCell ref="A7:G7"/>
    <mergeCell ref="A13:A16"/>
    <mergeCell ref="B13:B16"/>
    <mergeCell ref="C13:C16"/>
    <mergeCell ref="A17:A19"/>
    <mergeCell ref="G9:G12"/>
    <mergeCell ref="C9:C12"/>
    <mergeCell ref="B9:B12"/>
  </mergeCells>
  <printOptions horizontalCentered="1" verticalCentered="1"/>
  <pageMargins left="1.1023622047244095" right="0.7874015748031497" top="0.5118110236220472" bottom="0.984251968503937" header="0" footer="0"/>
  <pageSetup horizontalDpi="600" verticalDpi="600" orientation="landscape" scale="89" r:id="rId1"/>
  <headerFooter alignWithMargins="0">
    <oddFooter>&amp;C&amp;P de &amp;N</oddFooter>
  </headerFooter>
</worksheet>
</file>

<file path=xl/worksheets/sheet10.xml><?xml version="1.0" encoding="utf-8"?>
<worksheet xmlns="http://schemas.openxmlformats.org/spreadsheetml/2006/main" xmlns:r="http://schemas.openxmlformats.org/officeDocument/2006/relationships">
  <dimension ref="A1:S53"/>
  <sheetViews>
    <sheetView zoomScalePageLayoutView="0" workbookViewId="0" topLeftCell="A46">
      <selection activeCell="G60" sqref="G60:G61"/>
    </sheetView>
  </sheetViews>
  <sheetFormatPr defaultColWidth="11.421875" defaultRowHeight="37.5" customHeight="1"/>
  <cols>
    <col min="1" max="1" width="35.28125" style="13" customWidth="1"/>
    <col min="2" max="2" width="21.8515625" style="13" customWidth="1"/>
    <col min="3" max="3" width="4.00390625" style="13" bestFit="1" customWidth="1"/>
    <col min="4" max="4" width="5.00390625" style="13" bestFit="1" customWidth="1"/>
    <col min="5" max="5" width="4.28125" style="13" bestFit="1" customWidth="1"/>
    <col min="6" max="6" width="7.00390625" style="13" customWidth="1"/>
    <col min="7" max="7" width="9.8515625" style="13" customWidth="1"/>
    <col min="8" max="8" width="12.421875" style="13" bestFit="1" customWidth="1"/>
    <col min="9" max="9" width="3.57421875" style="13" bestFit="1" customWidth="1"/>
    <col min="10" max="10" width="2.28125" style="13" bestFit="1" customWidth="1"/>
    <col min="11" max="11" width="4.00390625" style="13" bestFit="1" customWidth="1"/>
    <col min="12" max="12" width="5.421875" style="13" bestFit="1" customWidth="1"/>
    <col min="13" max="13" width="6.00390625" style="13" bestFit="1" customWidth="1"/>
    <col min="14" max="14" width="11.421875" style="13" customWidth="1"/>
    <col min="15" max="15" width="3.57421875" style="13" bestFit="1" customWidth="1"/>
    <col min="16" max="16" width="2.28125" style="13" bestFit="1" customWidth="1"/>
    <col min="17" max="17" width="4.00390625" style="13" bestFit="1" customWidth="1"/>
    <col min="18" max="18" width="5.421875" style="13" bestFit="1" customWidth="1"/>
    <col min="19" max="19" width="6.00390625" style="13" bestFit="1" customWidth="1"/>
    <col min="20" max="16384" width="11.421875" style="13" customWidth="1"/>
  </cols>
  <sheetData>
    <row r="1" spans="1:16" s="9" customFormat="1" ht="16.5">
      <c r="A1" s="425" t="s">
        <v>12</v>
      </c>
      <c r="B1" s="425"/>
      <c r="C1" s="425"/>
      <c r="D1" s="425"/>
      <c r="E1" s="425"/>
      <c r="F1" s="425"/>
      <c r="G1" s="425"/>
      <c r="H1" s="5"/>
      <c r="I1" s="5"/>
      <c r="J1" s="5"/>
      <c r="K1" s="5"/>
      <c r="L1" s="5"/>
      <c r="M1" s="5"/>
      <c r="N1" s="5"/>
      <c r="O1" s="5"/>
      <c r="P1" s="5"/>
    </row>
    <row r="2" spans="1:16" s="9" customFormat="1" ht="16.5">
      <c r="A2" s="425" t="s">
        <v>169</v>
      </c>
      <c r="B2" s="425"/>
      <c r="C2" s="425"/>
      <c r="D2" s="425"/>
      <c r="E2" s="425"/>
      <c r="F2" s="425"/>
      <c r="G2" s="425"/>
      <c r="H2" s="5"/>
      <c r="I2" s="5"/>
      <c r="J2" s="5"/>
      <c r="K2" s="5"/>
      <c r="L2" s="5"/>
      <c r="M2" s="5"/>
      <c r="N2" s="5"/>
      <c r="O2" s="5"/>
      <c r="P2" s="5"/>
    </row>
    <row r="3" spans="1:16" s="9" customFormat="1" ht="17.25" thickBot="1">
      <c r="A3" s="425" t="s">
        <v>167</v>
      </c>
      <c r="B3" s="425"/>
      <c r="C3" s="425"/>
      <c r="D3" s="425"/>
      <c r="E3" s="425"/>
      <c r="F3" s="425"/>
      <c r="G3" s="425"/>
      <c r="H3" s="5"/>
      <c r="I3" s="5"/>
      <c r="J3" s="5"/>
      <c r="K3" s="5"/>
      <c r="L3" s="5"/>
      <c r="M3" s="5"/>
      <c r="N3" s="5"/>
      <c r="O3" s="5"/>
      <c r="P3" s="5"/>
    </row>
    <row r="4" spans="1:13" s="10" customFormat="1" ht="13.5">
      <c r="A4" s="135" t="s">
        <v>11</v>
      </c>
      <c r="B4" s="478" t="s">
        <v>201</v>
      </c>
      <c r="C4" s="478"/>
      <c r="D4" s="478"/>
      <c r="E4" s="478"/>
      <c r="F4" s="478"/>
      <c r="G4" s="479"/>
      <c r="H4" s="450"/>
      <c r="I4" s="450"/>
      <c r="J4" s="450"/>
      <c r="K4" s="450"/>
      <c r="L4" s="450"/>
      <c r="M4" s="450"/>
    </row>
    <row r="5" spans="1:13" s="10" customFormat="1" ht="16.5">
      <c r="A5" s="136" t="s">
        <v>89</v>
      </c>
      <c r="B5" s="137"/>
      <c r="C5" s="137"/>
      <c r="D5" s="137"/>
      <c r="E5" s="137"/>
      <c r="F5" s="137"/>
      <c r="G5" s="138"/>
      <c r="H5" s="27"/>
      <c r="I5" s="27"/>
      <c r="J5" s="27"/>
      <c r="K5" s="27"/>
      <c r="L5" s="27"/>
      <c r="M5" s="27"/>
    </row>
    <row r="6" spans="1:16" s="11" customFormat="1" ht="15">
      <c r="A6" s="139" t="s">
        <v>78</v>
      </c>
      <c r="B6" s="140" t="s">
        <v>1</v>
      </c>
      <c r="C6" s="140" t="s">
        <v>2</v>
      </c>
      <c r="D6" s="140" t="s">
        <v>3</v>
      </c>
      <c r="E6" s="140" t="s">
        <v>4</v>
      </c>
      <c r="F6" s="140" t="s">
        <v>52</v>
      </c>
      <c r="G6" s="141" t="s">
        <v>5</v>
      </c>
      <c r="H6" s="74"/>
      <c r="I6" s="74"/>
      <c r="J6" s="74"/>
      <c r="K6" s="74"/>
      <c r="L6" s="74"/>
      <c r="M6" s="74"/>
      <c r="P6" s="12"/>
    </row>
    <row r="7" spans="1:13" s="11" customFormat="1" ht="27">
      <c r="A7" s="129" t="s">
        <v>282</v>
      </c>
      <c r="B7" s="96" t="s">
        <v>219</v>
      </c>
      <c r="C7" s="98">
        <v>0</v>
      </c>
      <c r="D7" s="96">
        <v>30</v>
      </c>
      <c r="E7" s="96">
        <v>40</v>
      </c>
      <c r="F7" s="97">
        <v>232</v>
      </c>
      <c r="G7" s="117">
        <f>D7+E7</f>
        <v>70</v>
      </c>
      <c r="H7" s="101"/>
      <c r="I7" s="105"/>
      <c r="J7" s="101"/>
      <c r="K7" s="101"/>
      <c r="L7" s="100"/>
      <c r="M7" s="101"/>
    </row>
    <row r="8" spans="1:13" s="11" customFormat="1" ht="27">
      <c r="A8" s="129" t="s">
        <v>283</v>
      </c>
      <c r="B8" s="96" t="s">
        <v>219</v>
      </c>
      <c r="C8" s="98">
        <v>0</v>
      </c>
      <c r="D8" s="96">
        <v>30</v>
      </c>
      <c r="E8" s="96">
        <v>40</v>
      </c>
      <c r="F8" s="97">
        <v>232</v>
      </c>
      <c r="G8" s="117">
        <f>D8+E8</f>
        <v>70</v>
      </c>
      <c r="H8" s="101"/>
      <c r="I8" s="105"/>
      <c r="J8" s="101"/>
      <c r="K8" s="101"/>
      <c r="L8" s="100"/>
      <c r="M8" s="101"/>
    </row>
    <row r="9" spans="1:13" s="11" customFormat="1" ht="16.5">
      <c r="A9" s="129" t="s">
        <v>284</v>
      </c>
      <c r="B9" s="96" t="s">
        <v>220</v>
      </c>
      <c r="C9" s="98">
        <v>0</v>
      </c>
      <c r="D9" s="96">
        <v>20</v>
      </c>
      <c r="E9" s="96">
        <v>15</v>
      </c>
      <c r="F9" s="97">
        <v>232</v>
      </c>
      <c r="G9" s="117">
        <f>D9+E9</f>
        <v>35</v>
      </c>
      <c r="H9" s="101"/>
      <c r="I9" s="105"/>
      <c r="J9" s="101"/>
      <c r="K9" s="101"/>
      <c r="L9" s="100"/>
      <c r="M9" s="101"/>
    </row>
    <row r="10" spans="1:13" s="11" customFormat="1" ht="15">
      <c r="A10" s="139" t="s">
        <v>79</v>
      </c>
      <c r="B10" s="96"/>
      <c r="C10" s="98"/>
      <c r="D10" s="96"/>
      <c r="E10" s="96"/>
      <c r="F10" s="97"/>
      <c r="G10" s="117"/>
      <c r="H10" s="101"/>
      <c r="I10" s="105"/>
      <c r="J10" s="101"/>
      <c r="K10" s="101"/>
      <c r="L10" s="100"/>
      <c r="M10" s="101"/>
    </row>
    <row r="11" spans="1:13" s="11" customFormat="1" ht="27">
      <c r="A11" s="129" t="s">
        <v>282</v>
      </c>
      <c r="B11" s="96" t="s">
        <v>219</v>
      </c>
      <c r="C11" s="98">
        <v>0</v>
      </c>
      <c r="D11" s="96">
        <v>30</v>
      </c>
      <c r="E11" s="96">
        <v>40</v>
      </c>
      <c r="F11" s="97">
        <v>232</v>
      </c>
      <c r="G11" s="117">
        <f aca="true" t="shared" si="0" ref="G11:G16">SUM(D11:E11)</f>
        <v>70</v>
      </c>
      <c r="H11" s="101"/>
      <c r="I11" s="105"/>
      <c r="J11" s="101"/>
      <c r="K11" s="101"/>
      <c r="L11" s="100"/>
      <c r="M11" s="101"/>
    </row>
    <row r="12" spans="1:13" s="11" customFormat="1" ht="27">
      <c r="A12" s="129" t="s">
        <v>283</v>
      </c>
      <c r="B12" s="96" t="s">
        <v>219</v>
      </c>
      <c r="C12" s="98">
        <v>0</v>
      </c>
      <c r="D12" s="96">
        <v>30</v>
      </c>
      <c r="E12" s="96">
        <v>40</v>
      </c>
      <c r="F12" s="97">
        <v>232</v>
      </c>
      <c r="G12" s="117">
        <f t="shared" si="0"/>
        <v>70</v>
      </c>
      <c r="H12" s="101"/>
      <c r="I12" s="105"/>
      <c r="J12" s="101"/>
      <c r="K12" s="101"/>
      <c r="L12" s="100"/>
      <c r="M12" s="101"/>
    </row>
    <row r="13" spans="1:13" s="11" customFormat="1" ht="27">
      <c r="A13" s="129" t="s">
        <v>285</v>
      </c>
      <c r="B13" s="96" t="s">
        <v>219</v>
      </c>
      <c r="C13" s="98">
        <v>0</v>
      </c>
      <c r="D13" s="96">
        <v>25</v>
      </c>
      <c r="E13" s="96">
        <v>35</v>
      </c>
      <c r="F13" s="97">
        <v>232</v>
      </c>
      <c r="G13" s="117">
        <f t="shared" si="0"/>
        <v>60</v>
      </c>
      <c r="H13" s="101"/>
      <c r="I13" s="105"/>
      <c r="J13" s="101"/>
      <c r="K13" s="101"/>
      <c r="L13" s="100"/>
      <c r="M13" s="101"/>
    </row>
    <row r="14" spans="1:13" s="11" customFormat="1" ht="27">
      <c r="A14" s="129" t="s">
        <v>286</v>
      </c>
      <c r="B14" s="96" t="s">
        <v>219</v>
      </c>
      <c r="C14" s="98">
        <v>0</v>
      </c>
      <c r="D14" s="96">
        <v>25</v>
      </c>
      <c r="E14" s="96">
        <v>35</v>
      </c>
      <c r="F14" s="97">
        <v>232</v>
      </c>
      <c r="G14" s="117">
        <f t="shared" si="0"/>
        <v>60</v>
      </c>
      <c r="H14" s="101"/>
      <c r="I14" s="105"/>
      <c r="J14" s="101"/>
      <c r="K14" s="101"/>
      <c r="L14" s="100"/>
      <c r="M14" s="101"/>
    </row>
    <row r="15" spans="1:13" s="11" customFormat="1" ht="27">
      <c r="A15" s="129" t="s">
        <v>287</v>
      </c>
      <c r="B15" s="96" t="s">
        <v>219</v>
      </c>
      <c r="C15" s="98">
        <v>0</v>
      </c>
      <c r="D15" s="96">
        <v>15</v>
      </c>
      <c r="E15" s="96">
        <v>15</v>
      </c>
      <c r="F15" s="97">
        <v>232</v>
      </c>
      <c r="G15" s="117">
        <f t="shared" si="0"/>
        <v>30</v>
      </c>
      <c r="H15" s="101"/>
      <c r="I15" s="105"/>
      <c r="J15" s="101"/>
      <c r="K15" s="101"/>
      <c r="L15" s="100"/>
      <c r="M15" s="101"/>
    </row>
    <row r="16" spans="1:13" s="11" customFormat="1" ht="27">
      <c r="A16" s="129" t="s">
        <v>284</v>
      </c>
      <c r="B16" s="96" t="s">
        <v>219</v>
      </c>
      <c r="C16" s="98">
        <v>0</v>
      </c>
      <c r="D16" s="96">
        <v>15</v>
      </c>
      <c r="E16" s="96">
        <v>15</v>
      </c>
      <c r="F16" s="97">
        <v>232</v>
      </c>
      <c r="G16" s="117">
        <f t="shared" si="0"/>
        <v>30</v>
      </c>
      <c r="H16" s="101"/>
      <c r="I16" s="105"/>
      <c r="J16" s="101"/>
      <c r="K16" s="101"/>
      <c r="L16" s="100"/>
      <c r="M16" s="101"/>
    </row>
    <row r="17" spans="1:13" s="11" customFormat="1" ht="15">
      <c r="A17" s="139" t="s">
        <v>80</v>
      </c>
      <c r="B17" s="96"/>
      <c r="C17" s="98"/>
      <c r="D17" s="96"/>
      <c r="E17" s="96"/>
      <c r="F17" s="97"/>
      <c r="G17" s="117"/>
      <c r="H17" s="101"/>
      <c r="I17" s="105"/>
      <c r="J17" s="101"/>
      <c r="K17" s="101"/>
      <c r="L17" s="100"/>
      <c r="M17" s="101"/>
    </row>
    <row r="18" spans="1:13" s="11" customFormat="1" ht="27">
      <c r="A18" s="142" t="s">
        <v>158</v>
      </c>
      <c r="B18" s="96" t="s">
        <v>219</v>
      </c>
      <c r="C18" s="98">
        <v>0</v>
      </c>
      <c r="D18" s="96">
        <v>15</v>
      </c>
      <c r="E18" s="96">
        <v>15</v>
      </c>
      <c r="F18" s="97">
        <v>232</v>
      </c>
      <c r="G18" s="117">
        <f>SUM(D18:E18)</f>
        <v>30</v>
      </c>
      <c r="H18" s="476"/>
      <c r="I18" s="476"/>
      <c r="J18" s="476"/>
      <c r="K18" s="476"/>
      <c r="L18" s="101"/>
      <c r="M18" s="29"/>
    </row>
    <row r="19" spans="1:13" s="11" customFormat="1" ht="15">
      <c r="A19" s="139" t="s">
        <v>81</v>
      </c>
      <c r="B19" s="140"/>
      <c r="C19" s="140"/>
      <c r="D19" s="140"/>
      <c r="E19" s="140"/>
      <c r="F19" s="140"/>
      <c r="G19" s="143"/>
      <c r="H19" s="74"/>
      <c r="I19" s="74"/>
      <c r="J19" s="74"/>
      <c r="K19" s="74"/>
      <c r="L19" s="74"/>
      <c r="M19" s="74"/>
    </row>
    <row r="20" spans="1:13" s="11" customFormat="1" ht="27">
      <c r="A20" s="129" t="s">
        <v>285</v>
      </c>
      <c r="B20" s="96" t="s">
        <v>219</v>
      </c>
      <c r="C20" s="98">
        <v>0</v>
      </c>
      <c r="D20" s="96">
        <v>25</v>
      </c>
      <c r="E20" s="96">
        <v>35</v>
      </c>
      <c r="F20" s="97">
        <v>232</v>
      </c>
      <c r="G20" s="117">
        <f>SUM(D20:E20)</f>
        <v>60</v>
      </c>
      <c r="H20" s="101"/>
      <c r="I20" s="105"/>
      <c r="J20" s="101"/>
      <c r="K20" s="101"/>
      <c r="L20" s="100"/>
      <c r="M20" s="101"/>
    </row>
    <row r="21" spans="1:13" s="11" customFormat="1" ht="27">
      <c r="A21" s="129" t="s">
        <v>286</v>
      </c>
      <c r="B21" s="96" t="s">
        <v>219</v>
      </c>
      <c r="C21" s="98">
        <v>0</v>
      </c>
      <c r="D21" s="96">
        <v>25</v>
      </c>
      <c r="E21" s="96">
        <v>35</v>
      </c>
      <c r="F21" s="97">
        <v>232</v>
      </c>
      <c r="G21" s="117">
        <f>SUM(D21:E21)</f>
        <v>60</v>
      </c>
      <c r="H21" s="99"/>
      <c r="I21" s="105"/>
      <c r="J21" s="101"/>
      <c r="K21" s="101"/>
      <c r="L21" s="100"/>
      <c r="M21" s="101"/>
    </row>
    <row r="22" spans="1:13" s="11" customFormat="1" ht="27">
      <c r="A22" s="129" t="s">
        <v>288</v>
      </c>
      <c r="B22" s="96" t="s">
        <v>219</v>
      </c>
      <c r="C22" s="98">
        <v>0</v>
      </c>
      <c r="D22" s="96">
        <v>25</v>
      </c>
      <c r="E22" s="96">
        <v>35</v>
      </c>
      <c r="F22" s="97">
        <v>232</v>
      </c>
      <c r="G22" s="117">
        <f>SUM(D22:E22)</f>
        <v>60</v>
      </c>
      <c r="H22" s="99"/>
      <c r="I22" s="105"/>
      <c r="J22" s="101"/>
      <c r="K22" s="101"/>
      <c r="L22" s="100"/>
      <c r="M22" s="101"/>
    </row>
    <row r="23" spans="1:13" s="11" customFormat="1" ht="13.5">
      <c r="A23" s="150" t="s">
        <v>229</v>
      </c>
      <c r="B23" s="151"/>
      <c r="C23" s="151"/>
      <c r="D23" s="151"/>
      <c r="E23" s="151"/>
      <c r="F23" s="151"/>
      <c r="G23" s="152">
        <f>(G8+G12)/2</f>
        <v>70</v>
      </c>
      <c r="H23" s="101"/>
      <c r="I23" s="101"/>
      <c r="J23" s="101"/>
      <c r="K23" s="101"/>
      <c r="L23" s="101"/>
      <c r="M23" s="29"/>
    </row>
    <row r="24" spans="1:13" s="11" customFormat="1" ht="13.5">
      <c r="A24" s="150" t="s">
        <v>230</v>
      </c>
      <c r="B24" s="151"/>
      <c r="C24" s="151"/>
      <c r="D24" s="151"/>
      <c r="E24" s="151"/>
      <c r="F24" s="151"/>
      <c r="G24" s="152">
        <f>(G7+G11)/2</f>
        <v>70</v>
      </c>
      <c r="H24" s="101"/>
      <c r="I24" s="101"/>
      <c r="J24" s="101"/>
      <c r="K24" s="101"/>
      <c r="L24" s="101"/>
      <c r="M24" s="29"/>
    </row>
    <row r="25" spans="1:13" s="11" customFormat="1" ht="27">
      <c r="A25" s="150" t="s">
        <v>231</v>
      </c>
      <c r="B25" s="151"/>
      <c r="C25" s="151"/>
      <c r="D25" s="151"/>
      <c r="E25" s="151"/>
      <c r="F25" s="151"/>
      <c r="G25" s="152">
        <f>(G13+G14+G20+G21+G22)/5</f>
        <v>60</v>
      </c>
      <c r="H25" s="101"/>
      <c r="I25" s="101"/>
      <c r="J25" s="101"/>
      <c r="K25" s="101"/>
      <c r="L25" s="101"/>
      <c r="M25" s="29"/>
    </row>
    <row r="26" spans="1:13" s="11" customFormat="1" ht="13.5">
      <c r="A26" s="150" t="s">
        <v>232</v>
      </c>
      <c r="B26" s="151"/>
      <c r="C26" s="151"/>
      <c r="D26" s="151"/>
      <c r="E26" s="151"/>
      <c r="F26" s="151"/>
      <c r="G26" s="152">
        <f>(G9+G16+G18)/3</f>
        <v>31.666666666666668</v>
      </c>
      <c r="H26" s="101"/>
      <c r="I26" s="101"/>
      <c r="J26" s="101"/>
      <c r="K26" s="101"/>
      <c r="L26" s="101"/>
      <c r="M26" s="29"/>
    </row>
    <row r="27" spans="1:13" s="11" customFormat="1" ht="27">
      <c r="A27" s="150" t="s">
        <v>233</v>
      </c>
      <c r="B27" s="151"/>
      <c r="C27" s="151"/>
      <c r="D27" s="151"/>
      <c r="E27" s="151"/>
      <c r="F27" s="151"/>
      <c r="G27" s="152">
        <f>G15</f>
        <v>30</v>
      </c>
      <c r="H27" s="101"/>
      <c r="I27" s="101"/>
      <c r="J27" s="101"/>
      <c r="K27" s="101"/>
      <c r="L27" s="101"/>
      <c r="M27" s="29"/>
    </row>
    <row r="28" spans="1:13" s="11" customFormat="1" ht="14.25" thickBot="1">
      <c r="A28" s="132" t="s">
        <v>7</v>
      </c>
      <c r="B28" s="144"/>
      <c r="C28" s="145"/>
      <c r="D28" s="146"/>
      <c r="E28" s="145"/>
      <c r="F28" s="145"/>
      <c r="G28" s="120">
        <f>SUM(G23:G27)</f>
        <v>261.66666666666663</v>
      </c>
      <c r="H28" s="106"/>
      <c r="I28" s="106"/>
      <c r="J28" s="107"/>
      <c r="K28" s="106"/>
      <c r="L28" s="106"/>
      <c r="M28" s="29"/>
    </row>
    <row r="29" spans="1:13" s="11" customFormat="1" ht="14.25" thickBot="1">
      <c r="A29" s="14"/>
      <c r="B29" s="15"/>
      <c r="C29" s="16"/>
      <c r="D29" s="17"/>
      <c r="E29" s="16"/>
      <c r="F29" s="16"/>
      <c r="G29" s="18"/>
      <c r="H29" s="16"/>
      <c r="I29" s="16"/>
      <c r="J29" s="17"/>
      <c r="K29" s="16"/>
      <c r="L29" s="16"/>
      <c r="M29" s="18"/>
    </row>
    <row r="30" spans="1:13" s="11" customFormat="1" ht="33">
      <c r="A30" s="112" t="s">
        <v>90</v>
      </c>
      <c r="B30" s="113" t="s">
        <v>1</v>
      </c>
      <c r="C30" s="113" t="s">
        <v>6</v>
      </c>
      <c r="D30" s="113" t="s">
        <v>3</v>
      </c>
      <c r="E30" s="113" t="s">
        <v>4</v>
      </c>
      <c r="F30" s="113" t="s">
        <v>38</v>
      </c>
      <c r="G30" s="114" t="s">
        <v>5</v>
      </c>
      <c r="H30" s="27"/>
      <c r="I30" s="27"/>
      <c r="J30" s="27"/>
      <c r="K30" s="27"/>
      <c r="L30" s="27"/>
      <c r="M30" s="27"/>
    </row>
    <row r="31" spans="1:13" s="11" customFormat="1" ht="27">
      <c r="A31" s="129" t="s">
        <v>289</v>
      </c>
      <c r="B31" s="96" t="s">
        <v>219</v>
      </c>
      <c r="C31" s="98">
        <v>1</v>
      </c>
      <c r="D31" s="130">
        <v>60</v>
      </c>
      <c r="E31" s="130">
        <v>60</v>
      </c>
      <c r="F31" s="97">
        <v>247</v>
      </c>
      <c r="G31" s="131">
        <f>SUM(D31:E31)</f>
        <v>120</v>
      </c>
      <c r="H31" s="99"/>
      <c r="I31" s="105"/>
      <c r="J31" s="106"/>
      <c r="K31" s="106"/>
      <c r="L31" s="100"/>
      <c r="M31" s="106"/>
    </row>
    <row r="32" spans="1:13" s="11" customFormat="1" ht="27">
      <c r="A32" s="129" t="s">
        <v>290</v>
      </c>
      <c r="B32" s="96" t="s">
        <v>219</v>
      </c>
      <c r="C32" s="98">
        <v>1</v>
      </c>
      <c r="D32" s="130">
        <v>60</v>
      </c>
      <c r="E32" s="130">
        <v>60</v>
      </c>
      <c r="F32" s="97">
        <v>247</v>
      </c>
      <c r="G32" s="131">
        <f>SUM(D32:E32)</f>
        <v>120</v>
      </c>
      <c r="H32" s="99"/>
      <c r="I32" s="105"/>
      <c r="J32" s="106"/>
      <c r="K32" s="106"/>
      <c r="L32" s="100"/>
      <c r="M32" s="106"/>
    </row>
    <row r="33" spans="1:13" s="11" customFormat="1" ht="16.5">
      <c r="A33" s="129" t="s">
        <v>291</v>
      </c>
      <c r="B33" s="116" t="s">
        <v>220</v>
      </c>
      <c r="C33" s="98"/>
      <c r="D33" s="130"/>
      <c r="E33" s="130"/>
      <c r="F33" s="97">
        <v>247</v>
      </c>
      <c r="G33" s="131">
        <f>SUM(D33:E33)</f>
        <v>0</v>
      </c>
      <c r="H33" s="99"/>
      <c r="I33" s="105"/>
      <c r="J33" s="106"/>
      <c r="K33" s="106"/>
      <c r="L33" s="100"/>
      <c r="M33" s="106"/>
    </row>
    <row r="34" spans="1:13" s="11" customFormat="1" ht="14.25" thickBot="1">
      <c r="A34" s="132" t="s">
        <v>8</v>
      </c>
      <c r="B34" s="477" t="s">
        <v>47</v>
      </c>
      <c r="C34" s="477"/>
      <c r="D34" s="477"/>
      <c r="E34" s="477"/>
      <c r="F34" s="133"/>
      <c r="G34" s="134">
        <f>SUM(G31:G33)</f>
        <v>240</v>
      </c>
      <c r="H34" s="476"/>
      <c r="I34" s="476"/>
      <c r="J34" s="476"/>
      <c r="K34" s="476"/>
      <c r="L34" s="101"/>
      <c r="M34" s="108"/>
    </row>
    <row r="35" spans="1:13" s="11" customFormat="1" ht="14.25" thickBot="1">
      <c r="A35" s="14"/>
      <c r="B35" s="103"/>
      <c r="C35" s="103"/>
      <c r="D35" s="103"/>
      <c r="E35" s="103"/>
      <c r="F35" s="103"/>
      <c r="G35" s="104"/>
      <c r="H35" s="103"/>
      <c r="I35" s="103"/>
      <c r="J35" s="103"/>
      <c r="K35" s="103"/>
      <c r="L35" s="103"/>
      <c r="M35" s="104"/>
    </row>
    <row r="36" spans="1:13" s="11" customFormat="1" ht="33">
      <c r="A36" s="112" t="s">
        <v>91</v>
      </c>
      <c r="B36" s="113" t="s">
        <v>1</v>
      </c>
      <c r="C36" s="113" t="s">
        <v>6</v>
      </c>
      <c r="D36" s="113" t="s">
        <v>3</v>
      </c>
      <c r="E36" s="113" t="s">
        <v>4</v>
      </c>
      <c r="F36" s="113" t="s">
        <v>38</v>
      </c>
      <c r="G36" s="114" t="s">
        <v>5</v>
      </c>
      <c r="H36" s="27"/>
      <c r="I36" s="27"/>
      <c r="J36" s="27"/>
      <c r="K36" s="27"/>
      <c r="L36" s="27"/>
      <c r="M36" s="27"/>
    </row>
    <row r="37" spans="1:13" s="11" customFormat="1" ht="16.5">
      <c r="A37" s="129" t="s">
        <v>292</v>
      </c>
      <c r="B37" s="116" t="s">
        <v>220</v>
      </c>
      <c r="C37" s="98"/>
      <c r="D37" s="96">
        <v>75</v>
      </c>
      <c r="E37" s="96">
        <v>75</v>
      </c>
      <c r="F37" s="97">
        <v>241</v>
      </c>
      <c r="G37" s="117">
        <v>150</v>
      </c>
      <c r="H37" s="99"/>
      <c r="I37" s="100"/>
      <c r="J37" s="101"/>
      <c r="K37" s="101"/>
      <c r="L37" s="100"/>
      <c r="M37" s="101"/>
    </row>
    <row r="38" spans="1:13" s="11" customFormat="1" ht="27">
      <c r="A38" s="129" t="s">
        <v>290</v>
      </c>
      <c r="B38" s="96" t="s">
        <v>219</v>
      </c>
      <c r="C38" s="98">
        <v>0</v>
      </c>
      <c r="D38" s="96">
        <v>70</v>
      </c>
      <c r="E38" s="96">
        <v>75</v>
      </c>
      <c r="F38" s="97">
        <v>241</v>
      </c>
      <c r="G38" s="117">
        <f>SUM(D38:E38)</f>
        <v>145</v>
      </c>
      <c r="H38" s="99"/>
      <c r="I38" s="100"/>
      <c r="J38" s="101"/>
      <c r="K38" s="101"/>
      <c r="L38" s="100"/>
      <c r="M38" s="101"/>
    </row>
    <row r="39" spans="1:13" ht="14.25" thickBot="1">
      <c r="A39" s="118" t="s">
        <v>10</v>
      </c>
      <c r="B39" s="473" t="s">
        <v>47</v>
      </c>
      <c r="C39" s="473"/>
      <c r="D39" s="473"/>
      <c r="E39" s="473"/>
      <c r="F39" s="119"/>
      <c r="G39" s="288">
        <f>+G37+G38</f>
        <v>295</v>
      </c>
      <c r="H39" s="474"/>
      <c r="I39" s="474"/>
      <c r="J39" s="474"/>
      <c r="K39" s="474"/>
      <c r="L39" s="102"/>
      <c r="M39" s="29"/>
    </row>
    <row r="40" ht="12" thickBot="1"/>
    <row r="41" spans="1:19" ht="11.25">
      <c r="A41" s="147" t="s">
        <v>13</v>
      </c>
      <c r="B41" s="481" t="s">
        <v>216</v>
      </c>
      <c r="C41" s="481"/>
      <c r="D41" s="481"/>
      <c r="E41" s="481"/>
      <c r="F41" s="481"/>
      <c r="G41" s="481"/>
      <c r="H41" s="482" t="s">
        <v>217</v>
      </c>
      <c r="I41" s="482"/>
      <c r="J41" s="482"/>
      <c r="K41" s="482"/>
      <c r="L41" s="482"/>
      <c r="M41" s="482"/>
      <c r="N41" s="483" t="s">
        <v>218</v>
      </c>
      <c r="O41" s="483"/>
      <c r="P41" s="483"/>
      <c r="Q41" s="483"/>
      <c r="R41" s="483"/>
      <c r="S41" s="484"/>
    </row>
    <row r="42" spans="1:19" s="11" customFormat="1" ht="33">
      <c r="A42" s="136" t="s">
        <v>92</v>
      </c>
      <c r="B42" s="137" t="s">
        <v>1</v>
      </c>
      <c r="C42" s="137" t="s">
        <v>6</v>
      </c>
      <c r="D42" s="137" t="s">
        <v>3</v>
      </c>
      <c r="E42" s="137" t="s">
        <v>4</v>
      </c>
      <c r="F42" s="137" t="s">
        <v>38</v>
      </c>
      <c r="G42" s="137" t="s">
        <v>5</v>
      </c>
      <c r="H42" s="328" t="s">
        <v>1</v>
      </c>
      <c r="I42" s="328" t="s">
        <v>6</v>
      </c>
      <c r="J42" s="328" t="s">
        <v>3</v>
      </c>
      <c r="K42" s="328" t="s">
        <v>4</v>
      </c>
      <c r="L42" s="328" t="s">
        <v>38</v>
      </c>
      <c r="M42" s="328" t="s">
        <v>5</v>
      </c>
      <c r="N42" s="148" t="s">
        <v>1</v>
      </c>
      <c r="O42" s="148" t="s">
        <v>6</v>
      </c>
      <c r="P42" s="148" t="s">
        <v>3</v>
      </c>
      <c r="Q42" s="148" t="s">
        <v>4</v>
      </c>
      <c r="R42" s="148" t="s">
        <v>38</v>
      </c>
      <c r="S42" s="149" t="s">
        <v>5</v>
      </c>
    </row>
    <row r="43" spans="1:19" s="11" customFormat="1" ht="27">
      <c r="A43" s="121" t="s">
        <v>159</v>
      </c>
      <c r="B43" s="116" t="s">
        <v>220</v>
      </c>
      <c r="C43" s="98"/>
      <c r="D43" s="96"/>
      <c r="E43" s="96"/>
      <c r="F43" s="97">
        <v>257</v>
      </c>
      <c r="G43" s="96">
        <v>300</v>
      </c>
      <c r="H43" s="329" t="s">
        <v>220</v>
      </c>
      <c r="I43" s="330"/>
      <c r="J43" s="331"/>
      <c r="K43" s="331"/>
      <c r="L43" s="330">
        <v>34</v>
      </c>
      <c r="M43" s="331">
        <v>300</v>
      </c>
      <c r="N43" s="122" t="s">
        <v>220</v>
      </c>
      <c r="O43" s="123"/>
      <c r="P43" s="124"/>
      <c r="Q43" s="124"/>
      <c r="R43" s="123">
        <v>197</v>
      </c>
      <c r="S43" s="125">
        <v>300</v>
      </c>
    </row>
    <row r="44" spans="1:19" s="11" customFormat="1" ht="33">
      <c r="A44" s="121" t="s">
        <v>160</v>
      </c>
      <c r="B44" s="116" t="s">
        <v>220</v>
      </c>
      <c r="C44" s="98"/>
      <c r="D44" s="96"/>
      <c r="E44" s="96"/>
      <c r="F44" s="97">
        <v>257</v>
      </c>
      <c r="G44" s="96">
        <v>300</v>
      </c>
      <c r="H44" s="329" t="s">
        <v>220</v>
      </c>
      <c r="I44" s="330"/>
      <c r="J44" s="331"/>
      <c r="K44" s="331"/>
      <c r="L44" s="330">
        <v>34</v>
      </c>
      <c r="M44" s="331">
        <v>300</v>
      </c>
      <c r="N44" s="122" t="s">
        <v>220</v>
      </c>
      <c r="O44" s="123"/>
      <c r="P44" s="124"/>
      <c r="Q44" s="124"/>
      <c r="R44" s="123">
        <v>197</v>
      </c>
      <c r="S44" s="125">
        <v>300</v>
      </c>
    </row>
    <row r="45" spans="1:19" s="11" customFormat="1" ht="27">
      <c r="A45" s="121" t="s">
        <v>161</v>
      </c>
      <c r="B45" s="116" t="s">
        <v>220</v>
      </c>
      <c r="C45" s="98"/>
      <c r="D45" s="96"/>
      <c r="E45" s="96"/>
      <c r="F45" s="97">
        <v>257</v>
      </c>
      <c r="G45" s="96">
        <v>300</v>
      </c>
      <c r="H45" s="329" t="s">
        <v>220</v>
      </c>
      <c r="I45" s="330"/>
      <c r="J45" s="331"/>
      <c r="K45" s="331"/>
      <c r="L45" s="330">
        <v>34</v>
      </c>
      <c r="M45" s="331">
        <v>300</v>
      </c>
      <c r="N45" s="122" t="s">
        <v>220</v>
      </c>
      <c r="O45" s="123"/>
      <c r="P45" s="124"/>
      <c r="Q45" s="124"/>
      <c r="R45" s="123">
        <v>197</v>
      </c>
      <c r="S45" s="125">
        <v>300</v>
      </c>
    </row>
    <row r="46" spans="1:19" ht="14.25" thickBot="1">
      <c r="A46" s="118" t="s">
        <v>93</v>
      </c>
      <c r="B46" s="473" t="s">
        <v>47</v>
      </c>
      <c r="C46" s="473"/>
      <c r="D46" s="473"/>
      <c r="E46" s="473"/>
      <c r="F46" s="119"/>
      <c r="G46" s="126">
        <f>SUM(G43:G45)/3</f>
        <v>300</v>
      </c>
      <c r="H46" s="475" t="s">
        <v>47</v>
      </c>
      <c r="I46" s="475"/>
      <c r="J46" s="475"/>
      <c r="K46" s="475"/>
      <c r="L46" s="332"/>
      <c r="M46" s="333">
        <f>SUM(M43:M45)/3</f>
        <v>300</v>
      </c>
      <c r="N46" s="480" t="s">
        <v>47</v>
      </c>
      <c r="O46" s="480"/>
      <c r="P46" s="480"/>
      <c r="Q46" s="480"/>
      <c r="R46" s="127"/>
      <c r="S46" s="128">
        <f>SUM(S43:S45)/3</f>
        <v>300</v>
      </c>
    </row>
    <row r="47" ht="12" thickBot="1"/>
    <row r="48" spans="1:13" s="11" customFormat="1" ht="16.5">
      <c r="A48" s="112" t="s">
        <v>154</v>
      </c>
      <c r="B48" s="113" t="s">
        <v>1</v>
      </c>
      <c r="C48" s="113" t="s">
        <v>6</v>
      </c>
      <c r="D48" s="113" t="s">
        <v>3</v>
      </c>
      <c r="E48" s="113" t="s">
        <v>4</v>
      </c>
      <c r="F48" s="113" t="s">
        <v>38</v>
      </c>
      <c r="G48" s="114" t="s">
        <v>5</v>
      </c>
      <c r="H48" s="27"/>
      <c r="I48" s="27"/>
      <c r="J48" s="27"/>
      <c r="K48" s="27"/>
      <c r="L48" s="27"/>
      <c r="M48" s="27"/>
    </row>
    <row r="49" spans="1:13" s="11" customFormat="1" ht="14.25">
      <c r="A49" s="115" t="s">
        <v>162</v>
      </c>
      <c r="B49" s="116"/>
      <c r="C49" s="98"/>
      <c r="D49" s="96"/>
      <c r="E49" s="96"/>
      <c r="F49" s="97"/>
      <c r="G49" s="117"/>
      <c r="H49" s="99"/>
      <c r="I49" s="100"/>
      <c r="J49" s="101"/>
      <c r="K49" s="101"/>
      <c r="L49" s="100"/>
      <c r="M49" s="101"/>
    </row>
    <row r="50" spans="1:13" s="11" customFormat="1" ht="14.25">
      <c r="A50" s="115" t="s">
        <v>163</v>
      </c>
      <c r="B50" s="116" t="s">
        <v>221</v>
      </c>
      <c r="C50" s="98"/>
      <c r="D50" s="96">
        <v>200</v>
      </c>
      <c r="E50" s="96"/>
      <c r="F50" s="97">
        <v>261</v>
      </c>
      <c r="G50" s="117">
        <f>SUM(D50:E50)</f>
        <v>200</v>
      </c>
      <c r="H50" s="99"/>
      <c r="I50" s="100"/>
      <c r="J50" s="101"/>
      <c r="K50" s="101"/>
      <c r="L50" s="100"/>
      <c r="M50" s="101"/>
    </row>
    <row r="51" spans="1:13" s="11" customFormat="1" ht="14.25">
      <c r="A51" s="115" t="s">
        <v>164</v>
      </c>
      <c r="B51" s="116"/>
      <c r="C51" s="98"/>
      <c r="D51" s="96"/>
      <c r="E51" s="96"/>
      <c r="F51" s="97"/>
      <c r="G51" s="117"/>
      <c r="H51" s="99"/>
      <c r="I51" s="100"/>
      <c r="J51" s="101"/>
      <c r="K51" s="101"/>
      <c r="L51" s="100"/>
      <c r="M51" s="101"/>
    </row>
    <row r="52" spans="1:13" s="11" customFormat="1" ht="14.25">
      <c r="A52" s="115" t="s">
        <v>165</v>
      </c>
      <c r="B52" s="116"/>
      <c r="C52" s="98"/>
      <c r="D52" s="96"/>
      <c r="E52" s="96"/>
      <c r="F52" s="97"/>
      <c r="G52" s="117"/>
      <c r="H52" s="99"/>
      <c r="I52" s="100"/>
      <c r="J52" s="101"/>
      <c r="K52" s="101"/>
      <c r="L52" s="100"/>
      <c r="M52" s="101"/>
    </row>
    <row r="53" spans="1:13" ht="14.25" thickBot="1">
      <c r="A53" s="118" t="s">
        <v>228</v>
      </c>
      <c r="B53" s="473" t="s">
        <v>47</v>
      </c>
      <c r="C53" s="473"/>
      <c r="D53" s="473"/>
      <c r="E53" s="473"/>
      <c r="F53" s="119"/>
      <c r="G53" s="120">
        <f>SUM(G49:G52)</f>
        <v>200</v>
      </c>
      <c r="H53" s="474"/>
      <c r="I53" s="474"/>
      <c r="J53" s="474"/>
      <c r="K53" s="474"/>
      <c r="L53" s="102"/>
      <c r="M53" s="29"/>
    </row>
  </sheetData>
  <sheetProtection/>
  <mergeCells count="18">
    <mergeCell ref="N46:Q46"/>
    <mergeCell ref="B41:G41"/>
    <mergeCell ref="H41:M41"/>
    <mergeCell ref="N41:S41"/>
    <mergeCell ref="H4:M4"/>
    <mergeCell ref="B4:G4"/>
    <mergeCell ref="A1:G1"/>
    <mergeCell ref="A2:G2"/>
    <mergeCell ref="A3:G3"/>
    <mergeCell ref="H18:K18"/>
    <mergeCell ref="B39:E39"/>
    <mergeCell ref="H39:K39"/>
    <mergeCell ref="B34:E34"/>
    <mergeCell ref="H34:K34"/>
    <mergeCell ref="B53:E53"/>
    <mergeCell ref="H53:K53"/>
    <mergeCell ref="B46:E46"/>
    <mergeCell ref="H46:K46"/>
  </mergeCells>
  <printOptions horizontalCentered="1" verticalCentered="1"/>
  <pageMargins left="0.7874015748031497" right="0.7874015748031497" top="0.7874015748031497" bottom="0.7874015748031497" header="0" footer="0"/>
  <pageSetup horizontalDpi="600" verticalDpi="600" orientation="landscape" scale="75" r:id="rId1"/>
  <headerFooter alignWithMargins="0">
    <oddFooter>&amp;C&amp;P de &amp;N</oddFooter>
  </headerFooter>
</worksheet>
</file>

<file path=xl/worksheets/sheet11.xml><?xml version="1.0" encoding="utf-8"?>
<worksheet xmlns="http://schemas.openxmlformats.org/spreadsheetml/2006/main" xmlns:r="http://schemas.openxmlformats.org/officeDocument/2006/relationships">
  <dimension ref="A1:L23"/>
  <sheetViews>
    <sheetView zoomScalePageLayoutView="0" workbookViewId="0" topLeftCell="A1">
      <selection activeCell="F7" sqref="F7"/>
    </sheetView>
  </sheetViews>
  <sheetFormatPr defaultColWidth="20.28125" defaultRowHeight="12.75"/>
  <cols>
    <col min="1" max="1" width="22.7109375" style="12" customWidth="1"/>
    <col min="2" max="2" width="17.140625" style="12" customWidth="1"/>
    <col min="3" max="4" width="18.140625" style="12" customWidth="1"/>
    <col min="5" max="5" width="4.7109375" style="12" customWidth="1"/>
    <col min="6" max="16384" width="20.28125" style="12" customWidth="1"/>
  </cols>
  <sheetData>
    <row r="1" spans="1:12" s="19" customFormat="1" ht="15.75" customHeight="1">
      <c r="A1" s="425" t="s">
        <v>76</v>
      </c>
      <c r="B1" s="425"/>
      <c r="C1" s="425"/>
      <c r="D1" s="425"/>
      <c r="E1" s="425"/>
      <c r="F1" s="425"/>
      <c r="G1" s="425"/>
      <c r="H1" s="5"/>
      <c r="I1" s="5"/>
      <c r="J1" s="5"/>
      <c r="K1" s="5"/>
      <c r="L1" s="5"/>
    </row>
    <row r="2" spans="1:12" s="19" customFormat="1" ht="15.75" customHeight="1">
      <c r="A2" s="425" t="s">
        <v>168</v>
      </c>
      <c r="B2" s="425"/>
      <c r="C2" s="425"/>
      <c r="D2" s="425"/>
      <c r="E2" s="425"/>
      <c r="F2" s="425"/>
      <c r="G2" s="425"/>
      <c r="H2" s="5"/>
      <c r="I2" s="5"/>
      <c r="J2" s="5"/>
      <c r="K2" s="5"/>
      <c r="L2" s="5"/>
    </row>
    <row r="3" spans="1:12" s="19" customFormat="1" ht="15.75" customHeight="1">
      <c r="A3" s="425" t="s">
        <v>167</v>
      </c>
      <c r="B3" s="425"/>
      <c r="C3" s="425"/>
      <c r="D3" s="425"/>
      <c r="E3" s="425"/>
      <c r="F3" s="425"/>
      <c r="G3" s="425"/>
      <c r="H3" s="5"/>
      <c r="I3" s="5"/>
      <c r="J3" s="5"/>
      <c r="K3" s="5"/>
      <c r="L3" s="5"/>
    </row>
    <row r="4" spans="1:12" s="19" customFormat="1" ht="15.75" customHeight="1" thickBot="1">
      <c r="A4" s="5"/>
      <c r="B4" s="5"/>
      <c r="C4" s="5"/>
      <c r="D4" s="5"/>
      <c r="E4" s="5"/>
      <c r="F4" s="5"/>
      <c r="G4" s="5"/>
      <c r="H4" s="5"/>
      <c r="I4" s="5"/>
      <c r="J4" s="5"/>
      <c r="K4" s="5"/>
      <c r="L4" s="5"/>
    </row>
    <row r="5" spans="1:7" ht="57.75" customHeight="1" thickBot="1">
      <c r="A5" s="260" t="s">
        <v>13</v>
      </c>
      <c r="B5" s="261" t="s">
        <v>216</v>
      </c>
      <c r="C5" s="334" t="s">
        <v>222</v>
      </c>
      <c r="D5" s="262" t="s">
        <v>218</v>
      </c>
      <c r="E5" s="20"/>
      <c r="F5" s="340" t="s">
        <v>14</v>
      </c>
      <c r="G5" s="341" t="s">
        <v>15</v>
      </c>
    </row>
    <row r="6" spans="1:7" ht="26.25" thickBot="1">
      <c r="A6" s="263" t="s">
        <v>16</v>
      </c>
      <c r="B6" s="264">
        <f>'7. PRIMA'!C7</f>
        <v>194317247</v>
      </c>
      <c r="C6" s="335">
        <v>0</v>
      </c>
      <c r="D6" s="265">
        <v>0</v>
      </c>
      <c r="E6" s="20"/>
      <c r="F6" s="274">
        <f>B6</f>
        <v>194317247</v>
      </c>
      <c r="G6" s="275">
        <f>F6/F12</f>
        <v>0.6666138747866815</v>
      </c>
    </row>
    <row r="7" spans="1:7" ht="13.5" thickBot="1">
      <c r="A7" s="263" t="s">
        <v>18</v>
      </c>
      <c r="B7" s="264">
        <f>'7. PRIMA'!C13</f>
        <v>3009040</v>
      </c>
      <c r="C7" s="335">
        <v>0</v>
      </c>
      <c r="D7" s="265">
        <v>0</v>
      </c>
      <c r="E7" s="20"/>
      <c r="F7" s="274">
        <f>B7</f>
        <v>3009040</v>
      </c>
      <c r="G7" s="275">
        <f>F7/F12</f>
        <v>0.010322644257038677</v>
      </c>
    </row>
    <row r="8" spans="1:7" ht="13.5" thickBot="1">
      <c r="A8" s="266" t="s">
        <v>19</v>
      </c>
      <c r="B8" s="267">
        <f>'7. PRIMA'!C19</f>
        <v>10150000</v>
      </c>
      <c r="C8" s="336">
        <v>0</v>
      </c>
      <c r="D8" s="268">
        <v>0</v>
      </c>
      <c r="E8" s="20"/>
      <c r="F8" s="274">
        <f>B8</f>
        <v>10150000</v>
      </c>
      <c r="G8" s="275">
        <f>F8/F12</f>
        <v>0.0348200220698105</v>
      </c>
    </row>
    <row r="9" spans="1:7" ht="26.25" thickBot="1">
      <c r="A9" s="263" t="s">
        <v>9</v>
      </c>
      <c r="B9" s="264">
        <f>'7. PRIMA'!C25</f>
        <v>2900000</v>
      </c>
      <c r="C9" s="337">
        <v>0</v>
      </c>
      <c r="D9" s="269">
        <v>0</v>
      </c>
      <c r="E9" s="20"/>
      <c r="F9" s="274">
        <f>B9</f>
        <v>2900000</v>
      </c>
      <c r="G9" s="275">
        <f>F9/F12</f>
        <v>0.009948577734231571</v>
      </c>
    </row>
    <row r="10" spans="1:7" ht="13.5" thickBot="1">
      <c r="A10" s="266" t="s">
        <v>155</v>
      </c>
      <c r="B10" s="267">
        <f>'7. PRIMA'!C31</f>
        <v>34800000</v>
      </c>
      <c r="C10" s="338">
        <f>'7. PRIMA'!F31</f>
        <v>32480000</v>
      </c>
      <c r="D10" s="270">
        <f>'7. PRIMA'!I31</f>
        <v>26100000</v>
      </c>
      <c r="E10" s="20"/>
      <c r="F10" s="276">
        <f>(B10+C10+D10)/3</f>
        <v>31126666.666666668</v>
      </c>
      <c r="G10" s="278">
        <f>F10/F12</f>
        <v>0.10678140101408554</v>
      </c>
    </row>
    <row r="11" spans="1:7" ht="13.5" thickBot="1">
      <c r="A11" s="263" t="s">
        <v>156</v>
      </c>
      <c r="B11" s="264">
        <f>'7. PRIMA'!C37</f>
        <v>49996000</v>
      </c>
      <c r="C11" s="337">
        <v>0</v>
      </c>
      <c r="D11" s="269">
        <v>0</v>
      </c>
      <c r="E11" s="20"/>
      <c r="F11" s="274">
        <f>B11</f>
        <v>49996000</v>
      </c>
      <c r="G11" s="280">
        <f>F11/F12</f>
        <v>0.1715134801381523</v>
      </c>
    </row>
    <row r="12" spans="1:7" ht="28.5" customHeight="1" thickBot="1">
      <c r="A12" s="271" t="s">
        <v>17</v>
      </c>
      <c r="B12" s="272">
        <f>SUM(B6:B11)</f>
        <v>295172287</v>
      </c>
      <c r="C12" s="339">
        <f>SUM(C6:C11)</f>
        <v>32480000</v>
      </c>
      <c r="D12" s="273">
        <f>SUM(D6:D11)</f>
        <v>26100000</v>
      </c>
      <c r="E12" s="20"/>
      <c r="F12" s="277">
        <f>SUM(F6:F11)</f>
        <v>291498953.6666666</v>
      </c>
      <c r="G12" s="279">
        <f>SUM(G6:G11)</f>
        <v>1</v>
      </c>
    </row>
    <row r="13" spans="1:4" ht="12.75" customHeight="1">
      <c r="A13" s="488" t="s">
        <v>294</v>
      </c>
      <c r="B13" s="488"/>
      <c r="C13" s="488"/>
      <c r="D13" s="70"/>
    </row>
    <row r="14" spans="1:4" ht="12.75">
      <c r="A14" s="488"/>
      <c r="B14" s="488"/>
      <c r="C14" s="488"/>
      <c r="D14" s="70"/>
    </row>
    <row r="15" spans="1:9" ht="27" customHeight="1">
      <c r="A15" s="486" t="s">
        <v>175</v>
      </c>
      <c r="B15" s="486"/>
      <c r="C15" s="486"/>
      <c r="D15" s="486"/>
      <c r="E15" s="486"/>
      <c r="F15" s="486"/>
      <c r="G15" s="486"/>
      <c r="H15" s="55"/>
      <c r="I15" s="55"/>
    </row>
    <row r="16" spans="1:9" ht="41.25" customHeight="1">
      <c r="A16" s="485" t="s">
        <v>176</v>
      </c>
      <c r="B16" s="485"/>
      <c r="C16" s="485"/>
      <c r="D16" s="485"/>
      <c r="E16" s="485"/>
      <c r="F16" s="485"/>
      <c r="G16" s="485"/>
      <c r="H16" s="56"/>
      <c r="I16"/>
    </row>
    <row r="17" spans="1:9" ht="14.25">
      <c r="A17" s="48"/>
      <c r="B17"/>
      <c r="C17"/>
      <c r="D17"/>
      <c r="E17"/>
      <c r="H17" s="57"/>
      <c r="I17"/>
    </row>
    <row r="18" spans="1:9" ht="15">
      <c r="A18" s="49" t="s">
        <v>68</v>
      </c>
      <c r="B18"/>
      <c r="C18"/>
      <c r="D18"/>
      <c r="E18"/>
      <c r="H18" s="56"/>
      <c r="I18"/>
    </row>
    <row r="19" spans="1:9" ht="14.25">
      <c r="A19" s="49" t="s">
        <v>69</v>
      </c>
      <c r="B19" s="48" t="s">
        <v>70</v>
      </c>
      <c r="C19"/>
      <c r="D19"/>
      <c r="E19"/>
      <c r="H19" s="58"/>
      <c r="I19"/>
    </row>
    <row r="20" spans="1:9" ht="14.25">
      <c r="A20" s="49" t="s">
        <v>71</v>
      </c>
      <c r="B20" s="48" t="s">
        <v>72</v>
      </c>
      <c r="C20"/>
      <c r="D20"/>
      <c r="H20" s="57"/>
      <c r="I20"/>
    </row>
    <row r="21" spans="1:9" ht="15">
      <c r="A21" s="49" t="s">
        <v>73</v>
      </c>
      <c r="B21"/>
      <c r="C21"/>
      <c r="D21"/>
      <c r="E21"/>
      <c r="H21" s="55"/>
      <c r="I21"/>
    </row>
    <row r="22" spans="1:7" ht="23.25" customHeight="1">
      <c r="A22" s="487" t="s">
        <v>74</v>
      </c>
      <c r="B22" s="487"/>
      <c r="C22" s="487"/>
      <c r="D22" s="487"/>
      <c r="E22" s="487"/>
      <c r="F22" s="487"/>
      <c r="G22" s="487"/>
    </row>
    <row r="23" spans="1:7" ht="12.75">
      <c r="A23" s="487" t="s">
        <v>75</v>
      </c>
      <c r="B23" s="487"/>
      <c r="C23" s="487"/>
      <c r="D23" s="487"/>
      <c r="E23" s="487"/>
      <c r="F23" s="487"/>
      <c r="G23" s="487"/>
    </row>
  </sheetData>
  <sheetProtection/>
  <mergeCells count="8">
    <mergeCell ref="A22:G22"/>
    <mergeCell ref="A23:G23"/>
    <mergeCell ref="A13:C14"/>
    <mergeCell ref="A3:G3"/>
    <mergeCell ref="A1:G1"/>
    <mergeCell ref="A2:G2"/>
    <mergeCell ref="A16:G16"/>
    <mergeCell ref="A15:G15"/>
  </mergeCells>
  <printOptions horizontalCentered="1" verticalCentered="1"/>
  <pageMargins left="0.7874015748031497" right="0.7874015748031497" top="0.984251968503937" bottom="0.984251968503937" header="0" footer="0"/>
  <pageSetup horizontalDpi="600" verticalDpi="600" orientation="landscape" scale="90" r:id="rId1"/>
  <headerFooter alignWithMargins="0">
    <oddFooter>&amp;C&amp;P de &amp;N</oddFooter>
  </headerFooter>
</worksheet>
</file>

<file path=xl/worksheets/sheet12.xml><?xml version="1.0" encoding="utf-8"?>
<worksheet xmlns="http://schemas.openxmlformats.org/spreadsheetml/2006/main" xmlns:r="http://schemas.openxmlformats.org/officeDocument/2006/relationships">
  <dimension ref="A1:J26"/>
  <sheetViews>
    <sheetView tabSelected="1" zoomScalePageLayoutView="0" workbookViewId="0" topLeftCell="A16">
      <selection activeCell="G11" sqref="G11"/>
    </sheetView>
  </sheetViews>
  <sheetFormatPr defaultColWidth="11.421875" defaultRowHeight="12.75"/>
  <cols>
    <col min="1" max="1" width="3.57421875" style="22" customWidth="1"/>
    <col min="2" max="2" width="36.57421875" style="22" customWidth="1"/>
    <col min="3" max="3" width="12.8515625" style="22" customWidth="1"/>
    <col min="4" max="4" width="18.7109375" style="22" customWidth="1"/>
    <col min="5" max="6" width="11.421875" style="22" customWidth="1"/>
    <col min="7" max="7" width="12.140625" style="22" customWidth="1"/>
    <col min="8" max="8" width="13.57421875" style="22" customWidth="1"/>
    <col min="9" max="16384" width="11.421875" style="22" customWidth="1"/>
  </cols>
  <sheetData>
    <row r="1" spans="1:9" ht="12.75" customHeight="1">
      <c r="A1" s="425" t="s">
        <v>275</v>
      </c>
      <c r="B1" s="425"/>
      <c r="C1" s="425"/>
      <c r="D1" s="425"/>
      <c r="E1" s="425"/>
      <c r="F1" s="425"/>
      <c r="G1" s="425"/>
      <c r="H1" s="425"/>
      <c r="I1" s="425"/>
    </row>
    <row r="2" spans="1:10" ht="16.5" customHeight="1">
      <c r="A2" s="425" t="s">
        <v>168</v>
      </c>
      <c r="B2" s="425"/>
      <c r="C2" s="425"/>
      <c r="D2" s="425"/>
      <c r="E2" s="425"/>
      <c r="F2" s="425"/>
      <c r="G2" s="425"/>
      <c r="H2" s="425"/>
      <c r="I2" s="425"/>
      <c r="J2" s="248"/>
    </row>
    <row r="3" spans="1:9" ht="16.5" customHeight="1">
      <c r="A3" s="425" t="s">
        <v>167</v>
      </c>
      <c r="B3" s="425"/>
      <c r="C3" s="425"/>
      <c r="D3" s="425"/>
      <c r="E3" s="425"/>
      <c r="F3" s="425"/>
      <c r="G3" s="425"/>
      <c r="H3" s="425"/>
      <c r="I3" s="425"/>
    </row>
    <row r="4" spans="1:9" ht="13.5" thickBot="1">
      <c r="A4" s="21"/>
      <c r="B4" s="21"/>
      <c r="C4" s="21"/>
      <c r="D4" s="21"/>
      <c r="E4" s="21"/>
      <c r="F4" s="21"/>
      <c r="G4" s="21"/>
      <c r="H4" s="21"/>
      <c r="I4" s="21"/>
    </row>
    <row r="5" spans="1:9" ht="12.75">
      <c r="A5" s="489" t="s">
        <v>20</v>
      </c>
      <c r="B5" s="490"/>
      <c r="C5" s="493" t="s">
        <v>216</v>
      </c>
      <c r="D5" s="493"/>
      <c r="E5" s="493"/>
      <c r="F5" s="493"/>
      <c r="G5" s="493"/>
      <c r="H5" s="493"/>
      <c r="I5" s="494"/>
    </row>
    <row r="6" spans="1:9" ht="25.5">
      <c r="A6" s="491"/>
      <c r="B6" s="492"/>
      <c r="C6" s="495" t="s">
        <v>21</v>
      </c>
      <c r="D6" s="153" t="s">
        <v>22</v>
      </c>
      <c r="E6" s="153" t="s">
        <v>223</v>
      </c>
      <c r="F6" s="153" t="s">
        <v>23</v>
      </c>
      <c r="G6" s="153" t="s">
        <v>5</v>
      </c>
      <c r="H6" s="153" t="s">
        <v>24</v>
      </c>
      <c r="I6" s="154" t="s">
        <v>25</v>
      </c>
    </row>
    <row r="7" spans="1:9" ht="12.75">
      <c r="A7" s="491" t="s">
        <v>26</v>
      </c>
      <c r="B7" s="492"/>
      <c r="C7" s="495"/>
      <c r="D7" s="155">
        <v>400</v>
      </c>
      <c r="E7" s="155">
        <v>300</v>
      </c>
      <c r="F7" s="156">
        <v>300</v>
      </c>
      <c r="G7" s="156">
        <f aca="true" t="shared" si="0" ref="G7:G13">SUM(D7:F7)</f>
        <v>1000</v>
      </c>
      <c r="H7" s="157">
        <v>100</v>
      </c>
      <c r="I7" s="158">
        <v>1000</v>
      </c>
    </row>
    <row r="8" spans="1:9" ht="12.75">
      <c r="A8" s="159" t="s">
        <v>48</v>
      </c>
      <c r="B8" s="160" t="s">
        <v>16</v>
      </c>
      <c r="C8" s="161" t="s">
        <v>37</v>
      </c>
      <c r="D8" s="161">
        <f>'1. TRDM'!F25</f>
        <v>320</v>
      </c>
      <c r="E8" s="161">
        <f>'7. PRIMA'!D9</f>
        <v>300</v>
      </c>
      <c r="F8" s="161">
        <f>'8.DEDUCIBLES '!G28</f>
        <v>261.66666666666663</v>
      </c>
      <c r="G8" s="161">
        <f t="shared" si="0"/>
        <v>881.6666666666666</v>
      </c>
      <c r="H8" s="162">
        <f>'Ponderación Primas'!G6</f>
        <v>0.6666138747866815</v>
      </c>
      <c r="I8" s="356">
        <f aca="true" t="shared" si="1" ref="I8:I13">G8*H8</f>
        <v>587.7312329369242</v>
      </c>
    </row>
    <row r="9" spans="1:9" ht="38.25">
      <c r="A9" s="159" t="s">
        <v>44</v>
      </c>
      <c r="B9" s="160" t="s">
        <v>293</v>
      </c>
      <c r="C9" s="161" t="s">
        <v>37</v>
      </c>
      <c r="D9" s="161">
        <f>'2. AUTOS'!F23</f>
        <v>465</v>
      </c>
      <c r="E9" s="161">
        <f>'7. PRIMA'!D15</f>
        <v>400</v>
      </c>
      <c r="F9" s="161"/>
      <c r="G9" s="161">
        <f t="shared" si="0"/>
        <v>865</v>
      </c>
      <c r="H9" s="162">
        <f>'Ponderación Primas'!G7</f>
        <v>0.010322644257038677</v>
      </c>
      <c r="I9" s="356">
        <f t="shared" si="1"/>
        <v>8.929087282338456</v>
      </c>
    </row>
    <row r="10" spans="1:9" ht="12.75">
      <c r="A10" s="159" t="s">
        <v>27</v>
      </c>
      <c r="B10" s="160" t="s">
        <v>19</v>
      </c>
      <c r="C10" s="161" t="s">
        <v>37</v>
      </c>
      <c r="D10" s="161">
        <f>'3. MANEJO'!F16</f>
        <v>350</v>
      </c>
      <c r="E10" s="161">
        <f>'7. PRIMA'!D21</f>
        <v>300</v>
      </c>
      <c r="F10" s="161">
        <f>'8.DEDUCIBLES '!G34</f>
        <v>240</v>
      </c>
      <c r="G10" s="161">
        <f t="shared" si="0"/>
        <v>890</v>
      </c>
      <c r="H10" s="162">
        <f>'Ponderación Primas'!G8</f>
        <v>0.0348200220698105</v>
      </c>
      <c r="I10" s="356">
        <f t="shared" si="1"/>
        <v>30.98981964213134</v>
      </c>
    </row>
    <row r="11" spans="1:9" ht="30" customHeight="1">
      <c r="A11" s="159" t="s">
        <v>28</v>
      </c>
      <c r="B11" s="160" t="s">
        <v>9</v>
      </c>
      <c r="C11" s="161" t="s">
        <v>37</v>
      </c>
      <c r="D11" s="161">
        <f>'4. RCE'!F20</f>
        <v>190</v>
      </c>
      <c r="E11" s="161">
        <f>'7. PRIMA'!D27</f>
        <v>300</v>
      </c>
      <c r="F11" s="161">
        <f>'8.DEDUCIBLES '!G39</f>
        <v>295</v>
      </c>
      <c r="G11" s="161">
        <f t="shared" si="0"/>
        <v>785</v>
      </c>
      <c r="H11" s="162">
        <f>'Ponderación Primas'!G9</f>
        <v>0.009948577734231571</v>
      </c>
      <c r="I11" s="356">
        <f t="shared" si="1"/>
        <v>7.809633521371784</v>
      </c>
    </row>
    <row r="12" spans="1:9" ht="30" customHeight="1">
      <c r="A12" s="159" t="s">
        <v>95</v>
      </c>
      <c r="B12" s="160" t="s">
        <v>94</v>
      </c>
      <c r="C12" s="161" t="s">
        <v>37</v>
      </c>
      <c r="D12" s="161">
        <f>'5. RCSP'!F21</f>
        <v>337</v>
      </c>
      <c r="E12" s="161">
        <f>'7. PRIMA'!D33</f>
        <v>225</v>
      </c>
      <c r="F12" s="161">
        <f>'8.DEDUCIBLES '!G46</f>
        <v>300</v>
      </c>
      <c r="G12" s="161">
        <f t="shared" si="0"/>
        <v>862</v>
      </c>
      <c r="H12" s="162">
        <f>'Ponderación Primas'!G10</f>
        <v>0.10678140101408554</v>
      </c>
      <c r="I12" s="163">
        <f t="shared" si="1"/>
        <v>92.04556767414174</v>
      </c>
    </row>
    <row r="13" spans="1:9" ht="30" customHeight="1">
      <c r="A13" s="159" t="s">
        <v>157</v>
      </c>
      <c r="B13" s="160" t="s">
        <v>156</v>
      </c>
      <c r="C13" s="161" t="s">
        <v>37</v>
      </c>
      <c r="D13" s="161">
        <f>'6. IRF'!F20</f>
        <v>330</v>
      </c>
      <c r="E13" s="161">
        <f>'7. PRIMA'!D39</f>
        <v>300</v>
      </c>
      <c r="F13" s="161">
        <f>'8.DEDUCIBLES '!G53</f>
        <v>200</v>
      </c>
      <c r="G13" s="161">
        <f t="shared" si="0"/>
        <v>830</v>
      </c>
      <c r="H13" s="162">
        <f>'Ponderación Primas'!G11</f>
        <v>0.1715134801381523</v>
      </c>
      <c r="I13" s="356">
        <f t="shared" si="1"/>
        <v>142.3561885146664</v>
      </c>
    </row>
    <row r="14" spans="1:9" ht="13.5" thickBot="1">
      <c r="A14" s="499" t="s">
        <v>31</v>
      </c>
      <c r="B14" s="500"/>
      <c r="C14" s="500"/>
      <c r="D14" s="500"/>
      <c r="E14" s="500"/>
      <c r="F14" s="500"/>
      <c r="G14" s="500"/>
      <c r="H14" s="500"/>
      <c r="I14" s="164">
        <f>SUM(I8:I13)</f>
        <v>869.8615295715739</v>
      </c>
    </row>
    <row r="15" spans="1:9" ht="13.5" thickBot="1">
      <c r="A15" s="23"/>
      <c r="B15" s="23"/>
      <c r="C15" s="23"/>
      <c r="D15" s="23"/>
      <c r="E15" s="23"/>
      <c r="F15" s="23"/>
      <c r="G15" s="23"/>
      <c r="H15" s="23"/>
      <c r="I15" s="24"/>
    </row>
    <row r="16" spans="1:9" ht="13.5" customHeight="1">
      <c r="A16" s="501" t="s">
        <v>20</v>
      </c>
      <c r="B16" s="502"/>
      <c r="C16" s="505" t="s">
        <v>217</v>
      </c>
      <c r="D16" s="505"/>
      <c r="E16" s="505"/>
      <c r="F16" s="505"/>
      <c r="G16" s="505"/>
      <c r="H16" s="505"/>
      <c r="I16" s="506"/>
    </row>
    <row r="17" spans="1:9" ht="25.5">
      <c r="A17" s="503"/>
      <c r="B17" s="504"/>
      <c r="C17" s="507" t="s">
        <v>21</v>
      </c>
      <c r="D17" s="342" t="s">
        <v>22</v>
      </c>
      <c r="E17" s="342" t="s">
        <v>227</v>
      </c>
      <c r="F17" s="342" t="s">
        <v>23</v>
      </c>
      <c r="G17" s="342" t="s">
        <v>5</v>
      </c>
      <c r="H17" s="342" t="s">
        <v>24</v>
      </c>
      <c r="I17" s="343" t="s">
        <v>25</v>
      </c>
    </row>
    <row r="18" spans="1:9" ht="13.5" customHeight="1" thickBot="1">
      <c r="A18" s="503" t="s">
        <v>26</v>
      </c>
      <c r="B18" s="504"/>
      <c r="C18" s="507"/>
      <c r="D18" s="344">
        <v>400</v>
      </c>
      <c r="E18" s="344">
        <v>300</v>
      </c>
      <c r="F18" s="345">
        <v>300</v>
      </c>
      <c r="G18" s="346">
        <f>SUM(D18:F18)</f>
        <v>1000</v>
      </c>
      <c r="H18" s="347">
        <v>100</v>
      </c>
      <c r="I18" s="348">
        <v>1000</v>
      </c>
    </row>
    <row r="19" spans="1:9" ht="13.5" thickBot="1">
      <c r="A19" s="349" t="s">
        <v>95</v>
      </c>
      <c r="B19" s="350" t="s">
        <v>94</v>
      </c>
      <c r="C19" s="351" t="s">
        <v>37</v>
      </c>
      <c r="D19" s="351">
        <f>+'5. RCSP'!K21</f>
        <v>360</v>
      </c>
      <c r="E19" s="351">
        <f>'7. PRIMA'!G33</f>
        <v>241.07142857142856</v>
      </c>
      <c r="F19" s="352">
        <f>'8.DEDUCIBLES '!M46</f>
        <v>300</v>
      </c>
      <c r="G19" s="353">
        <f>SUM(D19:F19)</f>
        <v>901.0714285714286</v>
      </c>
      <c r="H19" s="354">
        <f>'Ponderación Primas'!G10</f>
        <v>0.10678140101408554</v>
      </c>
      <c r="I19" s="356">
        <f>G19*H19</f>
        <v>96.21766955662065</v>
      </c>
    </row>
    <row r="20" spans="1:9" ht="13.5" thickBot="1">
      <c r="A20" s="496" t="s">
        <v>31</v>
      </c>
      <c r="B20" s="497"/>
      <c r="C20" s="497"/>
      <c r="D20" s="497"/>
      <c r="E20" s="497"/>
      <c r="F20" s="497"/>
      <c r="G20" s="498"/>
      <c r="H20" s="497"/>
      <c r="I20" s="355">
        <f>I19</f>
        <v>96.21766955662065</v>
      </c>
    </row>
    <row r="21" spans="1:9" ht="13.5" thickBot="1">
      <c r="A21" s="23"/>
      <c r="B21" s="23"/>
      <c r="C21" s="23"/>
      <c r="D21" s="23"/>
      <c r="E21" s="23"/>
      <c r="F21" s="23"/>
      <c r="G21" s="23"/>
      <c r="H21" s="23"/>
      <c r="I21" s="24"/>
    </row>
    <row r="22" spans="1:9" ht="12.75">
      <c r="A22" s="511" t="s">
        <v>20</v>
      </c>
      <c r="B22" s="512"/>
      <c r="C22" s="515" t="s">
        <v>218</v>
      </c>
      <c r="D22" s="515"/>
      <c r="E22" s="515"/>
      <c r="F22" s="515"/>
      <c r="G22" s="515"/>
      <c r="H22" s="515"/>
      <c r="I22" s="516"/>
    </row>
    <row r="23" spans="1:9" ht="25.5">
      <c r="A23" s="513"/>
      <c r="B23" s="514"/>
      <c r="C23" s="517" t="s">
        <v>21</v>
      </c>
      <c r="D23" s="165" t="s">
        <v>22</v>
      </c>
      <c r="E23" s="165" t="s">
        <v>227</v>
      </c>
      <c r="F23" s="165" t="s">
        <v>23</v>
      </c>
      <c r="G23" s="165" t="s">
        <v>5</v>
      </c>
      <c r="H23" s="165" t="s">
        <v>24</v>
      </c>
      <c r="I23" s="166" t="s">
        <v>25</v>
      </c>
    </row>
    <row r="24" spans="1:9" ht="13.5" thickBot="1">
      <c r="A24" s="513" t="s">
        <v>26</v>
      </c>
      <c r="B24" s="514"/>
      <c r="C24" s="517"/>
      <c r="D24" s="167">
        <v>400</v>
      </c>
      <c r="E24" s="167">
        <v>300</v>
      </c>
      <c r="F24" s="168">
        <v>300</v>
      </c>
      <c r="G24" s="291">
        <f>SUM(D24:F24)</f>
        <v>1000</v>
      </c>
      <c r="H24" s="169">
        <v>100</v>
      </c>
      <c r="I24" s="170">
        <v>1000</v>
      </c>
    </row>
    <row r="25" spans="1:9" ht="13.5" thickBot="1">
      <c r="A25" s="171" t="s">
        <v>95</v>
      </c>
      <c r="B25" s="172" t="s">
        <v>94</v>
      </c>
      <c r="C25" s="173" t="s">
        <v>37</v>
      </c>
      <c r="D25" s="173">
        <f>'5. RCSP'!P21</f>
        <v>140</v>
      </c>
      <c r="E25" s="173">
        <f>+'7. PRIMA'!J33</f>
        <v>300</v>
      </c>
      <c r="F25" s="289">
        <f>'8.DEDUCIBLES '!S46</f>
        <v>300</v>
      </c>
      <c r="G25" s="292">
        <f>SUM(D25:F25)</f>
        <v>740</v>
      </c>
      <c r="H25" s="290">
        <f>'Ponderación Primas'!G10</f>
        <v>0.10678140101408554</v>
      </c>
      <c r="I25" s="174">
        <f>G25*H25</f>
        <v>79.0182367504233</v>
      </c>
    </row>
    <row r="26" spans="1:9" ht="13.5" thickBot="1">
      <c r="A26" s="508" t="s">
        <v>31</v>
      </c>
      <c r="B26" s="509"/>
      <c r="C26" s="509"/>
      <c r="D26" s="509"/>
      <c r="E26" s="509"/>
      <c r="F26" s="509"/>
      <c r="G26" s="510"/>
      <c r="H26" s="509"/>
      <c r="I26" s="175">
        <f>I25</f>
        <v>79.0182367504233</v>
      </c>
    </row>
  </sheetData>
  <sheetProtection/>
  <mergeCells count="18">
    <mergeCell ref="A26:H26"/>
    <mergeCell ref="A22:B23"/>
    <mergeCell ref="C22:I22"/>
    <mergeCell ref="C23:C24"/>
    <mergeCell ref="A24:B24"/>
    <mergeCell ref="A20:H20"/>
    <mergeCell ref="A14:H14"/>
    <mergeCell ref="A16:B17"/>
    <mergeCell ref="C16:I16"/>
    <mergeCell ref="C17:C18"/>
    <mergeCell ref="A18:B18"/>
    <mergeCell ref="A1:I1"/>
    <mergeCell ref="A5:B6"/>
    <mergeCell ref="C5:I5"/>
    <mergeCell ref="C6:C7"/>
    <mergeCell ref="A7:B7"/>
    <mergeCell ref="A2:I2"/>
    <mergeCell ref="A3:I3"/>
  </mergeCells>
  <printOptions horizontalCentered="1" verticalCentered="1"/>
  <pageMargins left="0.7874015748031497" right="0.7874015748031497" top="0.984251968503937" bottom="0.984251968503937" header="0" footer="0"/>
  <pageSetup horizontalDpi="600" verticalDpi="600" orientation="landscape" scale="90" r:id="rId1"/>
  <headerFooter alignWithMargins="0">
    <oddFooter>&amp;C&amp;P de &amp;N</oddFooter>
  </headerFooter>
</worksheet>
</file>

<file path=xl/worksheets/sheet13.xml><?xml version="1.0" encoding="utf-8"?>
<worksheet xmlns="http://schemas.openxmlformats.org/spreadsheetml/2006/main" xmlns:r="http://schemas.openxmlformats.org/officeDocument/2006/relationships">
  <dimension ref="A1:I15"/>
  <sheetViews>
    <sheetView zoomScalePageLayoutView="0" workbookViewId="0" topLeftCell="A1">
      <selection activeCell="B16" sqref="B16"/>
    </sheetView>
  </sheetViews>
  <sheetFormatPr defaultColWidth="12.57421875" defaultRowHeight="42.75" customHeight="1"/>
  <cols>
    <col min="1" max="1" width="4.140625" style="25" customWidth="1"/>
    <col min="2" max="2" width="28.8515625" style="25" customWidth="1"/>
    <col min="3" max="3" width="15.7109375" style="25" customWidth="1"/>
    <col min="4" max="4" width="11.57421875" style="25" bestFit="1" customWidth="1"/>
    <col min="5" max="5" width="15.7109375" style="25" customWidth="1"/>
    <col min="6" max="6" width="11.57421875" style="25" bestFit="1" customWidth="1"/>
    <col min="7" max="7" width="15.00390625" style="25" customWidth="1"/>
    <col min="8" max="8" width="11.57421875" style="25" bestFit="1" customWidth="1"/>
    <col min="9" max="16384" width="12.57421875" style="25" customWidth="1"/>
  </cols>
  <sheetData>
    <row r="1" spans="1:9" ht="16.5" customHeight="1">
      <c r="A1" s="425" t="s">
        <v>32</v>
      </c>
      <c r="B1" s="425"/>
      <c r="C1" s="425"/>
      <c r="D1" s="425"/>
      <c r="E1" s="425"/>
      <c r="F1" s="425"/>
      <c r="G1" s="425"/>
      <c r="H1" s="425"/>
      <c r="I1" s="5"/>
    </row>
    <row r="2" spans="1:9" ht="16.5" customHeight="1">
      <c r="A2" s="425" t="s">
        <v>168</v>
      </c>
      <c r="B2" s="425"/>
      <c r="C2" s="425"/>
      <c r="D2" s="425"/>
      <c r="E2" s="425"/>
      <c r="F2" s="425"/>
      <c r="G2" s="425"/>
      <c r="H2" s="425"/>
      <c r="I2" s="5"/>
    </row>
    <row r="3" spans="1:9" ht="16.5" customHeight="1">
      <c r="A3" s="425" t="s">
        <v>167</v>
      </c>
      <c r="B3" s="425"/>
      <c r="C3" s="425"/>
      <c r="D3" s="425"/>
      <c r="E3" s="425"/>
      <c r="F3" s="425"/>
      <c r="G3" s="425"/>
      <c r="H3" s="425"/>
      <c r="I3" s="5"/>
    </row>
    <row r="4" spans="1:9" ht="22.5" customHeight="1" thickBot="1">
      <c r="A4" s="5"/>
      <c r="B4" s="5"/>
      <c r="C4" s="5"/>
      <c r="D4" s="5"/>
      <c r="E4" s="5"/>
      <c r="F4" s="5"/>
      <c r="G4" s="5"/>
      <c r="H4" s="5"/>
      <c r="I4" s="5"/>
    </row>
    <row r="5" spans="1:8" ht="12.75">
      <c r="A5" s="523" t="s">
        <v>20</v>
      </c>
      <c r="B5" s="524"/>
      <c r="C5" s="524" t="s">
        <v>216</v>
      </c>
      <c r="D5" s="524"/>
      <c r="E5" s="518" t="s">
        <v>217</v>
      </c>
      <c r="F5" s="518"/>
      <c r="G5" s="518" t="s">
        <v>218</v>
      </c>
      <c r="H5" s="519"/>
    </row>
    <row r="6" spans="1:8" ht="12.75">
      <c r="A6" s="521" t="s">
        <v>29</v>
      </c>
      <c r="B6" s="522"/>
      <c r="C6" s="520" t="s">
        <v>21</v>
      </c>
      <c r="D6" s="392" t="s">
        <v>25</v>
      </c>
      <c r="E6" s="520" t="s">
        <v>21</v>
      </c>
      <c r="F6" s="392" t="s">
        <v>25</v>
      </c>
      <c r="G6" s="520" t="s">
        <v>21</v>
      </c>
      <c r="H6" s="393" t="s">
        <v>25</v>
      </c>
    </row>
    <row r="7" spans="1:8" ht="12.75">
      <c r="A7" s="521"/>
      <c r="B7" s="522"/>
      <c r="C7" s="520"/>
      <c r="D7" s="398">
        <v>1000</v>
      </c>
      <c r="E7" s="520"/>
      <c r="F7" s="398">
        <v>1000</v>
      </c>
      <c r="G7" s="520"/>
      <c r="H7" s="399">
        <v>1000</v>
      </c>
    </row>
    <row r="8" spans="1:8" ht="25.5">
      <c r="A8" s="176" t="s">
        <v>48</v>
      </c>
      <c r="B8" s="177" t="s">
        <v>16</v>
      </c>
      <c r="C8" s="400" t="s">
        <v>37</v>
      </c>
      <c r="D8" s="408">
        <f>'Consolidado Gral por Ramo'!I8</f>
        <v>587.7312329369242</v>
      </c>
      <c r="E8" s="400" t="s">
        <v>234</v>
      </c>
      <c r="F8" s="401">
        <v>0</v>
      </c>
      <c r="G8" s="400" t="s">
        <v>234</v>
      </c>
      <c r="H8" s="402">
        <v>0</v>
      </c>
    </row>
    <row r="9" spans="1:8" ht="12.75">
      <c r="A9" s="176" t="s">
        <v>44</v>
      </c>
      <c r="B9" s="177" t="s">
        <v>18</v>
      </c>
      <c r="C9" s="400" t="s">
        <v>37</v>
      </c>
      <c r="D9" s="408">
        <f>'Consolidado Gral por Ramo'!I9</f>
        <v>8.929087282338456</v>
      </c>
      <c r="E9" s="400" t="s">
        <v>234</v>
      </c>
      <c r="F9" s="401">
        <v>0</v>
      </c>
      <c r="G9" s="400" t="s">
        <v>234</v>
      </c>
      <c r="H9" s="402">
        <v>0</v>
      </c>
    </row>
    <row r="10" spans="1:8" ht="12.75">
      <c r="A10" s="176" t="s">
        <v>27</v>
      </c>
      <c r="B10" s="177" t="s">
        <v>19</v>
      </c>
      <c r="C10" s="400" t="s">
        <v>37</v>
      </c>
      <c r="D10" s="408">
        <f>'Consolidado Gral por Ramo'!I10</f>
        <v>30.98981964213134</v>
      </c>
      <c r="E10" s="400" t="s">
        <v>234</v>
      </c>
      <c r="F10" s="401">
        <v>0</v>
      </c>
      <c r="G10" s="400" t="s">
        <v>234</v>
      </c>
      <c r="H10" s="402">
        <v>0</v>
      </c>
    </row>
    <row r="11" spans="1:8" ht="25.5">
      <c r="A11" s="176" t="s">
        <v>28</v>
      </c>
      <c r="B11" s="177" t="s">
        <v>30</v>
      </c>
      <c r="C11" s="400" t="s">
        <v>37</v>
      </c>
      <c r="D11" s="178">
        <f>'Consolidado Gral por Ramo'!I11</f>
        <v>7.809633521371784</v>
      </c>
      <c r="E11" s="400" t="s">
        <v>234</v>
      </c>
      <c r="F11" s="403">
        <v>0</v>
      </c>
      <c r="G11" s="400" t="s">
        <v>234</v>
      </c>
      <c r="H11" s="404">
        <v>0</v>
      </c>
    </row>
    <row r="12" spans="1:8" ht="25.5">
      <c r="A12" s="176" t="s">
        <v>95</v>
      </c>
      <c r="B12" s="177" t="s">
        <v>94</v>
      </c>
      <c r="C12" s="400" t="s">
        <v>37</v>
      </c>
      <c r="D12" s="403">
        <f>'Consolidado Gral por Ramo'!I12</f>
        <v>92.04556767414174</v>
      </c>
      <c r="E12" s="400" t="s">
        <v>37</v>
      </c>
      <c r="F12" s="178">
        <f>'Consolidado Gral por Ramo'!I19</f>
        <v>96.21766955662065</v>
      </c>
      <c r="G12" s="400" t="s">
        <v>37</v>
      </c>
      <c r="H12" s="404">
        <f>'Consolidado Gral por Ramo'!I26</f>
        <v>79.0182367504233</v>
      </c>
    </row>
    <row r="13" spans="1:8" ht="13.5" thickBot="1">
      <c r="A13" s="179" t="s">
        <v>157</v>
      </c>
      <c r="B13" s="180" t="s">
        <v>156</v>
      </c>
      <c r="C13" s="405" t="s">
        <v>37</v>
      </c>
      <c r="D13" s="409">
        <f>'Consolidado Gral por Ramo'!I13</f>
        <v>142.3561885146664</v>
      </c>
      <c r="E13" s="405" t="s">
        <v>234</v>
      </c>
      <c r="F13" s="406">
        <v>0</v>
      </c>
      <c r="G13" s="405" t="s">
        <v>234</v>
      </c>
      <c r="H13" s="407">
        <v>0</v>
      </c>
    </row>
    <row r="14" ht="23.25" customHeight="1"/>
    <row r="15" spans="1:2" ht="12.75">
      <c r="A15" s="410"/>
      <c r="B15" s="249" t="s">
        <v>274</v>
      </c>
    </row>
  </sheetData>
  <sheetProtection/>
  <mergeCells count="11">
    <mergeCell ref="E5:F5"/>
    <mergeCell ref="G5:H5"/>
    <mergeCell ref="G6:G7"/>
    <mergeCell ref="A1:H1"/>
    <mergeCell ref="A2:H2"/>
    <mergeCell ref="A3:H3"/>
    <mergeCell ref="A6:B7"/>
    <mergeCell ref="C6:C7"/>
    <mergeCell ref="E6:E7"/>
    <mergeCell ref="A5:B5"/>
    <mergeCell ref="C5:D5"/>
  </mergeCells>
  <printOptions horizontalCentered="1" verticalCentered="1"/>
  <pageMargins left="0.7874015748031497" right="0.7874015748031497" top="0.984251968503937" bottom="0.984251968503937" header="0" footer="0"/>
  <pageSetup horizontalDpi="600" verticalDpi="600" orientation="landscape" r:id="rId1"/>
  <headerFooter alignWithMargins="0">
    <oddFooter>&amp;C&amp;P de &amp;N</oddFooter>
  </headerFooter>
</worksheet>
</file>

<file path=xl/worksheets/sheet2.xml><?xml version="1.0" encoding="utf-8"?>
<worksheet xmlns="http://schemas.openxmlformats.org/spreadsheetml/2006/main" xmlns:r="http://schemas.openxmlformats.org/officeDocument/2006/relationships">
  <dimension ref="A1:H36"/>
  <sheetViews>
    <sheetView workbookViewId="0" topLeftCell="A13">
      <selection activeCell="A21" sqref="A21:G23"/>
    </sheetView>
  </sheetViews>
  <sheetFormatPr defaultColWidth="12.57421875" defaultRowHeight="12.75"/>
  <cols>
    <col min="1" max="1" width="9.00390625" style="30" customWidth="1"/>
    <col min="2" max="2" width="6.421875" style="30" customWidth="1"/>
    <col min="3" max="4" width="20.00390625" style="30" customWidth="1"/>
    <col min="5" max="5" width="21.28125" style="30" bestFit="1" customWidth="1"/>
    <col min="6" max="6" width="13.57421875" style="239" bestFit="1" customWidth="1"/>
    <col min="7" max="7" width="13.7109375" style="30" customWidth="1"/>
    <col min="8" max="8" width="15.57421875" style="30" customWidth="1"/>
    <col min="9" max="16384" width="12.57421875" style="30" customWidth="1"/>
  </cols>
  <sheetData>
    <row r="1" spans="1:7" s="26" customFormat="1" ht="16.5" customHeight="1">
      <c r="A1" s="425" t="s">
        <v>276</v>
      </c>
      <c r="B1" s="425" t="s">
        <v>50</v>
      </c>
      <c r="C1" s="425"/>
      <c r="D1" s="425"/>
      <c r="E1" s="425"/>
      <c r="F1" s="425"/>
      <c r="G1" s="425"/>
    </row>
    <row r="2" spans="1:8" s="28" customFormat="1" ht="15.75" customHeight="1">
      <c r="A2" s="425" t="s">
        <v>166</v>
      </c>
      <c r="B2" s="425"/>
      <c r="C2" s="425"/>
      <c r="D2" s="425"/>
      <c r="E2" s="425"/>
      <c r="F2" s="425"/>
      <c r="G2" s="425"/>
      <c r="H2" s="29"/>
    </row>
    <row r="3" spans="1:7" s="26" customFormat="1" ht="12.75" customHeight="1">
      <c r="A3" s="425" t="s">
        <v>167</v>
      </c>
      <c r="B3" s="425"/>
      <c r="C3" s="425"/>
      <c r="D3" s="425"/>
      <c r="E3" s="425"/>
      <c r="F3" s="425"/>
      <c r="G3" s="425"/>
    </row>
    <row r="4" spans="1:7" s="26" customFormat="1" ht="12.75" customHeight="1">
      <c r="A4" s="5"/>
      <c r="B4" s="5"/>
      <c r="C4" s="5"/>
      <c r="D4" s="5"/>
      <c r="E4" s="5"/>
      <c r="F4" s="235"/>
      <c r="G4" s="5"/>
    </row>
    <row r="5" spans="1:7" s="26" customFormat="1" ht="12.75" customHeight="1">
      <c r="A5" s="425" t="s">
        <v>247</v>
      </c>
      <c r="B5" s="425"/>
      <c r="C5" s="425"/>
      <c r="D5" s="425"/>
      <c r="E5" s="425"/>
      <c r="F5" s="425"/>
      <c r="G5" s="425"/>
    </row>
    <row r="6" spans="1:7" s="26" customFormat="1" ht="12.75" customHeight="1" thickBot="1">
      <c r="A6" s="5"/>
      <c r="B6" s="5"/>
      <c r="C6" s="5"/>
      <c r="D6" s="5"/>
      <c r="E6" s="5"/>
      <c r="F6" s="235"/>
      <c r="G6" s="5"/>
    </row>
    <row r="7" spans="1:7" s="26" customFormat="1" ht="20.25" customHeight="1">
      <c r="A7" s="415" t="s">
        <v>236</v>
      </c>
      <c r="B7" s="416"/>
      <c r="C7" s="416"/>
      <c r="D7" s="416"/>
      <c r="E7" s="416"/>
      <c r="F7" s="416"/>
      <c r="G7" s="417"/>
    </row>
    <row r="8" spans="1:7" ht="61.5" customHeight="1">
      <c r="A8" s="209" t="s">
        <v>51</v>
      </c>
      <c r="B8" s="210" t="s">
        <v>52</v>
      </c>
      <c r="C8" s="211" t="s">
        <v>53</v>
      </c>
      <c r="D8" s="211" t="s">
        <v>259</v>
      </c>
      <c r="E8" s="211" t="s">
        <v>260</v>
      </c>
      <c r="F8" s="236" t="s">
        <v>261</v>
      </c>
      <c r="G8" s="212" t="s">
        <v>262</v>
      </c>
    </row>
    <row r="9" spans="1:7" ht="27">
      <c r="A9" s="213">
        <v>1</v>
      </c>
      <c r="B9" s="65">
        <v>199</v>
      </c>
      <c r="C9" s="8" t="s">
        <v>263</v>
      </c>
      <c r="D9" s="44">
        <v>39192</v>
      </c>
      <c r="E9" s="31" t="s">
        <v>264</v>
      </c>
      <c r="F9" s="237">
        <v>797600000</v>
      </c>
      <c r="G9" s="241">
        <v>39437</v>
      </c>
    </row>
    <row r="10" spans="1:7" ht="40.5">
      <c r="A10" s="213">
        <v>2</v>
      </c>
      <c r="B10" s="65">
        <v>199</v>
      </c>
      <c r="C10" s="31" t="s">
        <v>277</v>
      </c>
      <c r="D10" s="44">
        <v>39235</v>
      </c>
      <c r="E10" s="31" t="s">
        <v>265</v>
      </c>
      <c r="F10" s="237">
        <v>216000000</v>
      </c>
      <c r="G10" s="241">
        <v>39339</v>
      </c>
    </row>
    <row r="11" spans="1:7" ht="13.5">
      <c r="A11" s="217">
        <v>3</v>
      </c>
      <c r="B11" s="216">
        <v>199</v>
      </c>
      <c r="C11" s="218" t="s">
        <v>267</v>
      </c>
      <c r="D11" s="219">
        <v>39254</v>
      </c>
      <c r="E11" s="218" t="s">
        <v>268</v>
      </c>
      <c r="F11" s="243">
        <v>434500000</v>
      </c>
      <c r="G11" s="244">
        <v>39360</v>
      </c>
    </row>
    <row r="12" spans="1:7" ht="13.5">
      <c r="A12" s="217">
        <v>4</v>
      </c>
      <c r="B12" s="216">
        <v>199</v>
      </c>
      <c r="C12" s="218" t="s">
        <v>269</v>
      </c>
      <c r="D12" s="219">
        <v>39011</v>
      </c>
      <c r="E12" s="218" t="s">
        <v>270</v>
      </c>
      <c r="F12" s="243">
        <v>51000000</v>
      </c>
      <c r="G12" s="244">
        <v>39428</v>
      </c>
    </row>
    <row r="13" spans="1:7" ht="27.75" thickBot="1">
      <c r="A13" s="214">
        <v>5</v>
      </c>
      <c r="B13" s="59">
        <v>199</v>
      </c>
      <c r="C13" s="63" t="s">
        <v>237</v>
      </c>
      <c r="D13" s="45">
        <v>39168</v>
      </c>
      <c r="E13" s="32" t="s">
        <v>266</v>
      </c>
      <c r="F13" s="238">
        <v>57800000</v>
      </c>
      <c r="G13" s="242">
        <v>39470</v>
      </c>
    </row>
    <row r="14" ht="13.5">
      <c r="A14" s="36"/>
    </row>
    <row r="15" spans="1:7" ht="16.5">
      <c r="A15" s="427" t="s">
        <v>254</v>
      </c>
      <c r="B15" s="427"/>
      <c r="C15" s="427"/>
      <c r="D15" s="427"/>
      <c r="E15" s="427"/>
      <c r="F15" s="427"/>
      <c r="G15" s="427"/>
    </row>
    <row r="16" ht="14.25" thickBot="1">
      <c r="A16" s="36"/>
    </row>
    <row r="17" spans="1:7" ht="13.5">
      <c r="A17" s="415" t="s">
        <v>216</v>
      </c>
      <c r="B17" s="416"/>
      <c r="C17" s="416"/>
      <c r="D17" s="416"/>
      <c r="E17" s="416"/>
      <c r="F17" s="416"/>
      <c r="G17" s="417"/>
    </row>
    <row r="18" spans="1:7" ht="25.5">
      <c r="A18" s="209" t="s">
        <v>51</v>
      </c>
      <c r="B18" s="210" t="s">
        <v>52</v>
      </c>
      <c r="C18" s="211" t="s">
        <v>53</v>
      </c>
      <c r="D18" s="211" t="s">
        <v>259</v>
      </c>
      <c r="E18" s="211" t="s">
        <v>54</v>
      </c>
      <c r="F18" s="236" t="s">
        <v>261</v>
      </c>
      <c r="G18" s="212" t="s">
        <v>262</v>
      </c>
    </row>
    <row r="19" spans="1:7" ht="27.75" thickBot="1">
      <c r="A19" s="214">
        <v>1</v>
      </c>
      <c r="B19" s="59">
        <v>199</v>
      </c>
      <c r="C19" s="63" t="s">
        <v>271</v>
      </c>
      <c r="D19" s="45">
        <v>39085</v>
      </c>
      <c r="E19" s="32" t="s">
        <v>242</v>
      </c>
      <c r="F19" s="238">
        <v>51900000</v>
      </c>
      <c r="G19" s="242">
        <v>39269</v>
      </c>
    </row>
    <row r="20" ht="14.25" thickBot="1">
      <c r="A20" s="36"/>
    </row>
    <row r="21" spans="1:7" ht="13.5">
      <c r="A21" s="411" t="s">
        <v>217</v>
      </c>
      <c r="B21" s="412"/>
      <c r="C21" s="412"/>
      <c r="D21" s="412"/>
      <c r="E21" s="412"/>
      <c r="F21" s="412"/>
      <c r="G21" s="413"/>
    </row>
    <row r="22" spans="1:7" ht="25.5">
      <c r="A22" s="293" t="s">
        <v>51</v>
      </c>
      <c r="B22" s="294" t="s">
        <v>52</v>
      </c>
      <c r="C22" s="295" t="s">
        <v>53</v>
      </c>
      <c r="D22" s="295" t="s">
        <v>259</v>
      </c>
      <c r="E22" s="295" t="s">
        <v>54</v>
      </c>
      <c r="F22" s="308" t="s">
        <v>261</v>
      </c>
      <c r="G22" s="296" t="s">
        <v>262</v>
      </c>
    </row>
    <row r="23" spans="1:7" ht="27.75" thickBot="1">
      <c r="A23" s="302">
        <v>1</v>
      </c>
      <c r="B23" s="303">
        <v>26</v>
      </c>
      <c r="C23" s="304" t="s">
        <v>273</v>
      </c>
      <c r="D23" s="309">
        <v>38877</v>
      </c>
      <c r="E23" s="305" t="s">
        <v>242</v>
      </c>
      <c r="F23" s="310">
        <v>1000000</v>
      </c>
      <c r="G23" s="311">
        <v>39696</v>
      </c>
    </row>
    <row r="24" ht="14.25" thickBot="1"/>
    <row r="25" spans="1:7" ht="13.5">
      <c r="A25" s="428" t="s">
        <v>218</v>
      </c>
      <c r="B25" s="429"/>
      <c r="C25" s="429"/>
      <c r="D25" s="429"/>
      <c r="E25" s="429"/>
      <c r="F25" s="429"/>
      <c r="G25" s="394"/>
    </row>
    <row r="26" spans="1:7" ht="25.5">
      <c r="A26" s="221" t="s">
        <v>51</v>
      </c>
      <c r="B26" s="222" t="s">
        <v>52</v>
      </c>
      <c r="C26" s="223" t="s">
        <v>53</v>
      </c>
      <c r="D26" s="223" t="s">
        <v>259</v>
      </c>
      <c r="E26" s="223" t="s">
        <v>54</v>
      </c>
      <c r="F26" s="240" t="s">
        <v>261</v>
      </c>
      <c r="G26" s="224" t="s">
        <v>262</v>
      </c>
    </row>
    <row r="27" spans="1:7" ht="27.75" thickBot="1">
      <c r="A27" s="232">
        <v>1</v>
      </c>
      <c r="B27" s="233">
        <v>187</v>
      </c>
      <c r="C27" s="197" t="s">
        <v>251</v>
      </c>
      <c r="D27" s="247">
        <v>39227</v>
      </c>
      <c r="E27" s="227" t="s">
        <v>242</v>
      </c>
      <c r="F27" s="245">
        <v>12500000</v>
      </c>
      <c r="G27" s="246">
        <v>39325</v>
      </c>
    </row>
    <row r="32" spans="1:7" ht="16.5">
      <c r="A32" s="427" t="s">
        <v>255</v>
      </c>
      <c r="B32" s="427"/>
      <c r="C32" s="427"/>
      <c r="D32" s="427"/>
      <c r="E32" s="427"/>
      <c r="F32" s="427"/>
      <c r="G32" s="427"/>
    </row>
    <row r="33" ht="14.25" thickBot="1">
      <c r="A33" s="36"/>
    </row>
    <row r="34" spans="1:7" ht="13.5">
      <c r="A34" s="415" t="s">
        <v>216</v>
      </c>
      <c r="B34" s="416"/>
      <c r="C34" s="416"/>
      <c r="D34" s="416"/>
      <c r="E34" s="416"/>
      <c r="F34" s="416"/>
      <c r="G34" s="417"/>
    </row>
    <row r="35" spans="1:7" ht="25.5">
      <c r="A35" s="209" t="s">
        <v>51</v>
      </c>
      <c r="B35" s="210" t="s">
        <v>52</v>
      </c>
      <c r="C35" s="211" t="s">
        <v>53</v>
      </c>
      <c r="D35" s="211" t="s">
        <v>259</v>
      </c>
      <c r="E35" s="211" t="s">
        <v>54</v>
      </c>
      <c r="F35" s="236" t="s">
        <v>261</v>
      </c>
      <c r="G35" s="212" t="s">
        <v>262</v>
      </c>
    </row>
    <row r="36" spans="1:7" ht="27.75" thickBot="1">
      <c r="A36" s="214">
        <v>1</v>
      </c>
      <c r="B36" s="59">
        <v>199</v>
      </c>
      <c r="C36" s="63" t="s">
        <v>272</v>
      </c>
      <c r="D36" s="45">
        <v>38831</v>
      </c>
      <c r="E36" s="32" t="s">
        <v>256</v>
      </c>
      <c r="F36" s="238">
        <v>138400000</v>
      </c>
      <c r="G36" s="242">
        <v>39030</v>
      </c>
    </row>
  </sheetData>
  <sheetProtection/>
  <mergeCells count="11">
    <mergeCell ref="A7:G7"/>
    <mergeCell ref="A2:G2"/>
    <mergeCell ref="A1:G1"/>
    <mergeCell ref="A3:G3"/>
    <mergeCell ref="A34:G34"/>
    <mergeCell ref="A5:G5"/>
    <mergeCell ref="A17:G17"/>
    <mergeCell ref="A15:G15"/>
    <mergeCell ref="A32:G32"/>
    <mergeCell ref="A25:G25"/>
    <mergeCell ref="A21:G21"/>
  </mergeCells>
  <printOptions horizontalCentered="1" verticalCentered="1"/>
  <pageMargins left="1.1023622047244095" right="0.7874015748031497" top="0.5118110236220472" bottom="0.984251968503937" header="0" footer="0"/>
  <pageSetup horizontalDpi="600" verticalDpi="600" orientation="landscape" scale="89" r:id="rId1"/>
  <headerFooter alignWithMargins="0">
    <oddFooter>&amp;C&amp;P de &amp;N</oddFooter>
  </headerFooter>
</worksheet>
</file>

<file path=xl/worksheets/sheet3.xml><?xml version="1.0" encoding="utf-8"?>
<worksheet xmlns="http://schemas.openxmlformats.org/spreadsheetml/2006/main" xmlns:r="http://schemas.openxmlformats.org/officeDocument/2006/relationships">
  <dimension ref="A1:G25"/>
  <sheetViews>
    <sheetView zoomScalePageLayoutView="0" workbookViewId="0" topLeftCell="A28">
      <selection activeCell="A4" sqref="A4:G4"/>
    </sheetView>
  </sheetViews>
  <sheetFormatPr defaultColWidth="11.421875" defaultRowHeight="12.75"/>
  <cols>
    <col min="1" max="1" width="51.57421875" style="43" customWidth="1"/>
    <col min="2" max="2" width="8.140625" style="43" customWidth="1"/>
    <col min="3" max="3" width="4.00390625" style="43" customWidth="1"/>
    <col min="4" max="4" width="4.57421875" style="43" customWidth="1"/>
    <col min="5" max="5" width="5.140625" style="43" bestFit="1" customWidth="1"/>
    <col min="6" max="6" width="6.421875" style="43" bestFit="1" customWidth="1"/>
    <col min="7" max="7" width="25.28125" style="43" customWidth="1"/>
    <col min="8" max="16384" width="11.421875" style="43" customWidth="1"/>
  </cols>
  <sheetData>
    <row r="1" spans="1:7" ht="26.25" customHeight="1">
      <c r="A1" s="425" t="s">
        <v>77</v>
      </c>
      <c r="B1" s="425"/>
      <c r="C1" s="425"/>
      <c r="D1" s="425"/>
      <c r="E1" s="425"/>
      <c r="F1" s="425"/>
      <c r="G1" s="425"/>
    </row>
    <row r="2" spans="1:7" ht="26.25" customHeight="1">
      <c r="A2" s="5"/>
      <c r="B2" s="5"/>
      <c r="C2" s="5"/>
      <c r="D2" s="5"/>
      <c r="E2" s="5"/>
      <c r="F2" s="5"/>
      <c r="G2" s="5"/>
    </row>
    <row r="3" spans="1:7" s="33" customFormat="1" ht="15.75" customHeight="1">
      <c r="A3" s="425" t="s">
        <v>166</v>
      </c>
      <c r="B3" s="425"/>
      <c r="C3" s="425"/>
      <c r="D3" s="425"/>
      <c r="E3" s="425"/>
      <c r="F3" s="425"/>
      <c r="G3" s="425"/>
    </row>
    <row r="4" spans="1:7" ht="14.25" customHeight="1">
      <c r="A4" s="425" t="s">
        <v>167</v>
      </c>
      <c r="B4" s="425"/>
      <c r="C4" s="425"/>
      <c r="D4" s="425"/>
      <c r="E4" s="425"/>
      <c r="F4" s="425"/>
      <c r="G4" s="425"/>
    </row>
    <row r="5" spans="1:7" ht="14.25" customHeight="1">
      <c r="A5" s="425" t="s">
        <v>235</v>
      </c>
      <c r="B5" s="425"/>
      <c r="C5" s="425"/>
      <c r="D5" s="425"/>
      <c r="E5" s="425"/>
      <c r="F5" s="425"/>
      <c r="G5" s="425"/>
    </row>
    <row r="6" spans="1:7" ht="14.25" customHeight="1" thickBot="1">
      <c r="A6" s="1"/>
      <c r="B6" s="1"/>
      <c r="C6" s="1"/>
      <c r="D6" s="1"/>
      <c r="E6" s="1"/>
      <c r="F6" s="1"/>
      <c r="G6" s="1"/>
    </row>
    <row r="7" spans="1:7" ht="27.75" customHeight="1">
      <c r="A7" s="397" t="s">
        <v>33</v>
      </c>
      <c r="B7" s="385"/>
      <c r="C7" s="388" t="s">
        <v>216</v>
      </c>
      <c r="D7" s="388"/>
      <c r="E7" s="388"/>
      <c r="F7" s="388"/>
      <c r="G7" s="389"/>
    </row>
    <row r="8" spans="1:7" ht="15.75" customHeight="1">
      <c r="A8" s="386"/>
      <c r="B8" s="387"/>
      <c r="C8" s="390" t="s">
        <v>37</v>
      </c>
      <c r="D8" s="390"/>
      <c r="E8" s="391" t="s">
        <v>38</v>
      </c>
      <c r="F8" s="379" t="s">
        <v>39</v>
      </c>
      <c r="G8" s="395" t="s">
        <v>40</v>
      </c>
    </row>
    <row r="9" spans="1:7" ht="24" customHeight="1">
      <c r="A9" s="181" t="s">
        <v>36</v>
      </c>
      <c r="B9" s="182" t="s">
        <v>43</v>
      </c>
      <c r="C9" s="50" t="s">
        <v>41</v>
      </c>
      <c r="D9" s="50" t="s">
        <v>42</v>
      </c>
      <c r="E9" s="391"/>
      <c r="F9" s="379"/>
      <c r="G9" s="396"/>
    </row>
    <row r="10" spans="1:7" ht="47.25">
      <c r="A10" s="60" t="s">
        <v>96</v>
      </c>
      <c r="B10" s="67">
        <v>80</v>
      </c>
      <c r="C10" s="8" t="s">
        <v>178</v>
      </c>
      <c r="D10" s="8"/>
      <c r="E10" s="8">
        <v>231</v>
      </c>
      <c r="F10" s="8">
        <v>80</v>
      </c>
      <c r="G10" s="81" t="s">
        <v>179</v>
      </c>
    </row>
    <row r="11" spans="1:7" ht="63">
      <c r="A11" s="60" t="s">
        <v>97</v>
      </c>
      <c r="B11" s="66">
        <v>20</v>
      </c>
      <c r="C11" s="8" t="s">
        <v>178</v>
      </c>
      <c r="D11" s="8"/>
      <c r="E11" s="8">
        <v>231</v>
      </c>
      <c r="F11" s="8">
        <v>20</v>
      </c>
      <c r="G11" s="81" t="s">
        <v>181</v>
      </c>
    </row>
    <row r="12" spans="1:7" ht="31.5">
      <c r="A12" s="61" t="s">
        <v>98</v>
      </c>
      <c r="B12" s="67">
        <v>20</v>
      </c>
      <c r="C12" s="8" t="s">
        <v>178</v>
      </c>
      <c r="D12" s="8"/>
      <c r="E12" s="8">
        <v>231</v>
      </c>
      <c r="F12" s="8">
        <v>20</v>
      </c>
      <c r="G12" s="183" t="s">
        <v>180</v>
      </c>
    </row>
    <row r="13" spans="1:7" ht="27">
      <c r="A13" s="61" t="s">
        <v>224</v>
      </c>
      <c r="B13" s="67">
        <v>20</v>
      </c>
      <c r="C13" s="8" t="s">
        <v>178</v>
      </c>
      <c r="D13" s="8"/>
      <c r="E13" s="8">
        <v>231</v>
      </c>
      <c r="F13" s="8">
        <v>10</v>
      </c>
      <c r="G13" s="81" t="s">
        <v>182</v>
      </c>
    </row>
    <row r="14" spans="1:7" ht="15.75">
      <c r="A14" s="60" t="s">
        <v>99</v>
      </c>
      <c r="B14" s="68">
        <v>20</v>
      </c>
      <c r="C14" s="8" t="s">
        <v>178</v>
      </c>
      <c r="D14" s="8"/>
      <c r="E14" s="8">
        <v>231</v>
      </c>
      <c r="F14" s="8">
        <v>10</v>
      </c>
      <c r="G14" s="81" t="s">
        <v>183</v>
      </c>
    </row>
    <row r="15" spans="1:7" ht="31.5">
      <c r="A15" s="60" t="s">
        <v>100</v>
      </c>
      <c r="B15" s="68">
        <v>25</v>
      </c>
      <c r="C15" s="8" t="s">
        <v>178</v>
      </c>
      <c r="D15" s="8"/>
      <c r="E15" s="8">
        <v>231</v>
      </c>
      <c r="F15" s="8">
        <f>25/2</f>
        <v>12.5</v>
      </c>
      <c r="G15" s="81" t="s">
        <v>184</v>
      </c>
    </row>
    <row r="16" spans="1:7" ht="47.25">
      <c r="A16" s="60" t="s">
        <v>101</v>
      </c>
      <c r="B16" s="68">
        <v>20</v>
      </c>
      <c r="C16" s="8" t="s">
        <v>178</v>
      </c>
      <c r="D16" s="8"/>
      <c r="E16" s="8">
        <v>231</v>
      </c>
      <c r="F16" s="8">
        <v>20</v>
      </c>
      <c r="G16" s="81" t="s">
        <v>185</v>
      </c>
    </row>
    <row r="17" spans="1:7" ht="31.5">
      <c r="A17" s="61" t="s">
        <v>102</v>
      </c>
      <c r="B17" s="68">
        <v>60</v>
      </c>
      <c r="C17" s="8" t="s">
        <v>178</v>
      </c>
      <c r="D17" s="8"/>
      <c r="E17" s="8">
        <v>231</v>
      </c>
      <c r="F17" s="8">
        <v>60</v>
      </c>
      <c r="G17" s="81" t="s">
        <v>186</v>
      </c>
    </row>
    <row r="18" spans="1:7" ht="31.5">
      <c r="A18" s="60" t="s">
        <v>103</v>
      </c>
      <c r="B18" s="68">
        <v>20</v>
      </c>
      <c r="C18" s="8"/>
      <c r="D18" s="8" t="s">
        <v>178</v>
      </c>
      <c r="E18" s="8">
        <v>231</v>
      </c>
      <c r="F18" s="8">
        <v>0</v>
      </c>
      <c r="G18" s="81"/>
    </row>
    <row r="19" spans="1:7" ht="54">
      <c r="A19" s="60" t="s">
        <v>104</v>
      </c>
      <c r="B19" s="67">
        <v>15</v>
      </c>
      <c r="C19" s="8" t="s">
        <v>178</v>
      </c>
      <c r="D19" s="8"/>
      <c r="E19" s="8">
        <v>231</v>
      </c>
      <c r="F19" s="8">
        <v>7.5</v>
      </c>
      <c r="G19" s="81" t="s">
        <v>187</v>
      </c>
    </row>
    <row r="20" spans="1:7" ht="15.75">
      <c r="A20" s="60" t="s">
        <v>105</v>
      </c>
      <c r="B20" s="67">
        <v>20</v>
      </c>
      <c r="C20" s="47" t="s">
        <v>178</v>
      </c>
      <c r="D20" s="47"/>
      <c r="E20" s="8">
        <v>231</v>
      </c>
      <c r="F20" s="8">
        <v>20</v>
      </c>
      <c r="G20" s="81" t="s">
        <v>185</v>
      </c>
    </row>
    <row r="21" spans="1:7" ht="31.5">
      <c r="A21" s="60" t="s">
        <v>106</v>
      </c>
      <c r="B21" s="67">
        <v>20</v>
      </c>
      <c r="C21" s="8" t="s">
        <v>178</v>
      </c>
      <c r="D21" s="8"/>
      <c r="E21" s="8">
        <v>231</v>
      </c>
      <c r="F21" s="8">
        <v>20</v>
      </c>
      <c r="G21" s="81" t="s">
        <v>188</v>
      </c>
    </row>
    <row r="22" spans="1:7" ht="47.25">
      <c r="A22" s="60" t="s">
        <v>107</v>
      </c>
      <c r="B22" s="67">
        <v>20</v>
      </c>
      <c r="C22" s="8" t="s">
        <v>178</v>
      </c>
      <c r="D22" s="8"/>
      <c r="E22" s="8">
        <v>231</v>
      </c>
      <c r="F22" s="8">
        <v>20</v>
      </c>
      <c r="G22" s="81" t="s">
        <v>189</v>
      </c>
    </row>
    <row r="23" spans="1:7" ht="45" customHeight="1">
      <c r="A23" s="60" t="s">
        <v>225</v>
      </c>
      <c r="B23" s="67">
        <v>20</v>
      </c>
      <c r="C23" s="8" t="s">
        <v>178</v>
      </c>
      <c r="D23" s="8"/>
      <c r="E23" s="8">
        <v>231</v>
      </c>
      <c r="F23" s="8">
        <v>10</v>
      </c>
      <c r="G23" s="81" t="s">
        <v>190</v>
      </c>
    </row>
    <row r="24" spans="1:7" ht="45" customHeight="1">
      <c r="A24" s="60" t="s">
        <v>226</v>
      </c>
      <c r="B24" s="67">
        <v>20</v>
      </c>
      <c r="C24" s="8" t="s">
        <v>178</v>
      </c>
      <c r="D24" s="8"/>
      <c r="E24" s="8">
        <v>231</v>
      </c>
      <c r="F24" s="8">
        <v>10</v>
      </c>
      <c r="G24" s="81" t="s">
        <v>190</v>
      </c>
    </row>
    <row r="25" spans="1:7" ht="14.25" thickBot="1">
      <c r="A25" s="62" t="s">
        <v>45</v>
      </c>
      <c r="B25" s="69">
        <f>SUM(B10:B24)</f>
        <v>400</v>
      </c>
      <c r="C25" s="63"/>
      <c r="D25" s="63"/>
      <c r="E25" s="63"/>
      <c r="F25" s="255">
        <f>SUM(F10:F24)</f>
        <v>320</v>
      </c>
      <c r="G25" s="184"/>
    </row>
  </sheetData>
  <sheetProtection/>
  <mergeCells count="10">
    <mergeCell ref="G8:G9"/>
    <mergeCell ref="A1:G1"/>
    <mergeCell ref="A3:G3"/>
    <mergeCell ref="A4:G4"/>
    <mergeCell ref="A5:G5"/>
    <mergeCell ref="A7:B8"/>
    <mergeCell ref="C7:G7"/>
    <mergeCell ref="C8:D8"/>
    <mergeCell ref="E8:E9"/>
    <mergeCell ref="F8:F9"/>
  </mergeCells>
  <printOptions horizontalCentered="1" verticalCentered="1"/>
  <pageMargins left="0.6692913385826772" right="0.3937007874015748" top="0.3937007874015748" bottom="0.3937007874015748" header="0" footer="0"/>
  <pageSetup horizontalDpi="600" verticalDpi="600" orientation="landscape" scale="85" r:id="rId1"/>
  <headerFooter alignWithMargins="0">
    <oddFooter>&amp;C&amp;P de &amp;N&amp;R&amp;P</oddFooter>
  </headerFooter>
</worksheet>
</file>

<file path=xl/worksheets/sheet4.xml><?xml version="1.0" encoding="utf-8"?>
<worksheet xmlns="http://schemas.openxmlformats.org/spreadsheetml/2006/main" xmlns:r="http://schemas.openxmlformats.org/officeDocument/2006/relationships">
  <dimension ref="A2:G23"/>
  <sheetViews>
    <sheetView showGridLines="0" zoomScalePageLayoutView="0" workbookViewId="0" topLeftCell="A16">
      <selection activeCell="B25" sqref="B25"/>
    </sheetView>
  </sheetViews>
  <sheetFormatPr defaultColWidth="11.421875" defaultRowHeight="47.25" customHeight="1"/>
  <cols>
    <col min="1" max="1" width="52.57421875" style="2" customWidth="1"/>
    <col min="2" max="2" width="8.57421875" style="3" customWidth="1"/>
    <col min="3" max="4" width="6.28125" style="2" customWidth="1"/>
    <col min="5" max="6" width="7.7109375" style="2" customWidth="1"/>
    <col min="7" max="7" width="19.28125" style="2" customWidth="1"/>
    <col min="8" max="16384" width="11.421875" style="4" customWidth="1"/>
  </cols>
  <sheetData>
    <row r="1" ht="21" customHeight="1"/>
    <row r="2" spans="1:7" ht="30.75" customHeight="1">
      <c r="A2" s="425" t="s">
        <v>77</v>
      </c>
      <c r="B2" s="425"/>
      <c r="C2" s="425"/>
      <c r="D2" s="425"/>
      <c r="E2" s="425"/>
      <c r="F2" s="425"/>
      <c r="G2" s="425"/>
    </row>
    <row r="3" spans="1:7" ht="22.5" customHeight="1">
      <c r="A3" s="425" t="s">
        <v>168</v>
      </c>
      <c r="B3" s="425"/>
      <c r="C3" s="425"/>
      <c r="D3" s="425"/>
      <c r="E3" s="425"/>
      <c r="F3" s="425"/>
      <c r="G3" s="425"/>
    </row>
    <row r="4" spans="1:7" ht="15.75" customHeight="1">
      <c r="A4" s="425" t="s">
        <v>167</v>
      </c>
      <c r="B4" s="425"/>
      <c r="C4" s="425"/>
      <c r="D4" s="425"/>
      <c r="E4" s="425"/>
      <c r="F4" s="425"/>
      <c r="G4" s="425"/>
    </row>
    <row r="5" spans="1:7" ht="22.5" customHeight="1">
      <c r="A5" s="425" t="s">
        <v>235</v>
      </c>
      <c r="B5" s="425"/>
      <c r="C5" s="425"/>
      <c r="D5" s="425"/>
      <c r="E5" s="425"/>
      <c r="F5" s="425"/>
      <c r="G5" s="425"/>
    </row>
    <row r="6" ht="17.25" customHeight="1" thickBot="1"/>
    <row r="7" spans="1:7" ht="28.5" customHeight="1">
      <c r="A7" s="383" t="s">
        <v>34</v>
      </c>
      <c r="B7" s="384"/>
      <c r="C7" s="388" t="s">
        <v>216</v>
      </c>
      <c r="D7" s="388"/>
      <c r="E7" s="388"/>
      <c r="F7" s="388"/>
      <c r="G7" s="389"/>
    </row>
    <row r="8" spans="1:7" ht="19.5" customHeight="1">
      <c r="A8" s="366"/>
      <c r="B8" s="367"/>
      <c r="C8" s="390" t="s">
        <v>37</v>
      </c>
      <c r="D8" s="390"/>
      <c r="E8" s="391" t="s">
        <v>38</v>
      </c>
      <c r="F8" s="379" t="s">
        <v>39</v>
      </c>
      <c r="G8" s="395" t="s">
        <v>40</v>
      </c>
    </row>
    <row r="9" spans="1:7" ht="27" customHeight="1">
      <c r="A9" s="181" t="s">
        <v>36</v>
      </c>
      <c r="B9" s="51" t="s">
        <v>177</v>
      </c>
      <c r="C9" s="50" t="s">
        <v>41</v>
      </c>
      <c r="D9" s="50" t="s">
        <v>42</v>
      </c>
      <c r="E9" s="391"/>
      <c r="F9" s="379"/>
      <c r="G9" s="395"/>
    </row>
    <row r="10" spans="1:7" ht="54">
      <c r="A10" s="129" t="s">
        <v>121</v>
      </c>
      <c r="B10" s="258">
        <v>55</v>
      </c>
      <c r="C10" s="8" t="s">
        <v>178</v>
      </c>
      <c r="D10" s="8"/>
      <c r="E10" s="8">
        <v>253</v>
      </c>
      <c r="F10" s="8">
        <v>55</v>
      </c>
      <c r="G10" s="81" t="s">
        <v>197</v>
      </c>
    </row>
    <row r="11" spans="1:7" ht="32.25" customHeight="1">
      <c r="A11" s="121" t="s">
        <v>122</v>
      </c>
      <c r="B11" s="257">
        <v>50</v>
      </c>
      <c r="C11" s="8"/>
      <c r="D11" s="8" t="s">
        <v>178</v>
      </c>
      <c r="E11" s="8">
        <v>253</v>
      </c>
      <c r="F11" s="8">
        <v>0</v>
      </c>
      <c r="G11" s="81"/>
    </row>
    <row r="12" spans="1:7" ht="40.5">
      <c r="A12" s="129" t="s">
        <v>123</v>
      </c>
      <c r="B12" s="257">
        <v>50</v>
      </c>
      <c r="C12" s="8" t="s">
        <v>178</v>
      </c>
      <c r="D12" s="8"/>
      <c r="E12" s="8">
        <v>253</v>
      </c>
      <c r="F12" s="8">
        <v>50</v>
      </c>
      <c r="G12" s="81" t="s">
        <v>198</v>
      </c>
    </row>
    <row r="13" spans="1:7" ht="49.5">
      <c r="A13" s="129" t="s">
        <v>124</v>
      </c>
      <c r="B13" s="257">
        <v>50</v>
      </c>
      <c r="C13" s="8" t="s">
        <v>178</v>
      </c>
      <c r="D13" s="8"/>
      <c r="E13" s="8">
        <v>253</v>
      </c>
      <c r="F13" s="8">
        <v>50</v>
      </c>
      <c r="G13" s="81" t="s">
        <v>199</v>
      </c>
    </row>
    <row r="14" spans="1:7" ht="49.5">
      <c r="A14" s="129" t="s">
        <v>82</v>
      </c>
      <c r="B14" s="257">
        <v>100</v>
      </c>
      <c r="C14" s="8" t="s">
        <v>178</v>
      </c>
      <c r="D14" s="8"/>
      <c r="E14" s="8">
        <v>253</v>
      </c>
      <c r="F14" s="8">
        <v>100</v>
      </c>
      <c r="G14" s="81"/>
    </row>
    <row r="15" spans="1:7" ht="49.5">
      <c r="A15" s="129" t="s">
        <v>83</v>
      </c>
      <c r="B15" s="257">
        <v>100</v>
      </c>
      <c r="C15" s="8" t="s">
        <v>178</v>
      </c>
      <c r="D15" s="8"/>
      <c r="E15" s="8">
        <v>253</v>
      </c>
      <c r="F15" s="8">
        <v>100</v>
      </c>
      <c r="G15" s="81"/>
    </row>
    <row r="16" spans="1:7" ht="49.5">
      <c r="A16" s="129" t="s">
        <v>125</v>
      </c>
      <c r="B16" s="381">
        <v>60</v>
      </c>
      <c r="C16" s="414" t="s">
        <v>178</v>
      </c>
      <c r="D16" s="414"/>
      <c r="E16" s="414">
        <v>253</v>
      </c>
      <c r="F16" s="414">
        <v>60</v>
      </c>
      <c r="G16" s="380"/>
    </row>
    <row r="17" spans="1:7" ht="68.25" customHeight="1">
      <c r="A17" s="185" t="s">
        <v>126</v>
      </c>
      <c r="B17" s="382"/>
      <c r="C17" s="414"/>
      <c r="D17" s="414"/>
      <c r="E17" s="414"/>
      <c r="F17" s="414"/>
      <c r="G17" s="380"/>
    </row>
    <row r="18" spans="1:7" ht="33">
      <c r="A18" s="129" t="s">
        <v>127</v>
      </c>
      <c r="B18" s="257">
        <v>50</v>
      </c>
      <c r="C18" s="8" t="s">
        <v>178</v>
      </c>
      <c r="D18" s="8"/>
      <c r="E18" s="8">
        <v>253</v>
      </c>
      <c r="F18" s="8">
        <v>50</v>
      </c>
      <c r="G18" s="81" t="s">
        <v>200</v>
      </c>
    </row>
    <row r="19" spans="1:7" ht="33">
      <c r="A19" s="129" t="s">
        <v>128</v>
      </c>
      <c r="B19" s="257">
        <v>40</v>
      </c>
      <c r="C19" s="8"/>
      <c r="D19" s="8" t="s">
        <v>178</v>
      </c>
      <c r="E19" s="8">
        <v>253</v>
      </c>
      <c r="F19" s="8">
        <v>0</v>
      </c>
      <c r="G19" s="81"/>
    </row>
    <row r="20" spans="1:7" ht="33">
      <c r="A20" s="129" t="s">
        <v>129</v>
      </c>
      <c r="B20" s="257">
        <v>15</v>
      </c>
      <c r="C20" s="8"/>
      <c r="D20" s="8" t="s">
        <v>178</v>
      </c>
      <c r="E20" s="8">
        <v>253</v>
      </c>
      <c r="F20" s="8">
        <v>0</v>
      </c>
      <c r="G20" s="81"/>
    </row>
    <row r="21" spans="1:7" ht="16.5">
      <c r="A21" s="129" t="s">
        <v>130</v>
      </c>
      <c r="B21" s="257">
        <v>15</v>
      </c>
      <c r="C21" s="8"/>
      <c r="D21" s="8" t="s">
        <v>178</v>
      </c>
      <c r="E21" s="8">
        <v>254</v>
      </c>
      <c r="F21" s="8">
        <v>0</v>
      </c>
      <c r="G21" s="81"/>
    </row>
    <row r="22" spans="1:7" ht="16.5">
      <c r="A22" s="129" t="s">
        <v>131</v>
      </c>
      <c r="B22" s="257">
        <v>15</v>
      </c>
      <c r="C22" s="8"/>
      <c r="D22" s="8" t="s">
        <v>178</v>
      </c>
      <c r="E22" s="8">
        <v>254</v>
      </c>
      <c r="F22" s="8">
        <v>0</v>
      </c>
      <c r="G22" s="81"/>
    </row>
    <row r="23" spans="1:7" ht="24.75" customHeight="1" thickBot="1">
      <c r="A23" s="62" t="s">
        <v>45</v>
      </c>
      <c r="B23" s="259">
        <f>SUM(B10:B22)</f>
        <v>600</v>
      </c>
      <c r="C23" s="63"/>
      <c r="D23" s="63"/>
      <c r="E23" s="63"/>
      <c r="F23" s="256">
        <f>SUM(F10:F22)</f>
        <v>465</v>
      </c>
      <c r="G23" s="184"/>
    </row>
  </sheetData>
  <sheetProtection/>
  <mergeCells count="16">
    <mergeCell ref="G16:G17"/>
    <mergeCell ref="B16:B17"/>
    <mergeCell ref="E8:E9"/>
    <mergeCell ref="C16:C17"/>
    <mergeCell ref="D16:D17"/>
    <mergeCell ref="E16:E17"/>
    <mergeCell ref="F16:F17"/>
    <mergeCell ref="F8:F9"/>
    <mergeCell ref="G8:G9"/>
    <mergeCell ref="A7:B8"/>
    <mergeCell ref="C7:G7"/>
    <mergeCell ref="C8:D8"/>
    <mergeCell ref="A2:G2"/>
    <mergeCell ref="A3:G3"/>
    <mergeCell ref="A4:G4"/>
    <mergeCell ref="A5:G5"/>
  </mergeCells>
  <printOptions horizontalCentered="1" verticalCentered="1"/>
  <pageMargins left="0.5118110236220472" right="0.5905511811023623" top="1.1811023622047245" bottom="0.984251968503937" header="0.7874015748031497" footer="0"/>
  <pageSetup horizontalDpi="600" verticalDpi="600" orientation="landscape" scale="85" r:id="rId3"/>
  <headerFooter alignWithMargins="0">
    <oddHeader>&amp;R&amp;8ESPECIFICACIONES TECNICAS 
POLIZA SEGURO DE AUTOMOVILES</oddHeader>
    <oddFooter>&amp;C&amp;P de &amp;N</oddFooter>
  </headerFooter>
  <legacyDrawing r:id="rId2"/>
</worksheet>
</file>

<file path=xl/worksheets/sheet5.xml><?xml version="1.0" encoding="utf-8"?>
<worksheet xmlns="http://schemas.openxmlformats.org/spreadsheetml/2006/main" xmlns:r="http://schemas.openxmlformats.org/officeDocument/2006/relationships">
  <dimension ref="A1:G37"/>
  <sheetViews>
    <sheetView showGridLines="0" zoomScaleSheetLayoutView="85" zoomScalePageLayoutView="0" workbookViewId="0" topLeftCell="A10">
      <selection activeCell="A15" sqref="A15"/>
    </sheetView>
  </sheetViews>
  <sheetFormatPr defaultColWidth="11.421875" defaultRowHeight="47.25" customHeight="1"/>
  <cols>
    <col min="1" max="1" width="74.140625" style="6" bestFit="1" customWidth="1"/>
    <col min="2" max="2" width="8.57421875" style="7" customWidth="1"/>
    <col min="3" max="4" width="6.28125" style="6" customWidth="1"/>
    <col min="5" max="6" width="7.7109375" style="6" customWidth="1"/>
    <col min="7" max="7" width="15.421875" style="6" customWidth="1"/>
    <col min="8" max="16384" width="11.421875" style="6" customWidth="1"/>
  </cols>
  <sheetData>
    <row r="1" spans="1:7" s="4" customFormat="1" ht="24.75" customHeight="1">
      <c r="A1" s="425" t="s">
        <v>77</v>
      </c>
      <c r="B1" s="425"/>
      <c r="C1" s="425"/>
      <c r="D1" s="425"/>
      <c r="E1" s="425"/>
      <c r="F1" s="425"/>
      <c r="G1" s="425"/>
    </row>
    <row r="2" spans="1:7" s="4" customFormat="1" ht="24.75" customHeight="1">
      <c r="A2" s="425" t="s">
        <v>168</v>
      </c>
      <c r="B2" s="425"/>
      <c r="C2" s="425"/>
      <c r="D2" s="425"/>
      <c r="E2" s="425"/>
      <c r="F2" s="425"/>
      <c r="G2" s="425"/>
    </row>
    <row r="3" spans="1:7" s="4" customFormat="1" ht="24.75" customHeight="1">
      <c r="A3" s="425" t="s">
        <v>167</v>
      </c>
      <c r="B3" s="425"/>
      <c r="C3" s="425"/>
      <c r="D3" s="425"/>
      <c r="E3" s="425"/>
      <c r="F3" s="425"/>
      <c r="G3" s="425"/>
    </row>
    <row r="4" spans="1:7" s="4" customFormat="1" ht="24.75" customHeight="1">
      <c r="A4" s="425" t="s">
        <v>235</v>
      </c>
      <c r="B4" s="425"/>
      <c r="C4" s="425"/>
      <c r="D4" s="425"/>
      <c r="E4" s="425"/>
      <c r="F4" s="425"/>
      <c r="G4" s="425"/>
    </row>
    <row r="5" ht="21" customHeight="1" thickBot="1"/>
    <row r="6" spans="1:7" ht="28.5" customHeight="1">
      <c r="A6" s="370" t="s">
        <v>35</v>
      </c>
      <c r="B6" s="371"/>
      <c r="C6" s="368" t="s">
        <v>216</v>
      </c>
      <c r="D6" s="368"/>
      <c r="E6" s="368"/>
      <c r="F6" s="368"/>
      <c r="G6" s="369"/>
    </row>
    <row r="7" spans="1:7" ht="18" customHeight="1">
      <c r="A7" s="372"/>
      <c r="B7" s="373"/>
      <c r="C7" s="390" t="s">
        <v>37</v>
      </c>
      <c r="D7" s="390"/>
      <c r="E7" s="391" t="s">
        <v>38</v>
      </c>
      <c r="F7" s="379" t="s">
        <v>39</v>
      </c>
      <c r="G7" s="395" t="s">
        <v>40</v>
      </c>
    </row>
    <row r="8" spans="1:7" ht="27" customHeight="1">
      <c r="A8" s="189" t="s">
        <v>46</v>
      </c>
      <c r="B8" s="52" t="s">
        <v>43</v>
      </c>
      <c r="C8" s="50" t="s">
        <v>41</v>
      </c>
      <c r="D8" s="50" t="s">
        <v>42</v>
      </c>
      <c r="E8" s="391"/>
      <c r="F8" s="379"/>
      <c r="G8" s="395"/>
    </row>
    <row r="9" spans="1:7" ht="40.5" customHeight="1">
      <c r="A9" s="129" t="s">
        <v>118</v>
      </c>
      <c r="B9" s="53">
        <v>100</v>
      </c>
      <c r="C9" s="54" t="s">
        <v>178</v>
      </c>
      <c r="D9" s="54"/>
      <c r="E9" s="54">
        <v>247</v>
      </c>
      <c r="F9" s="54">
        <v>100</v>
      </c>
      <c r="G9" s="190" t="s">
        <v>195</v>
      </c>
    </row>
    <row r="10" spans="1:7" ht="33.75" customHeight="1">
      <c r="A10" s="129" t="s">
        <v>119</v>
      </c>
      <c r="B10" s="53">
        <v>30</v>
      </c>
      <c r="C10" s="54" t="s">
        <v>178</v>
      </c>
      <c r="D10" s="54"/>
      <c r="E10" s="54">
        <v>247</v>
      </c>
      <c r="F10" s="54">
        <v>30</v>
      </c>
      <c r="G10" s="190" t="s">
        <v>195</v>
      </c>
    </row>
    <row r="11" spans="1:7" ht="33" customHeight="1">
      <c r="A11" s="129" t="s">
        <v>120</v>
      </c>
      <c r="B11" s="53">
        <v>30</v>
      </c>
      <c r="C11" s="54" t="s">
        <v>178</v>
      </c>
      <c r="D11" s="54"/>
      <c r="E11" s="54">
        <v>247</v>
      </c>
      <c r="F11" s="54">
        <v>30</v>
      </c>
      <c r="G11" s="190" t="s">
        <v>195</v>
      </c>
    </row>
    <row r="12" spans="1:7" ht="35.25" customHeight="1">
      <c r="A12" s="129" t="s">
        <v>84</v>
      </c>
      <c r="B12" s="53">
        <v>50</v>
      </c>
      <c r="C12" s="54"/>
      <c r="D12" s="54" t="s">
        <v>178</v>
      </c>
      <c r="E12" s="54">
        <v>247</v>
      </c>
      <c r="F12" s="54">
        <v>0</v>
      </c>
      <c r="G12" s="190"/>
    </row>
    <row r="13" spans="1:7" ht="35.25" customHeight="1">
      <c r="A13" s="129" t="s">
        <v>112</v>
      </c>
      <c r="B13" s="53">
        <v>40</v>
      </c>
      <c r="C13" s="54" t="s">
        <v>178</v>
      </c>
      <c r="D13" s="54"/>
      <c r="E13" s="54">
        <v>247</v>
      </c>
      <c r="F13" s="54">
        <v>40</v>
      </c>
      <c r="G13" s="190" t="s">
        <v>196</v>
      </c>
    </row>
    <row r="14" spans="1:7" ht="34.5" customHeight="1">
      <c r="A14" s="129" t="s">
        <v>278</v>
      </c>
      <c r="B14" s="53">
        <v>50</v>
      </c>
      <c r="C14" s="54" t="s">
        <v>178</v>
      </c>
      <c r="D14" s="54"/>
      <c r="E14" s="54">
        <v>247</v>
      </c>
      <c r="F14" s="54">
        <v>50</v>
      </c>
      <c r="G14" s="190" t="s">
        <v>195</v>
      </c>
    </row>
    <row r="15" spans="1:7" ht="39" customHeight="1">
      <c r="A15" s="129" t="s">
        <v>85</v>
      </c>
      <c r="B15" s="53">
        <v>100</v>
      </c>
      <c r="C15" s="54" t="s">
        <v>178</v>
      </c>
      <c r="D15" s="54"/>
      <c r="E15" s="54">
        <v>247</v>
      </c>
      <c r="F15" s="54">
        <v>100</v>
      </c>
      <c r="G15" s="190"/>
    </row>
    <row r="16" spans="1:7" ht="25.5" customHeight="1" thickBot="1">
      <c r="A16" s="62" t="s">
        <v>45</v>
      </c>
      <c r="B16" s="191">
        <f>SUM(B9:B15)</f>
        <v>400</v>
      </c>
      <c r="C16" s="192"/>
      <c r="D16" s="192"/>
      <c r="E16" s="193"/>
      <c r="F16" s="194">
        <f>SUM(F9:F15)</f>
        <v>350</v>
      </c>
      <c r="G16" s="195"/>
    </row>
    <row r="32" ht="47.25" customHeight="1">
      <c r="B32" s="6"/>
    </row>
    <row r="33" ht="47.25" customHeight="1">
      <c r="B33" s="6"/>
    </row>
    <row r="34" ht="47.25" customHeight="1">
      <c r="B34" s="6"/>
    </row>
    <row r="35" ht="47.25" customHeight="1">
      <c r="B35" s="6"/>
    </row>
    <row r="36" ht="47.25" customHeight="1">
      <c r="B36" s="6"/>
    </row>
    <row r="37" ht="47.25" customHeight="1">
      <c r="B37" s="6"/>
    </row>
  </sheetData>
  <sheetProtection/>
  <mergeCells count="10">
    <mergeCell ref="A1:G1"/>
    <mergeCell ref="A2:G2"/>
    <mergeCell ref="A3:G3"/>
    <mergeCell ref="A4:G4"/>
    <mergeCell ref="C6:G6"/>
    <mergeCell ref="A6:B7"/>
    <mergeCell ref="C7:D7"/>
    <mergeCell ref="E7:E8"/>
    <mergeCell ref="F7:F8"/>
    <mergeCell ref="G7:G8"/>
  </mergeCells>
  <printOptions horizontalCentered="1" verticalCentered="1"/>
  <pageMargins left="0.4724409448818898" right="0.5905511811023623" top="1.1811023622047245" bottom="0.984251968503937" header="0.7874015748031497" footer="0"/>
  <pageSetup horizontalDpi="600" verticalDpi="600" orientation="landscape" scale="85" r:id="rId1"/>
  <headerFooter alignWithMargins="0">
    <oddHeader>&amp;R&amp;8ESPECIFICACIONES TECNICAS 
SEGURO DE MANEJO GLOBAL PARA ENTIDADES ESTATALES</oddHeader>
    <oddFooter>&amp;C&amp;P de &amp;N</oddFooter>
  </headerFooter>
</worksheet>
</file>

<file path=xl/worksheets/sheet6.xml><?xml version="1.0" encoding="utf-8"?>
<worksheet xmlns="http://schemas.openxmlformats.org/spreadsheetml/2006/main" xmlns:r="http://schemas.openxmlformats.org/officeDocument/2006/relationships">
  <dimension ref="A1:G20"/>
  <sheetViews>
    <sheetView showGridLines="0" zoomScalePageLayoutView="0" workbookViewId="0" topLeftCell="A1">
      <selection activeCell="A4" sqref="A4:G4"/>
    </sheetView>
  </sheetViews>
  <sheetFormatPr defaultColWidth="11.421875" defaultRowHeight="47.25" customHeight="1"/>
  <cols>
    <col min="1" max="1" width="46.57421875" style="2" customWidth="1"/>
    <col min="2" max="2" width="8.57421875" style="3" customWidth="1"/>
    <col min="3" max="4" width="6.28125" style="2" customWidth="1"/>
    <col min="5" max="6" width="7.7109375" style="2" customWidth="1"/>
    <col min="7" max="7" width="16.8515625" style="2" customWidth="1"/>
    <col min="8" max="16384" width="11.421875" style="2" customWidth="1"/>
  </cols>
  <sheetData>
    <row r="1" spans="1:7" ht="34.5" customHeight="1">
      <c r="A1" s="425" t="s">
        <v>77</v>
      </c>
      <c r="B1" s="425"/>
      <c r="C1" s="425"/>
      <c r="D1" s="425"/>
      <c r="E1" s="425"/>
      <c r="F1" s="425"/>
      <c r="G1" s="425"/>
    </row>
    <row r="2" spans="1:7" ht="17.25" customHeight="1">
      <c r="A2" s="425" t="s">
        <v>168</v>
      </c>
      <c r="B2" s="425"/>
      <c r="C2" s="425"/>
      <c r="D2" s="425"/>
      <c r="E2" s="425"/>
      <c r="F2" s="425"/>
      <c r="G2" s="425"/>
    </row>
    <row r="3" spans="1:7" ht="23.25" customHeight="1">
      <c r="A3" s="425" t="s">
        <v>167</v>
      </c>
      <c r="B3" s="425"/>
      <c r="C3" s="425"/>
      <c r="D3" s="425"/>
      <c r="E3" s="425"/>
      <c r="F3" s="425"/>
      <c r="G3" s="425"/>
    </row>
    <row r="4" spans="1:7" ht="19.5" customHeight="1">
      <c r="A4" s="425" t="s">
        <v>235</v>
      </c>
      <c r="B4" s="425"/>
      <c r="C4" s="425"/>
      <c r="D4" s="425"/>
      <c r="E4" s="425"/>
      <c r="F4" s="425"/>
      <c r="G4" s="425"/>
    </row>
    <row r="5" spans="1:7" ht="12.75" customHeight="1" thickBot="1">
      <c r="A5" s="5"/>
      <c r="B5" s="5"/>
      <c r="C5" s="5"/>
      <c r="D5" s="5"/>
      <c r="E5" s="5"/>
      <c r="F5" s="5"/>
      <c r="G5" s="5"/>
    </row>
    <row r="6" spans="1:7" ht="22.5" customHeight="1">
      <c r="A6" s="383" t="s">
        <v>0</v>
      </c>
      <c r="B6" s="384"/>
      <c r="C6" s="368" t="s">
        <v>216</v>
      </c>
      <c r="D6" s="368"/>
      <c r="E6" s="368"/>
      <c r="F6" s="368"/>
      <c r="G6" s="369"/>
    </row>
    <row r="7" spans="1:7" ht="17.25" customHeight="1">
      <c r="A7" s="366"/>
      <c r="B7" s="367"/>
      <c r="C7" s="390" t="s">
        <v>37</v>
      </c>
      <c r="D7" s="390"/>
      <c r="E7" s="391" t="s">
        <v>38</v>
      </c>
      <c r="F7" s="379" t="s">
        <v>39</v>
      </c>
      <c r="G7" s="395" t="s">
        <v>40</v>
      </c>
    </row>
    <row r="8" spans="1:7" ht="27" customHeight="1">
      <c r="A8" s="181" t="s">
        <v>46</v>
      </c>
      <c r="B8" s="51" t="s">
        <v>43</v>
      </c>
      <c r="C8" s="50" t="s">
        <v>41</v>
      </c>
      <c r="D8" s="50" t="s">
        <v>42</v>
      </c>
      <c r="E8" s="391"/>
      <c r="F8" s="379"/>
      <c r="G8" s="395"/>
    </row>
    <row r="9" spans="1:7" ht="54">
      <c r="A9" s="129" t="s">
        <v>117</v>
      </c>
      <c r="B9" s="51">
        <v>30</v>
      </c>
      <c r="C9" s="8" t="s">
        <v>178</v>
      </c>
      <c r="D9" s="8"/>
      <c r="E9" s="8">
        <v>240</v>
      </c>
      <c r="F9" s="8">
        <v>30</v>
      </c>
      <c r="G9" s="81" t="s">
        <v>191</v>
      </c>
    </row>
    <row r="10" spans="1:7" ht="66">
      <c r="A10" s="129" t="s">
        <v>108</v>
      </c>
      <c r="B10" s="51">
        <v>30</v>
      </c>
      <c r="C10" s="8" t="s">
        <v>178</v>
      </c>
      <c r="D10" s="8"/>
      <c r="E10" s="8">
        <v>240</v>
      </c>
      <c r="F10" s="8">
        <v>30</v>
      </c>
      <c r="G10" s="81" t="s">
        <v>192</v>
      </c>
    </row>
    <row r="11" spans="1:7" ht="54">
      <c r="A11" s="129" t="s">
        <v>109</v>
      </c>
      <c r="B11" s="51">
        <v>40</v>
      </c>
      <c r="C11" s="8" t="s">
        <v>178</v>
      </c>
      <c r="D11" s="8"/>
      <c r="E11" s="8">
        <v>240</v>
      </c>
      <c r="F11" s="8">
        <v>40</v>
      </c>
      <c r="G11" s="81" t="s">
        <v>192</v>
      </c>
    </row>
    <row r="12" spans="1:7" ht="54">
      <c r="A12" s="129" t="s">
        <v>110</v>
      </c>
      <c r="B12" s="51">
        <v>30</v>
      </c>
      <c r="C12" s="8" t="s">
        <v>178</v>
      </c>
      <c r="D12" s="8"/>
      <c r="E12" s="8">
        <v>240</v>
      </c>
      <c r="F12" s="8">
        <v>30</v>
      </c>
      <c r="G12" s="81" t="s">
        <v>193</v>
      </c>
    </row>
    <row r="13" spans="1:7" ht="54">
      <c r="A13" s="129" t="s">
        <v>111</v>
      </c>
      <c r="B13" s="51">
        <v>40</v>
      </c>
      <c r="C13" s="8" t="s">
        <v>178</v>
      </c>
      <c r="D13" s="8"/>
      <c r="E13" s="8">
        <v>240</v>
      </c>
      <c r="F13" s="8">
        <v>40</v>
      </c>
      <c r="G13" s="81" t="s">
        <v>192</v>
      </c>
    </row>
    <row r="14" spans="1:7" ht="33">
      <c r="A14" s="129" t="s">
        <v>84</v>
      </c>
      <c r="B14" s="51">
        <v>30</v>
      </c>
      <c r="C14" s="8"/>
      <c r="D14" s="8" t="s">
        <v>178</v>
      </c>
      <c r="E14" s="8">
        <v>240</v>
      </c>
      <c r="F14" s="8">
        <v>0</v>
      </c>
      <c r="G14" s="81"/>
    </row>
    <row r="15" spans="1:7" ht="40.5">
      <c r="A15" s="129" t="s">
        <v>112</v>
      </c>
      <c r="B15" s="51">
        <v>20</v>
      </c>
      <c r="C15" s="8" t="s">
        <v>178</v>
      </c>
      <c r="D15" s="8"/>
      <c r="E15" s="8">
        <v>240</v>
      </c>
      <c r="F15" s="8">
        <v>20</v>
      </c>
      <c r="G15" s="81" t="s">
        <v>194</v>
      </c>
    </row>
    <row r="16" spans="1:7" ht="24" customHeight="1">
      <c r="A16" s="129" t="s">
        <v>113</v>
      </c>
      <c r="B16" s="51">
        <v>40</v>
      </c>
      <c r="C16" s="8"/>
      <c r="D16" s="8" t="s">
        <v>178</v>
      </c>
      <c r="E16" s="8">
        <v>240</v>
      </c>
      <c r="F16" s="8">
        <v>0</v>
      </c>
      <c r="G16" s="81"/>
    </row>
    <row r="17" spans="1:7" ht="40.5" customHeight="1">
      <c r="A17" s="129" t="s">
        <v>114</v>
      </c>
      <c r="B17" s="51">
        <v>40</v>
      </c>
      <c r="C17" s="8"/>
      <c r="D17" s="8" t="s">
        <v>178</v>
      </c>
      <c r="E17" s="8">
        <v>240</v>
      </c>
      <c r="F17" s="8">
        <v>0</v>
      </c>
      <c r="G17" s="81"/>
    </row>
    <row r="18" spans="1:7" ht="37.5" customHeight="1">
      <c r="A18" s="121" t="s">
        <v>115</v>
      </c>
      <c r="B18" s="51">
        <v>50</v>
      </c>
      <c r="C18" s="8"/>
      <c r="D18" s="8" t="s">
        <v>178</v>
      </c>
      <c r="E18" s="8">
        <v>241</v>
      </c>
      <c r="F18" s="8">
        <v>0</v>
      </c>
      <c r="G18" s="81"/>
    </row>
    <row r="19" spans="1:7" ht="20.25" customHeight="1">
      <c r="A19" s="121" t="s">
        <v>116</v>
      </c>
      <c r="B19" s="51">
        <v>50</v>
      </c>
      <c r="C19" s="8"/>
      <c r="D19" s="8" t="s">
        <v>178</v>
      </c>
      <c r="E19" s="8">
        <v>241</v>
      </c>
      <c r="F19" s="8">
        <v>0</v>
      </c>
      <c r="G19" s="81"/>
    </row>
    <row r="20" spans="1:7" ht="14.25" thickBot="1">
      <c r="A20" s="64" t="s">
        <v>45</v>
      </c>
      <c r="B20" s="186">
        <f>SUM(B9:B19)</f>
        <v>400</v>
      </c>
      <c r="C20" s="63"/>
      <c r="D20" s="63"/>
      <c r="E20" s="63"/>
      <c r="F20" s="187">
        <f>SUM(F9:F19)</f>
        <v>190</v>
      </c>
      <c r="G20" s="196"/>
    </row>
    <row r="21" ht="13.5"/>
  </sheetData>
  <sheetProtection/>
  <mergeCells count="10">
    <mergeCell ref="C7:D7"/>
    <mergeCell ref="A1:G1"/>
    <mergeCell ref="A2:G2"/>
    <mergeCell ref="A3:G3"/>
    <mergeCell ref="A4:G4"/>
    <mergeCell ref="A6:B7"/>
    <mergeCell ref="E7:E8"/>
    <mergeCell ref="F7:F8"/>
    <mergeCell ref="G7:G8"/>
    <mergeCell ref="C6:G6"/>
  </mergeCells>
  <printOptions horizontalCentered="1" verticalCentered="1"/>
  <pageMargins left="0.5511811023622047" right="0.3937007874015748" top="1.1811023622047245" bottom="0.984251968503937" header="0.7874015748031497" footer="0"/>
  <pageSetup horizontalDpi="600" verticalDpi="600" orientation="landscape" scale="85" r:id="rId1"/>
  <headerFooter alignWithMargins="0">
    <oddHeader>&amp;R&amp;8ESPECIFICACIONES TECNICAS
SEGURO DE RESPONSABILIDAD CIVIL EXTRACONTRACTUAL</oddHeader>
    <oddFooter>&amp;C&amp;P de &amp;N</oddFooter>
  </headerFooter>
</worksheet>
</file>

<file path=xl/worksheets/sheet7.xml><?xml version="1.0" encoding="utf-8"?>
<worksheet xmlns="http://schemas.openxmlformats.org/spreadsheetml/2006/main" xmlns:r="http://schemas.openxmlformats.org/officeDocument/2006/relationships">
  <dimension ref="A1:Q21"/>
  <sheetViews>
    <sheetView showGridLines="0" zoomScalePageLayoutView="0" workbookViewId="0" topLeftCell="B1">
      <selection activeCell="J10" sqref="J10"/>
    </sheetView>
  </sheetViews>
  <sheetFormatPr defaultColWidth="11.421875" defaultRowHeight="47.25" customHeight="1"/>
  <cols>
    <col min="1" max="1" width="48.421875" style="2" customWidth="1"/>
    <col min="2" max="2" width="5.8515625" style="3" bestFit="1" customWidth="1"/>
    <col min="3" max="4" width="6.28125" style="2" customWidth="1"/>
    <col min="5" max="6" width="7.7109375" style="2" customWidth="1"/>
    <col min="7" max="7" width="16.8515625" style="2" customWidth="1"/>
    <col min="8" max="9" width="6.28125" style="2" customWidth="1"/>
    <col min="10" max="10" width="7.7109375" style="2" customWidth="1"/>
    <col min="11" max="11" width="6.421875" style="2" bestFit="1" customWidth="1"/>
    <col min="12" max="12" width="14.57421875" style="2" bestFit="1" customWidth="1"/>
    <col min="13" max="13" width="4.28125" style="2" customWidth="1"/>
    <col min="14" max="14" width="5.421875" style="2" customWidth="1"/>
    <col min="15" max="15" width="5.140625" style="2" bestFit="1" customWidth="1"/>
    <col min="16" max="16" width="6.421875" style="2" bestFit="1" customWidth="1"/>
    <col min="17" max="17" width="12.7109375" style="2" bestFit="1" customWidth="1"/>
    <col min="18" max="16384" width="11.421875" style="2" customWidth="1"/>
  </cols>
  <sheetData>
    <row r="1" spans="1:17" ht="34.5" customHeight="1">
      <c r="A1" s="425" t="s">
        <v>77</v>
      </c>
      <c r="B1" s="425"/>
      <c r="C1" s="425"/>
      <c r="D1" s="425"/>
      <c r="E1" s="425"/>
      <c r="F1" s="425"/>
      <c r="G1" s="425"/>
      <c r="H1" s="425"/>
      <c r="I1" s="425"/>
      <c r="J1" s="425"/>
      <c r="K1" s="425"/>
      <c r="L1" s="425"/>
      <c r="M1" s="425"/>
      <c r="N1" s="425"/>
      <c r="O1" s="425"/>
      <c r="P1" s="425"/>
      <c r="Q1" s="425"/>
    </row>
    <row r="2" spans="1:17" ht="17.25" customHeight="1">
      <c r="A2" s="425" t="s">
        <v>168</v>
      </c>
      <c r="B2" s="425"/>
      <c r="C2" s="425"/>
      <c r="D2" s="425"/>
      <c r="E2" s="425"/>
      <c r="F2" s="425"/>
      <c r="G2" s="425"/>
      <c r="H2" s="425"/>
      <c r="I2" s="425"/>
      <c r="J2" s="425"/>
      <c r="K2" s="425"/>
      <c r="L2" s="425"/>
      <c r="M2" s="425"/>
      <c r="N2" s="425"/>
      <c r="O2" s="425"/>
      <c r="P2" s="425"/>
      <c r="Q2" s="425"/>
    </row>
    <row r="3" spans="1:17" ht="23.25" customHeight="1">
      <c r="A3" s="425" t="s">
        <v>167</v>
      </c>
      <c r="B3" s="425"/>
      <c r="C3" s="425"/>
      <c r="D3" s="425"/>
      <c r="E3" s="425"/>
      <c r="F3" s="425"/>
      <c r="G3" s="425"/>
      <c r="H3" s="425"/>
      <c r="I3" s="425"/>
      <c r="J3" s="425"/>
      <c r="K3" s="425"/>
      <c r="L3" s="425"/>
      <c r="M3" s="425"/>
      <c r="N3" s="425"/>
      <c r="O3" s="425"/>
      <c r="P3" s="425"/>
      <c r="Q3" s="425"/>
    </row>
    <row r="4" spans="1:17" ht="19.5" customHeight="1">
      <c r="A4" s="425" t="s">
        <v>235</v>
      </c>
      <c r="B4" s="425"/>
      <c r="C4" s="425"/>
      <c r="D4" s="425"/>
      <c r="E4" s="425"/>
      <c r="F4" s="425"/>
      <c r="G4" s="425"/>
      <c r="H4" s="425"/>
      <c r="I4" s="425"/>
      <c r="J4" s="425"/>
      <c r="K4" s="425"/>
      <c r="L4" s="425"/>
      <c r="M4" s="425"/>
      <c r="N4" s="425"/>
      <c r="O4" s="425"/>
      <c r="P4" s="425"/>
      <c r="Q4" s="425"/>
    </row>
    <row r="5" spans="1:12" ht="12.75" customHeight="1" thickBot="1">
      <c r="A5" s="5"/>
      <c r="B5" s="5"/>
      <c r="C5" s="5"/>
      <c r="D5" s="5"/>
      <c r="E5" s="5"/>
      <c r="F5" s="5"/>
      <c r="G5" s="5"/>
      <c r="H5" s="5"/>
      <c r="I5" s="5"/>
      <c r="J5" s="5"/>
      <c r="K5" s="5"/>
      <c r="L5" s="5"/>
    </row>
    <row r="6" spans="1:17" ht="22.5" customHeight="1">
      <c r="A6" s="383" t="s">
        <v>87</v>
      </c>
      <c r="B6" s="360"/>
      <c r="C6" s="362" t="s">
        <v>201</v>
      </c>
      <c r="D6" s="368"/>
      <c r="E6" s="368"/>
      <c r="F6" s="368"/>
      <c r="G6" s="369"/>
      <c r="H6" s="363" t="s">
        <v>217</v>
      </c>
      <c r="I6" s="364"/>
      <c r="J6" s="364"/>
      <c r="K6" s="364"/>
      <c r="L6" s="365"/>
      <c r="M6" s="433" t="s">
        <v>213</v>
      </c>
      <c r="N6" s="434"/>
      <c r="O6" s="434"/>
      <c r="P6" s="434"/>
      <c r="Q6" s="435"/>
    </row>
    <row r="7" spans="1:17" ht="17.25" customHeight="1">
      <c r="A7" s="366"/>
      <c r="B7" s="361"/>
      <c r="C7" s="430" t="s">
        <v>37</v>
      </c>
      <c r="D7" s="390"/>
      <c r="E7" s="391" t="s">
        <v>38</v>
      </c>
      <c r="F7" s="379" t="s">
        <v>39</v>
      </c>
      <c r="G7" s="395" t="s">
        <v>40</v>
      </c>
      <c r="H7" s="376" t="s">
        <v>37</v>
      </c>
      <c r="I7" s="377"/>
      <c r="J7" s="432" t="s">
        <v>38</v>
      </c>
      <c r="K7" s="431" t="s">
        <v>39</v>
      </c>
      <c r="L7" s="359" t="s">
        <v>40</v>
      </c>
      <c r="M7" s="436" t="s">
        <v>37</v>
      </c>
      <c r="N7" s="437"/>
      <c r="O7" s="438" t="s">
        <v>38</v>
      </c>
      <c r="P7" s="439" t="s">
        <v>39</v>
      </c>
      <c r="Q7" s="440" t="s">
        <v>40</v>
      </c>
    </row>
    <row r="8" spans="1:17" ht="27" customHeight="1">
      <c r="A8" s="181" t="s">
        <v>46</v>
      </c>
      <c r="B8" s="202" t="s">
        <v>43</v>
      </c>
      <c r="C8" s="204" t="s">
        <v>41</v>
      </c>
      <c r="D8" s="50" t="s">
        <v>42</v>
      </c>
      <c r="E8" s="391"/>
      <c r="F8" s="379"/>
      <c r="G8" s="395"/>
      <c r="H8" s="312" t="s">
        <v>41</v>
      </c>
      <c r="I8" s="313" t="s">
        <v>42</v>
      </c>
      <c r="J8" s="432"/>
      <c r="K8" s="431"/>
      <c r="L8" s="359"/>
      <c r="M8" s="188" t="s">
        <v>41</v>
      </c>
      <c r="N8" s="73" t="s">
        <v>42</v>
      </c>
      <c r="O8" s="438"/>
      <c r="P8" s="439"/>
      <c r="Q8" s="440"/>
    </row>
    <row r="9" spans="1:17" ht="83.25" customHeight="1">
      <c r="A9" s="129" t="s">
        <v>132</v>
      </c>
      <c r="B9" s="202">
        <v>50</v>
      </c>
      <c r="C9" s="205" t="s">
        <v>178</v>
      </c>
      <c r="D9" s="8"/>
      <c r="E9" s="8">
        <v>256</v>
      </c>
      <c r="F9" s="8">
        <v>50</v>
      </c>
      <c r="G9" s="81"/>
      <c r="H9" s="314" t="s">
        <v>178</v>
      </c>
      <c r="I9" s="281"/>
      <c r="J9" s="281">
        <v>33</v>
      </c>
      <c r="K9" s="281">
        <v>50</v>
      </c>
      <c r="L9" s="282"/>
      <c r="M9" s="200"/>
      <c r="N9" s="71" t="s">
        <v>178</v>
      </c>
      <c r="O9" s="71">
        <v>195</v>
      </c>
      <c r="P9" s="71">
        <v>0</v>
      </c>
      <c r="Q9" s="72"/>
    </row>
    <row r="10" spans="1:17" ht="40.5">
      <c r="A10" s="129" t="s">
        <v>133</v>
      </c>
      <c r="B10" s="202">
        <v>50</v>
      </c>
      <c r="C10" s="205" t="s">
        <v>178</v>
      </c>
      <c r="D10" s="8"/>
      <c r="E10" s="8">
        <v>256</v>
      </c>
      <c r="F10" s="8">
        <f>50/500*200</f>
        <v>20</v>
      </c>
      <c r="G10" s="81" t="s">
        <v>202</v>
      </c>
      <c r="H10" s="314" t="s">
        <v>178</v>
      </c>
      <c r="I10" s="281"/>
      <c r="J10" s="281">
        <v>33</v>
      </c>
      <c r="K10" s="281">
        <v>50</v>
      </c>
      <c r="L10" s="282" t="s">
        <v>210</v>
      </c>
      <c r="M10" s="200"/>
      <c r="N10" s="71" t="s">
        <v>178</v>
      </c>
      <c r="O10" s="71">
        <v>196</v>
      </c>
      <c r="P10" s="71">
        <v>0</v>
      </c>
      <c r="Q10" s="72"/>
    </row>
    <row r="11" spans="1:17" ht="75.75" customHeight="1">
      <c r="A11" s="129" t="s">
        <v>134</v>
      </c>
      <c r="B11" s="202">
        <v>30</v>
      </c>
      <c r="C11" s="205" t="s">
        <v>178</v>
      </c>
      <c r="D11" s="8"/>
      <c r="E11" s="8">
        <v>256</v>
      </c>
      <c r="F11" s="8">
        <v>30</v>
      </c>
      <c r="G11" s="81"/>
      <c r="H11" s="314" t="s">
        <v>178</v>
      </c>
      <c r="I11" s="281"/>
      <c r="J11" s="281">
        <v>33</v>
      </c>
      <c r="K11" s="281">
        <v>30</v>
      </c>
      <c r="L11" s="282"/>
      <c r="M11" s="200"/>
      <c r="N11" s="71" t="s">
        <v>178</v>
      </c>
      <c r="O11" s="71">
        <v>196</v>
      </c>
      <c r="P11" s="71">
        <v>0</v>
      </c>
      <c r="Q11" s="72"/>
    </row>
    <row r="12" spans="1:17" ht="38.25" customHeight="1">
      <c r="A12" s="129" t="s">
        <v>135</v>
      </c>
      <c r="B12" s="202">
        <v>50</v>
      </c>
      <c r="C12" s="205" t="s">
        <v>178</v>
      </c>
      <c r="D12" s="8"/>
      <c r="E12" s="8">
        <v>256</v>
      </c>
      <c r="F12" s="8">
        <v>50</v>
      </c>
      <c r="G12" s="81"/>
      <c r="H12" s="314" t="s">
        <v>178</v>
      </c>
      <c r="I12" s="281"/>
      <c r="J12" s="281">
        <v>33</v>
      </c>
      <c r="K12" s="281">
        <v>50</v>
      </c>
      <c r="L12" s="282"/>
      <c r="M12" s="200" t="s">
        <v>178</v>
      </c>
      <c r="N12" s="71"/>
      <c r="O12" s="71">
        <v>196</v>
      </c>
      <c r="P12" s="71">
        <v>50</v>
      </c>
      <c r="Q12" s="72"/>
    </row>
    <row r="13" spans="1:17" ht="33">
      <c r="A13" s="129" t="s">
        <v>136</v>
      </c>
      <c r="B13" s="202">
        <v>50</v>
      </c>
      <c r="C13" s="205" t="s">
        <v>178</v>
      </c>
      <c r="D13" s="8"/>
      <c r="E13" s="8">
        <v>257</v>
      </c>
      <c r="F13" s="8">
        <v>50</v>
      </c>
      <c r="G13" s="81" t="s">
        <v>203</v>
      </c>
      <c r="H13" s="314" t="s">
        <v>178</v>
      </c>
      <c r="I13" s="281"/>
      <c r="J13" s="281">
        <v>33</v>
      </c>
      <c r="K13" s="281">
        <f>50/5*1</f>
        <v>10</v>
      </c>
      <c r="L13" s="282" t="s">
        <v>211</v>
      </c>
      <c r="M13" s="200" t="s">
        <v>178</v>
      </c>
      <c r="N13" s="71"/>
      <c r="O13" s="71">
        <v>196</v>
      </c>
      <c r="P13" s="71">
        <f>50/5*2</f>
        <v>20</v>
      </c>
      <c r="Q13" s="72" t="s">
        <v>214</v>
      </c>
    </row>
    <row r="14" spans="1:17" ht="66">
      <c r="A14" s="129" t="s">
        <v>137</v>
      </c>
      <c r="B14" s="202">
        <v>30</v>
      </c>
      <c r="C14" s="205" t="s">
        <v>178</v>
      </c>
      <c r="D14" s="8"/>
      <c r="E14" s="8">
        <v>257</v>
      </c>
      <c r="F14" s="8">
        <v>30</v>
      </c>
      <c r="G14" s="81"/>
      <c r="H14" s="314" t="s">
        <v>178</v>
      </c>
      <c r="I14" s="281"/>
      <c r="J14" s="281">
        <v>34</v>
      </c>
      <c r="K14" s="281">
        <v>30</v>
      </c>
      <c r="L14" s="282"/>
      <c r="M14" s="200" t="s">
        <v>178</v>
      </c>
      <c r="N14" s="71"/>
      <c r="O14" s="71">
        <v>196</v>
      </c>
      <c r="P14" s="71">
        <v>30</v>
      </c>
      <c r="Q14" s="72"/>
    </row>
    <row r="15" spans="1:17" ht="16.5">
      <c r="A15" s="129" t="s">
        <v>138</v>
      </c>
      <c r="B15" s="202">
        <v>20</v>
      </c>
      <c r="C15" s="205" t="s">
        <v>178</v>
      </c>
      <c r="D15" s="8"/>
      <c r="E15" s="8">
        <v>257</v>
      </c>
      <c r="F15" s="8">
        <v>20</v>
      </c>
      <c r="G15" s="81"/>
      <c r="H15" s="314" t="s">
        <v>178</v>
      </c>
      <c r="I15" s="281"/>
      <c r="J15" s="281">
        <v>34</v>
      </c>
      <c r="K15" s="281">
        <v>20</v>
      </c>
      <c r="L15" s="282"/>
      <c r="M15" s="200" t="s">
        <v>178</v>
      </c>
      <c r="N15" s="71"/>
      <c r="O15" s="71">
        <v>196</v>
      </c>
      <c r="P15" s="71">
        <v>20</v>
      </c>
      <c r="Q15" s="72"/>
    </row>
    <row r="16" spans="1:17" ht="40.5">
      <c r="A16" s="283" t="s">
        <v>139</v>
      </c>
      <c r="B16" s="202">
        <v>30</v>
      </c>
      <c r="C16" s="205" t="s">
        <v>178</v>
      </c>
      <c r="D16" s="8"/>
      <c r="E16" s="8">
        <v>257</v>
      </c>
      <c r="F16" s="8">
        <v>30</v>
      </c>
      <c r="G16" s="81" t="s">
        <v>196</v>
      </c>
      <c r="H16" s="314" t="s">
        <v>178</v>
      </c>
      <c r="I16" s="281"/>
      <c r="J16" s="281">
        <v>34</v>
      </c>
      <c r="K16" s="281">
        <v>30</v>
      </c>
      <c r="L16" s="282" t="s">
        <v>196</v>
      </c>
      <c r="M16" s="200"/>
      <c r="N16" s="71" t="s">
        <v>178</v>
      </c>
      <c r="O16" s="71">
        <v>196</v>
      </c>
      <c r="P16" s="71">
        <v>0</v>
      </c>
      <c r="Q16" s="72"/>
    </row>
    <row r="17" spans="1:17" ht="67.5">
      <c r="A17" s="283" t="s">
        <v>88</v>
      </c>
      <c r="B17" s="202">
        <v>30</v>
      </c>
      <c r="C17" s="205" t="s">
        <v>178</v>
      </c>
      <c r="D17" s="8"/>
      <c r="E17" s="8">
        <v>257</v>
      </c>
      <c r="F17" s="8">
        <v>15</v>
      </c>
      <c r="G17" s="81" t="s">
        <v>205</v>
      </c>
      <c r="H17" s="314" t="s">
        <v>178</v>
      </c>
      <c r="I17" s="281"/>
      <c r="J17" s="281">
        <v>34</v>
      </c>
      <c r="K17" s="281">
        <v>30</v>
      </c>
      <c r="L17" s="315">
        <v>0.1</v>
      </c>
      <c r="M17" s="200"/>
      <c r="N17" s="71" t="s">
        <v>178</v>
      </c>
      <c r="O17" s="71">
        <v>196</v>
      </c>
      <c r="P17" s="71">
        <v>0</v>
      </c>
      <c r="Q17" s="72"/>
    </row>
    <row r="18" spans="1:17" ht="40.5">
      <c r="A18" s="283" t="s">
        <v>140</v>
      </c>
      <c r="B18" s="202">
        <v>30</v>
      </c>
      <c r="C18" s="205" t="s">
        <v>178</v>
      </c>
      <c r="D18" s="8"/>
      <c r="E18" s="8">
        <v>257</v>
      </c>
      <c r="F18" s="8">
        <v>30</v>
      </c>
      <c r="G18" s="81" t="s">
        <v>204</v>
      </c>
      <c r="H18" s="314" t="s">
        <v>178</v>
      </c>
      <c r="I18" s="281"/>
      <c r="J18" s="281">
        <v>34</v>
      </c>
      <c r="K18" s="281">
        <v>30</v>
      </c>
      <c r="L18" s="282" t="s">
        <v>196</v>
      </c>
      <c r="M18" s="200"/>
      <c r="N18" s="71" t="s">
        <v>178</v>
      </c>
      <c r="O18" s="71">
        <v>196</v>
      </c>
      <c r="P18" s="71">
        <v>0</v>
      </c>
      <c r="Q18" s="72"/>
    </row>
    <row r="19" spans="1:17" ht="16.5">
      <c r="A19" s="283" t="s">
        <v>141</v>
      </c>
      <c r="B19" s="357">
        <v>30</v>
      </c>
      <c r="C19" s="374" t="s">
        <v>178</v>
      </c>
      <c r="D19" s="414"/>
      <c r="E19" s="414"/>
      <c r="F19" s="414">
        <f>30/5*2</f>
        <v>12</v>
      </c>
      <c r="G19" s="380" t="s">
        <v>206</v>
      </c>
      <c r="H19" s="375" t="s">
        <v>178</v>
      </c>
      <c r="I19" s="378"/>
      <c r="J19" s="378">
        <v>34</v>
      </c>
      <c r="K19" s="378">
        <v>30</v>
      </c>
      <c r="L19" s="441" t="s">
        <v>212</v>
      </c>
      <c r="M19" s="442" t="s">
        <v>178</v>
      </c>
      <c r="N19" s="443"/>
      <c r="O19" s="443">
        <v>196</v>
      </c>
      <c r="P19" s="443">
        <f>30/3*2</f>
        <v>20</v>
      </c>
      <c r="Q19" s="444" t="s">
        <v>215</v>
      </c>
    </row>
    <row r="20" spans="1:17" ht="148.5">
      <c r="A20" s="283" t="s">
        <v>142</v>
      </c>
      <c r="B20" s="358"/>
      <c r="C20" s="374"/>
      <c r="D20" s="414"/>
      <c r="E20" s="414"/>
      <c r="F20" s="414"/>
      <c r="G20" s="380"/>
      <c r="H20" s="375"/>
      <c r="I20" s="378"/>
      <c r="J20" s="378"/>
      <c r="K20" s="378"/>
      <c r="L20" s="441"/>
      <c r="M20" s="442"/>
      <c r="N20" s="443"/>
      <c r="O20" s="443"/>
      <c r="P20" s="443"/>
      <c r="Q20" s="444"/>
    </row>
    <row r="21" spans="1:17" ht="26.25" customHeight="1" thickBot="1">
      <c r="A21" s="64" t="s">
        <v>45</v>
      </c>
      <c r="B21" s="203">
        <f>SUM(B9:B20)</f>
        <v>400</v>
      </c>
      <c r="C21" s="206"/>
      <c r="D21" s="63"/>
      <c r="E21" s="63"/>
      <c r="F21" s="187">
        <f>SUM(F9:F20)</f>
        <v>337</v>
      </c>
      <c r="G21" s="196"/>
      <c r="H21" s="316"/>
      <c r="I21" s="304"/>
      <c r="J21" s="304"/>
      <c r="K21" s="317">
        <f>SUM(K9:K20)</f>
        <v>360</v>
      </c>
      <c r="L21" s="318"/>
      <c r="M21" s="201"/>
      <c r="N21" s="197"/>
      <c r="O21" s="197"/>
      <c r="P21" s="198">
        <f>SUM(P9:P20)</f>
        <v>140</v>
      </c>
      <c r="Q21" s="199"/>
    </row>
  </sheetData>
  <sheetProtection/>
  <mergeCells count="36">
    <mergeCell ref="N19:N20"/>
    <mergeCell ref="O19:O20"/>
    <mergeCell ref="P19:P20"/>
    <mergeCell ref="Q19:Q20"/>
    <mergeCell ref="L19:L20"/>
    <mergeCell ref="J19:J20"/>
    <mergeCell ref="K19:K20"/>
    <mergeCell ref="M19:M20"/>
    <mergeCell ref="M6:Q6"/>
    <mergeCell ref="M7:N7"/>
    <mergeCell ref="O7:O8"/>
    <mergeCell ref="P7:P8"/>
    <mergeCell ref="Q7:Q8"/>
    <mergeCell ref="A1:Q1"/>
    <mergeCell ref="A2:Q2"/>
    <mergeCell ref="A3:Q3"/>
    <mergeCell ref="A4:Q4"/>
    <mergeCell ref="B19:B20"/>
    <mergeCell ref="L7:L8"/>
    <mergeCell ref="A6:B7"/>
    <mergeCell ref="C6:G6"/>
    <mergeCell ref="H6:L6"/>
    <mergeCell ref="C7:D7"/>
    <mergeCell ref="K7:K8"/>
    <mergeCell ref="E7:E8"/>
    <mergeCell ref="G7:G8"/>
    <mergeCell ref="J7:J8"/>
    <mergeCell ref="G19:G20"/>
    <mergeCell ref="H19:H20"/>
    <mergeCell ref="H7:I7"/>
    <mergeCell ref="I19:I20"/>
    <mergeCell ref="C19:C20"/>
    <mergeCell ref="D19:D20"/>
    <mergeCell ref="E19:E20"/>
    <mergeCell ref="F7:F8"/>
    <mergeCell ref="F19:F20"/>
  </mergeCells>
  <printOptions horizontalCentered="1" verticalCentered="1"/>
  <pageMargins left="0.5511811023622047" right="0.3937007874015748" top="1.1811023622047245" bottom="0.984251968503937" header="0.7874015748031497" footer="0"/>
  <pageSetup horizontalDpi="600" verticalDpi="600" orientation="landscape" scale="70" r:id="rId1"/>
  <headerFooter alignWithMargins="0">
    <oddHeader>&amp;R&amp;8ESPECIFICACIONES TECNICAS
SEGURO DE RESPONSABILIDAD CIVIL EXTRACONTRACTUAL</oddHeader>
    <oddFooter>&amp;C&amp;P de &amp;N</oddFooter>
  </headerFooter>
</worksheet>
</file>

<file path=xl/worksheets/sheet8.xml><?xml version="1.0" encoding="utf-8"?>
<worksheet xmlns="http://schemas.openxmlformats.org/spreadsheetml/2006/main" xmlns:r="http://schemas.openxmlformats.org/officeDocument/2006/relationships">
  <dimension ref="A1:G20"/>
  <sheetViews>
    <sheetView showGridLines="0" workbookViewId="0" topLeftCell="A10">
      <selection activeCell="A11" sqref="A11"/>
    </sheetView>
  </sheetViews>
  <sheetFormatPr defaultColWidth="11.421875" defaultRowHeight="47.25" customHeight="1"/>
  <cols>
    <col min="1" max="1" width="57.140625" style="2" customWidth="1"/>
    <col min="2" max="2" width="8.57421875" style="3" customWidth="1"/>
    <col min="3" max="4" width="6.28125" style="2" customWidth="1"/>
    <col min="5" max="6" width="7.7109375" style="2" customWidth="1"/>
    <col min="7" max="7" width="16.8515625" style="2" customWidth="1"/>
    <col min="8" max="16384" width="11.421875" style="2" customWidth="1"/>
  </cols>
  <sheetData>
    <row r="1" spans="1:7" ht="34.5" customHeight="1">
      <c r="A1" s="425" t="s">
        <v>77</v>
      </c>
      <c r="B1" s="425"/>
      <c r="C1" s="425"/>
      <c r="D1" s="425"/>
      <c r="E1" s="425"/>
      <c r="F1" s="425"/>
      <c r="G1" s="425"/>
    </row>
    <row r="2" spans="1:7" ht="17.25" customHeight="1">
      <c r="A2" s="425" t="s">
        <v>168</v>
      </c>
      <c r="B2" s="425"/>
      <c r="C2" s="425"/>
      <c r="D2" s="425"/>
      <c r="E2" s="425"/>
      <c r="F2" s="425"/>
      <c r="G2" s="425"/>
    </row>
    <row r="3" spans="1:7" ht="23.25" customHeight="1">
      <c r="A3" s="425" t="s">
        <v>167</v>
      </c>
      <c r="B3" s="425"/>
      <c r="C3" s="425"/>
      <c r="D3" s="425"/>
      <c r="E3" s="425"/>
      <c r="F3" s="425"/>
      <c r="G3" s="425"/>
    </row>
    <row r="4" spans="1:7" ht="19.5" customHeight="1">
      <c r="A4" s="425" t="s">
        <v>235</v>
      </c>
      <c r="B4" s="425"/>
      <c r="C4" s="425"/>
      <c r="D4" s="425"/>
      <c r="E4" s="425"/>
      <c r="F4" s="425"/>
      <c r="G4" s="425"/>
    </row>
    <row r="5" spans="1:7" ht="12.75" customHeight="1" thickBot="1">
      <c r="A5" s="5"/>
      <c r="B5" s="5"/>
      <c r="C5" s="5"/>
      <c r="D5" s="5"/>
      <c r="E5" s="5"/>
      <c r="F5" s="5"/>
      <c r="G5" s="5"/>
    </row>
    <row r="6" spans="1:7" ht="22.5" customHeight="1">
      <c r="A6" s="383" t="s">
        <v>279</v>
      </c>
      <c r="B6" s="384"/>
      <c r="C6" s="368" t="s">
        <v>216</v>
      </c>
      <c r="D6" s="368"/>
      <c r="E6" s="368"/>
      <c r="F6" s="368"/>
      <c r="G6" s="369"/>
    </row>
    <row r="7" spans="1:7" ht="17.25" customHeight="1">
      <c r="A7" s="366"/>
      <c r="B7" s="367"/>
      <c r="C7" s="390" t="s">
        <v>37</v>
      </c>
      <c r="D7" s="390"/>
      <c r="E7" s="391" t="s">
        <v>38</v>
      </c>
      <c r="F7" s="379" t="s">
        <v>39</v>
      </c>
      <c r="G7" s="395" t="s">
        <v>40</v>
      </c>
    </row>
    <row r="8" spans="1:7" ht="27" customHeight="1">
      <c r="A8" s="181" t="s">
        <v>46</v>
      </c>
      <c r="B8" s="51" t="s">
        <v>43</v>
      </c>
      <c r="C8" s="50" t="s">
        <v>41</v>
      </c>
      <c r="D8" s="50" t="s">
        <v>42</v>
      </c>
      <c r="E8" s="391"/>
      <c r="F8" s="379"/>
      <c r="G8" s="395"/>
    </row>
    <row r="9" spans="1:7" ht="14.25">
      <c r="A9" s="207" t="s">
        <v>143</v>
      </c>
      <c r="B9" s="51">
        <v>30</v>
      </c>
      <c r="C9" s="8" t="s">
        <v>178</v>
      </c>
      <c r="D9" s="8"/>
      <c r="E9" s="8">
        <v>260</v>
      </c>
      <c r="F9" s="8">
        <v>30</v>
      </c>
      <c r="G9" s="81" t="s">
        <v>207</v>
      </c>
    </row>
    <row r="10" spans="1:7" ht="71.25">
      <c r="A10" s="208" t="s">
        <v>149</v>
      </c>
      <c r="B10" s="51">
        <v>20</v>
      </c>
      <c r="C10" s="8" t="s">
        <v>178</v>
      </c>
      <c r="D10" s="8"/>
      <c r="E10" s="8">
        <v>260</v>
      </c>
      <c r="F10" s="8">
        <v>20</v>
      </c>
      <c r="G10" s="81"/>
    </row>
    <row r="11" spans="1:7" ht="66" customHeight="1">
      <c r="A11" s="207" t="s">
        <v>150</v>
      </c>
      <c r="B11" s="51">
        <v>80</v>
      </c>
      <c r="C11" s="8" t="s">
        <v>178</v>
      </c>
      <c r="D11" s="8"/>
      <c r="E11" s="8">
        <v>260</v>
      </c>
      <c r="F11" s="8">
        <v>80</v>
      </c>
      <c r="G11" s="81"/>
    </row>
    <row r="12" spans="1:7" ht="14.25">
      <c r="A12" s="207" t="s">
        <v>144</v>
      </c>
      <c r="B12" s="51">
        <v>60</v>
      </c>
      <c r="C12" s="8" t="s">
        <v>178</v>
      </c>
      <c r="D12" s="8"/>
      <c r="E12" s="8">
        <v>260</v>
      </c>
      <c r="F12" s="8">
        <v>60</v>
      </c>
      <c r="G12" s="81"/>
    </row>
    <row r="13" spans="1:7" ht="14.25">
      <c r="A13" s="207" t="s">
        <v>145</v>
      </c>
      <c r="B13" s="51">
        <v>20</v>
      </c>
      <c r="C13" s="8"/>
      <c r="D13" s="8" t="s">
        <v>178</v>
      </c>
      <c r="E13" s="8"/>
      <c r="F13" s="8"/>
      <c r="G13" s="81"/>
    </row>
    <row r="14" spans="1:7" ht="14.25">
      <c r="A14" s="207" t="s">
        <v>151</v>
      </c>
      <c r="B14" s="51">
        <v>20</v>
      </c>
      <c r="C14" s="8" t="s">
        <v>178</v>
      </c>
      <c r="D14" s="8"/>
      <c r="E14" s="8">
        <v>260</v>
      </c>
      <c r="F14" s="8">
        <v>20</v>
      </c>
      <c r="G14" s="81"/>
    </row>
    <row r="15" spans="1:7" ht="14.25">
      <c r="A15" s="207" t="s">
        <v>146</v>
      </c>
      <c r="B15" s="51">
        <v>20</v>
      </c>
      <c r="C15" s="8" t="s">
        <v>178</v>
      </c>
      <c r="D15" s="8"/>
      <c r="E15" s="8">
        <v>260</v>
      </c>
      <c r="F15" s="8">
        <v>20</v>
      </c>
      <c r="G15" s="81"/>
    </row>
    <row r="16" spans="1:7" ht="42.75">
      <c r="A16" s="207" t="s">
        <v>152</v>
      </c>
      <c r="B16" s="51">
        <v>30</v>
      </c>
      <c r="C16" s="8" t="s">
        <v>178</v>
      </c>
      <c r="D16" s="8"/>
      <c r="E16" s="8">
        <v>260</v>
      </c>
      <c r="F16" s="8">
        <v>30</v>
      </c>
      <c r="G16" s="81"/>
    </row>
    <row r="17" spans="1:7" ht="28.5">
      <c r="A17" s="207" t="s">
        <v>153</v>
      </c>
      <c r="B17" s="51">
        <v>50</v>
      </c>
      <c r="C17" s="8"/>
      <c r="D17" s="8" t="s">
        <v>178</v>
      </c>
      <c r="E17" s="8">
        <v>260</v>
      </c>
      <c r="F17" s="8">
        <v>0</v>
      </c>
      <c r="G17" s="81"/>
    </row>
    <row r="18" spans="1:7" ht="26.25" customHeight="1">
      <c r="A18" s="207" t="s">
        <v>147</v>
      </c>
      <c r="B18" s="51">
        <v>50</v>
      </c>
      <c r="C18" s="8" t="s">
        <v>178</v>
      </c>
      <c r="D18" s="8"/>
      <c r="E18" s="8" t="s">
        <v>209</v>
      </c>
      <c r="F18" s="8">
        <v>50</v>
      </c>
      <c r="G18" s="81" t="s">
        <v>208</v>
      </c>
    </row>
    <row r="19" spans="1:7" ht="27.75" customHeight="1">
      <c r="A19" s="207" t="s">
        <v>148</v>
      </c>
      <c r="B19" s="51">
        <v>20</v>
      </c>
      <c r="C19" s="8" t="s">
        <v>178</v>
      </c>
      <c r="D19" s="8"/>
      <c r="E19" s="8">
        <v>261</v>
      </c>
      <c r="F19" s="8">
        <v>20</v>
      </c>
      <c r="G19" s="81"/>
    </row>
    <row r="20" spans="1:7" ht="14.25" thickBot="1">
      <c r="A20" s="64" t="s">
        <v>45</v>
      </c>
      <c r="B20" s="186">
        <f>SUM(B9:B19)</f>
        <v>400</v>
      </c>
      <c r="C20" s="63"/>
      <c r="D20" s="63"/>
      <c r="E20" s="63"/>
      <c r="F20" s="187">
        <f>SUM(F9:F19)</f>
        <v>330</v>
      </c>
      <c r="G20" s="196"/>
    </row>
  </sheetData>
  <sheetProtection/>
  <mergeCells count="10">
    <mergeCell ref="E7:E8"/>
    <mergeCell ref="G7:G8"/>
    <mergeCell ref="F7:F8"/>
    <mergeCell ref="A1:G1"/>
    <mergeCell ref="A2:G2"/>
    <mergeCell ref="A3:G3"/>
    <mergeCell ref="A4:G4"/>
    <mergeCell ref="A6:B7"/>
    <mergeCell ref="C6:G6"/>
    <mergeCell ref="C7:D7"/>
  </mergeCells>
  <printOptions horizontalCentered="1" verticalCentered="1"/>
  <pageMargins left="0.5511811023622047" right="0.3937007874015748" top="1.1811023622047245" bottom="0.984251968503937" header="0.7874015748031497" footer="0"/>
  <pageSetup horizontalDpi="600" verticalDpi="600" orientation="landscape" scale="85" r:id="rId1"/>
  <headerFooter alignWithMargins="0">
    <oddHeader>&amp;R&amp;8ESPECIFICACIONES TECNICAS
SEGURO DE RESPONSABILIDAD CIVIL EXTRACONTRACTUAL</oddHeader>
    <oddFooter>&amp;C&amp;P de &amp;N</oddFooter>
  </headerFooter>
</worksheet>
</file>

<file path=xl/worksheets/sheet9.xml><?xml version="1.0" encoding="utf-8"?>
<worksheet xmlns="http://schemas.openxmlformats.org/spreadsheetml/2006/main" xmlns:r="http://schemas.openxmlformats.org/officeDocument/2006/relationships">
  <dimension ref="A1:J39"/>
  <sheetViews>
    <sheetView zoomScalePageLayoutView="0" workbookViewId="0" topLeftCell="A19">
      <selection activeCell="E29" sqref="E29:G33"/>
    </sheetView>
  </sheetViews>
  <sheetFormatPr defaultColWidth="11.421875" defaultRowHeight="12.75"/>
  <cols>
    <col min="1" max="1" width="29.28125" style="0" customWidth="1"/>
    <col min="2" max="2" width="17.57421875" style="0" customWidth="1"/>
    <col min="5" max="5" width="18.140625" style="0" customWidth="1"/>
    <col min="6" max="6" width="12.00390625" style="0" bestFit="1" customWidth="1"/>
    <col min="7" max="7" width="11.140625" style="0" bestFit="1" customWidth="1"/>
    <col min="8" max="8" width="15.28125" style="0" bestFit="1" customWidth="1"/>
  </cols>
  <sheetData>
    <row r="1" spans="1:7" ht="21.75" customHeight="1">
      <c r="A1" s="425" t="s">
        <v>62</v>
      </c>
      <c r="B1" s="425"/>
      <c r="C1" s="425"/>
      <c r="D1" s="425"/>
      <c r="E1" s="425"/>
      <c r="F1" s="425"/>
      <c r="G1" s="425"/>
    </row>
    <row r="2" spans="1:7" ht="16.5" customHeight="1">
      <c r="A2" s="425" t="s">
        <v>168</v>
      </c>
      <c r="B2" s="425"/>
      <c r="C2" s="425"/>
      <c r="D2" s="425"/>
      <c r="E2" s="425"/>
      <c r="F2" s="425"/>
      <c r="G2" s="425"/>
    </row>
    <row r="3" spans="1:7" ht="17.25" customHeight="1">
      <c r="A3" s="425" t="s">
        <v>167</v>
      </c>
      <c r="B3" s="425"/>
      <c r="C3" s="425"/>
      <c r="D3" s="425"/>
      <c r="E3" s="425"/>
      <c r="F3" s="425"/>
      <c r="G3" s="425"/>
    </row>
    <row r="4" spans="1:4" ht="13.5" thickBot="1">
      <c r="A4" s="22"/>
      <c r="B4" s="34"/>
      <c r="C4" s="35"/>
      <c r="D4" s="22"/>
    </row>
    <row r="5" spans="1:7" ht="13.5">
      <c r="A5" s="445" t="s">
        <v>13</v>
      </c>
      <c r="B5" s="447" t="s">
        <v>216</v>
      </c>
      <c r="C5" s="448"/>
      <c r="D5" s="449"/>
      <c r="E5" s="450"/>
      <c r="F5" s="450"/>
      <c r="G5" s="450"/>
    </row>
    <row r="6" spans="1:7" ht="13.5" customHeight="1" thickBot="1">
      <c r="A6" s="446"/>
      <c r="B6" s="39" t="s">
        <v>58</v>
      </c>
      <c r="C6" s="38" t="s">
        <v>59</v>
      </c>
      <c r="D6" s="40" t="s">
        <v>25</v>
      </c>
      <c r="E6" s="75"/>
      <c r="F6" s="75"/>
      <c r="G6" s="74"/>
    </row>
    <row r="7" spans="1:7" ht="29.25" customHeight="1">
      <c r="A7" s="88" t="s">
        <v>170</v>
      </c>
      <c r="B7" s="94">
        <v>92073489800</v>
      </c>
      <c r="C7" s="37">
        <v>194317247</v>
      </c>
      <c r="D7" s="42">
        <v>300</v>
      </c>
      <c r="E7" s="76"/>
      <c r="F7" s="77"/>
      <c r="G7" s="78"/>
    </row>
    <row r="8" spans="1:7" ht="12.75">
      <c r="A8" s="89" t="s">
        <v>63</v>
      </c>
      <c r="B8" s="451" t="s">
        <v>171</v>
      </c>
      <c r="C8" s="465"/>
      <c r="D8" s="466"/>
      <c r="E8" s="454"/>
      <c r="F8" s="455"/>
      <c r="G8" s="454"/>
    </row>
    <row r="9" spans="1:7" ht="16.5" thickBot="1">
      <c r="A9" s="90" t="s">
        <v>61</v>
      </c>
      <c r="B9" s="91"/>
      <c r="C9" s="92"/>
      <c r="D9" s="93">
        <f>D7</f>
        <v>300</v>
      </c>
      <c r="E9" s="79"/>
      <c r="F9" s="80"/>
      <c r="G9" s="82"/>
    </row>
    <row r="10" spans="5:7" ht="13.5" thickBot="1">
      <c r="E10" s="83"/>
      <c r="F10" s="83"/>
      <c r="G10" s="83"/>
    </row>
    <row r="11" spans="1:7" ht="13.5">
      <c r="A11" s="445" t="s">
        <v>13</v>
      </c>
      <c r="B11" s="447" t="s">
        <v>216</v>
      </c>
      <c r="C11" s="448"/>
      <c r="D11" s="449"/>
      <c r="E11" s="450"/>
      <c r="F11" s="450"/>
      <c r="G11" s="450"/>
    </row>
    <row r="12" spans="1:7" ht="13.5" thickBot="1">
      <c r="A12" s="446"/>
      <c r="B12" s="39" t="s">
        <v>58</v>
      </c>
      <c r="C12" s="38" t="s">
        <v>59</v>
      </c>
      <c r="D12" s="40" t="s">
        <v>25</v>
      </c>
      <c r="E12" s="75"/>
      <c r="F12" s="75"/>
      <c r="G12" s="74"/>
    </row>
    <row r="13" spans="1:7" ht="15.75">
      <c r="A13" s="88" t="s">
        <v>281</v>
      </c>
      <c r="B13" s="94">
        <v>129700000</v>
      </c>
      <c r="C13" s="37">
        <v>3009040</v>
      </c>
      <c r="D13" s="42">
        <v>400</v>
      </c>
      <c r="E13" s="76"/>
      <c r="F13" s="77"/>
      <c r="G13" s="84"/>
    </row>
    <row r="14" spans="1:7" ht="13.5" customHeight="1">
      <c r="A14" s="89" t="s">
        <v>63</v>
      </c>
      <c r="B14" s="451" t="s">
        <v>86</v>
      </c>
      <c r="C14" s="452"/>
      <c r="D14" s="453"/>
      <c r="E14" s="454"/>
      <c r="F14" s="455"/>
      <c r="G14" s="454"/>
    </row>
    <row r="15" spans="1:7" ht="16.5" thickBot="1">
      <c r="A15" s="90" t="s">
        <v>61</v>
      </c>
      <c r="B15" s="91"/>
      <c r="C15" s="92"/>
      <c r="D15" s="93">
        <f>D13</f>
        <v>400</v>
      </c>
      <c r="E15" s="79"/>
      <c r="F15" s="80"/>
      <c r="G15" s="82"/>
    </row>
    <row r="16" spans="5:7" ht="13.5" thickBot="1">
      <c r="E16" s="83"/>
      <c r="F16" s="83"/>
      <c r="G16" s="83"/>
    </row>
    <row r="17" spans="1:7" ht="13.5">
      <c r="A17" s="445" t="s">
        <v>13</v>
      </c>
      <c r="B17" s="447" t="s">
        <v>216</v>
      </c>
      <c r="C17" s="448"/>
      <c r="D17" s="449"/>
      <c r="E17" s="450"/>
      <c r="F17" s="450"/>
      <c r="G17" s="450"/>
    </row>
    <row r="18" spans="1:7" ht="13.5" thickBot="1">
      <c r="A18" s="446"/>
      <c r="B18" s="39" t="s">
        <v>58</v>
      </c>
      <c r="C18" s="38" t="s">
        <v>59</v>
      </c>
      <c r="D18" s="40" t="s">
        <v>25</v>
      </c>
      <c r="E18" s="75"/>
      <c r="F18" s="75"/>
      <c r="G18" s="74"/>
    </row>
    <row r="19" spans="1:7" ht="12.75">
      <c r="A19" s="88" t="s">
        <v>172</v>
      </c>
      <c r="B19" s="94">
        <v>250000000</v>
      </c>
      <c r="C19" s="37">
        <v>10150000</v>
      </c>
      <c r="D19" s="42">
        <v>300</v>
      </c>
      <c r="E19" s="76"/>
      <c r="F19" s="77"/>
      <c r="G19" s="78"/>
    </row>
    <row r="20" spans="1:7" ht="12.75">
      <c r="A20" s="89" t="s">
        <v>63</v>
      </c>
      <c r="B20" s="451"/>
      <c r="C20" s="452"/>
      <c r="D20" s="453"/>
      <c r="E20" s="454"/>
      <c r="F20" s="455"/>
      <c r="G20" s="454"/>
    </row>
    <row r="21" spans="1:7" ht="16.5" thickBot="1">
      <c r="A21" s="90" t="s">
        <v>61</v>
      </c>
      <c r="B21" s="91"/>
      <c r="C21" s="92"/>
      <c r="D21" s="93">
        <f>D19</f>
        <v>300</v>
      </c>
      <c r="E21" s="79"/>
      <c r="F21" s="80"/>
      <c r="G21" s="82"/>
    </row>
    <row r="22" spans="5:7" ht="13.5" thickBot="1">
      <c r="E22" s="83"/>
      <c r="F22" s="83"/>
      <c r="G22" s="83"/>
    </row>
    <row r="23" spans="1:7" ht="13.5">
      <c r="A23" s="445" t="s">
        <v>13</v>
      </c>
      <c r="B23" s="447" t="s">
        <v>216</v>
      </c>
      <c r="C23" s="448"/>
      <c r="D23" s="449"/>
      <c r="E23" s="450"/>
      <c r="F23" s="450"/>
      <c r="G23" s="450"/>
    </row>
    <row r="24" spans="1:7" ht="13.5" thickBot="1">
      <c r="A24" s="446"/>
      <c r="B24" s="39" t="s">
        <v>58</v>
      </c>
      <c r="C24" s="38" t="s">
        <v>59</v>
      </c>
      <c r="D24" s="40" t="s">
        <v>25</v>
      </c>
      <c r="E24" s="75"/>
      <c r="F24" s="75"/>
      <c r="G24" s="74"/>
    </row>
    <row r="25" spans="1:7" ht="25.5">
      <c r="A25" s="88" t="s">
        <v>173</v>
      </c>
      <c r="B25" s="41">
        <v>500000000</v>
      </c>
      <c r="C25" s="37">
        <v>2900000</v>
      </c>
      <c r="D25" s="42">
        <v>300</v>
      </c>
      <c r="E25" s="76"/>
      <c r="F25" s="77"/>
      <c r="G25" s="78"/>
    </row>
    <row r="26" spans="1:7" ht="12.75">
      <c r="A26" s="89" t="s">
        <v>63</v>
      </c>
      <c r="B26" s="451" t="s">
        <v>86</v>
      </c>
      <c r="C26" s="452"/>
      <c r="D26" s="453"/>
      <c r="E26" s="454"/>
      <c r="F26" s="455"/>
      <c r="G26" s="454"/>
    </row>
    <row r="27" spans="1:7" ht="16.5" thickBot="1">
      <c r="A27" s="90" t="s">
        <v>61</v>
      </c>
      <c r="B27" s="91"/>
      <c r="C27" s="92"/>
      <c r="D27" s="93">
        <f>D25</f>
        <v>300</v>
      </c>
      <c r="E27" s="79"/>
      <c r="F27" s="80"/>
      <c r="G27" s="82"/>
    </row>
    <row r="28" ht="13.5" thickBot="1"/>
    <row r="29" spans="1:10" ht="13.5">
      <c r="A29" s="445" t="s">
        <v>13</v>
      </c>
      <c r="B29" s="456" t="s">
        <v>201</v>
      </c>
      <c r="C29" s="457"/>
      <c r="D29" s="458"/>
      <c r="E29" s="459" t="s">
        <v>217</v>
      </c>
      <c r="F29" s="460"/>
      <c r="G29" s="461"/>
      <c r="H29" s="467" t="s">
        <v>218</v>
      </c>
      <c r="I29" s="468"/>
      <c r="J29" s="469"/>
    </row>
    <row r="30" spans="1:10" ht="13.5" thickBot="1">
      <c r="A30" s="446"/>
      <c r="B30" s="39" t="s">
        <v>58</v>
      </c>
      <c r="C30" s="38" t="s">
        <v>59</v>
      </c>
      <c r="D30" s="40" t="s">
        <v>25</v>
      </c>
      <c r="E30" s="319" t="s">
        <v>58</v>
      </c>
      <c r="F30" s="320" t="s">
        <v>60</v>
      </c>
      <c r="G30" s="321" t="s">
        <v>25</v>
      </c>
      <c r="H30" s="85" t="s">
        <v>58</v>
      </c>
      <c r="I30" s="86" t="s">
        <v>60</v>
      </c>
      <c r="J30" s="109" t="s">
        <v>25</v>
      </c>
    </row>
    <row r="31" spans="1:10" ht="25.5">
      <c r="A31" s="88" t="s">
        <v>174</v>
      </c>
      <c r="B31" s="41">
        <v>1000000000</v>
      </c>
      <c r="C31" s="37">
        <v>34800000</v>
      </c>
      <c r="D31" s="284">
        <f>300/C31*I31</f>
        <v>225</v>
      </c>
      <c r="E31" s="322">
        <v>1000000000</v>
      </c>
      <c r="F31" s="323">
        <v>32480000</v>
      </c>
      <c r="G31" s="324">
        <f>300/F31*I31</f>
        <v>241.07142857142856</v>
      </c>
      <c r="H31" s="95">
        <v>1000000000</v>
      </c>
      <c r="I31" s="87">
        <v>26100000</v>
      </c>
      <c r="J31" s="286">
        <v>300</v>
      </c>
    </row>
    <row r="32" spans="1:10" ht="12.75">
      <c r="A32" s="89" t="s">
        <v>63</v>
      </c>
      <c r="B32" s="451" t="s">
        <v>86</v>
      </c>
      <c r="C32" s="452"/>
      <c r="D32" s="453"/>
      <c r="E32" s="462" t="s">
        <v>86</v>
      </c>
      <c r="F32" s="463"/>
      <c r="G32" s="464"/>
      <c r="H32" s="470" t="s">
        <v>86</v>
      </c>
      <c r="I32" s="471"/>
      <c r="J32" s="472"/>
    </row>
    <row r="33" spans="1:10" ht="16.5" thickBot="1">
      <c r="A33" s="90" t="s">
        <v>61</v>
      </c>
      <c r="B33" s="91"/>
      <c r="C33" s="92"/>
      <c r="D33" s="285">
        <f>D31</f>
        <v>225</v>
      </c>
      <c r="E33" s="325"/>
      <c r="F33" s="326"/>
      <c r="G33" s="327">
        <f>G31</f>
        <v>241.07142857142856</v>
      </c>
      <c r="H33" s="110"/>
      <c r="I33" s="111"/>
      <c r="J33" s="287">
        <f>J31</f>
        <v>300</v>
      </c>
    </row>
    <row r="34" ht="13.5" thickBot="1"/>
    <row r="35" spans="1:7" ht="13.5">
      <c r="A35" s="445" t="s">
        <v>13</v>
      </c>
      <c r="B35" s="447" t="s">
        <v>216</v>
      </c>
      <c r="C35" s="448"/>
      <c r="D35" s="449"/>
      <c r="E35" s="450"/>
      <c r="F35" s="450"/>
      <c r="G35" s="450"/>
    </row>
    <row r="36" spans="1:7" ht="13.5" thickBot="1">
      <c r="A36" s="446"/>
      <c r="B36" s="39" t="s">
        <v>58</v>
      </c>
      <c r="C36" s="38" t="s">
        <v>59</v>
      </c>
      <c r="D36" s="40" t="s">
        <v>25</v>
      </c>
      <c r="E36" s="75"/>
      <c r="F36" s="75"/>
      <c r="G36" s="74"/>
    </row>
    <row r="37" spans="1:7" ht="25.5">
      <c r="A37" s="88" t="s">
        <v>280</v>
      </c>
      <c r="B37" s="41">
        <v>2000000000</v>
      </c>
      <c r="C37" s="37">
        <v>49996000</v>
      </c>
      <c r="D37" s="42">
        <v>300</v>
      </c>
      <c r="E37" s="76"/>
      <c r="F37" s="77"/>
      <c r="G37" s="78"/>
    </row>
    <row r="38" spans="1:7" ht="12.75">
      <c r="A38" s="89" t="s">
        <v>63</v>
      </c>
      <c r="B38" s="451" t="s">
        <v>86</v>
      </c>
      <c r="C38" s="452"/>
      <c r="D38" s="453"/>
      <c r="E38" s="454"/>
      <c r="F38" s="455"/>
      <c r="G38" s="454"/>
    </row>
    <row r="39" spans="1:7" ht="16.5" thickBot="1">
      <c r="A39" s="90" t="s">
        <v>61</v>
      </c>
      <c r="B39" s="91"/>
      <c r="C39" s="92"/>
      <c r="D39" s="93">
        <f>D37</f>
        <v>300</v>
      </c>
      <c r="E39" s="79"/>
      <c r="F39" s="80"/>
      <c r="G39" s="82"/>
    </row>
  </sheetData>
  <sheetProtection/>
  <mergeCells count="35">
    <mergeCell ref="H29:J29"/>
    <mergeCell ref="H32:J32"/>
    <mergeCell ref="E8:G8"/>
    <mergeCell ref="A23:A24"/>
    <mergeCell ref="B23:D23"/>
    <mergeCell ref="E23:G23"/>
    <mergeCell ref="A17:A18"/>
    <mergeCell ref="B14:D14"/>
    <mergeCell ref="B26:D26"/>
    <mergeCell ref="E14:G14"/>
    <mergeCell ref="A1:G1"/>
    <mergeCell ref="A2:G2"/>
    <mergeCell ref="A3:G3"/>
    <mergeCell ref="A11:A12"/>
    <mergeCell ref="B11:D11"/>
    <mergeCell ref="E11:G11"/>
    <mergeCell ref="B8:D8"/>
    <mergeCell ref="E5:G5"/>
    <mergeCell ref="A5:A6"/>
    <mergeCell ref="B5:D5"/>
    <mergeCell ref="E20:G20"/>
    <mergeCell ref="E26:G26"/>
    <mergeCell ref="B17:D17"/>
    <mergeCell ref="E17:G17"/>
    <mergeCell ref="B20:D20"/>
    <mergeCell ref="A29:A30"/>
    <mergeCell ref="B29:D29"/>
    <mergeCell ref="E29:G29"/>
    <mergeCell ref="B32:D32"/>
    <mergeCell ref="E32:G32"/>
    <mergeCell ref="A35:A36"/>
    <mergeCell ref="B35:D35"/>
    <mergeCell ref="E35:G35"/>
    <mergeCell ref="B38:D38"/>
    <mergeCell ref="E38:G38"/>
  </mergeCells>
  <printOptions horizontalCentered="1" verticalCentered="1"/>
  <pageMargins left="0.7874015748031497" right="0.3937007874015748" top="0.7874015748031497" bottom="0.7874015748031497" header="0" footer="0"/>
  <pageSetup horizontalDpi="600" verticalDpi="600" orientation="landscape" scale="80" r:id="rId1"/>
  <headerFooter alignWithMargins="0">
    <oddFooter>&amp;C&amp;P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HEATH LAMBERT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 LAMBERT S.A.</dc:creator>
  <cp:keywords/>
  <dc:description/>
  <cp:lastModifiedBy>ipalominoc</cp:lastModifiedBy>
  <cp:lastPrinted>2008-11-11T15:35:59Z</cp:lastPrinted>
  <dcterms:created xsi:type="dcterms:W3CDTF">2003-10-27T16:55:22Z</dcterms:created>
  <dcterms:modified xsi:type="dcterms:W3CDTF">2008-11-12T16:09:42Z</dcterms:modified>
  <cp:category/>
  <cp:version/>
  <cp:contentType/>
  <cp:contentStatus/>
</cp:coreProperties>
</file>