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8580" activeTab="0"/>
  </bookViews>
  <sheets>
    <sheet name="GRUPO1" sheetId="1" r:id="rId1"/>
    <sheet name="GRUPO2" sheetId="2" r:id="rId2"/>
    <sheet name="GRUPO 3" sheetId="3" r:id="rId3"/>
    <sheet name="GRUPO 4" sheetId="4" r:id="rId4"/>
  </sheets>
  <definedNames/>
  <calcPr fullCalcOnLoad="1"/>
</workbook>
</file>

<file path=xl/sharedStrings.xml><?xml version="1.0" encoding="utf-8"?>
<sst xmlns="http://schemas.openxmlformats.org/spreadsheetml/2006/main" count="1375" uniqueCount="619">
  <si>
    <t>ESTE GRUPO SE DEBE OFERTAR COMPLETAMENTE. ANTES DE DILIGENCIARLO VERIFIQUE LOS REQUISITOS ESTABLECIDOS EN LOS PLIEGOS DE CONDICIONES</t>
  </si>
  <si>
    <t>ITEM</t>
  </si>
  <si>
    <t xml:space="preserve">NOMBRE EQUIPO </t>
  </si>
  <si>
    <t xml:space="preserve">DESCRIPCIÓN  Y/O  CARACTERÍSTICAS </t>
  </si>
  <si>
    <t xml:space="preserve">Cantidad </t>
  </si>
  <si>
    <t>MARCA OFERTADA</t>
  </si>
  <si>
    <t>DESCRIPCION Y /O CATACTERISTICA TECNICA OFERTADA</t>
  </si>
  <si>
    <t>VR. UNITARIO</t>
  </si>
  <si>
    <t>VR IVA UNITARIO</t>
  </si>
  <si>
    <t>VR IVA TOTAL</t>
  </si>
  <si>
    <t>VALOR TOTAL</t>
  </si>
  <si>
    <t>B</t>
  </si>
  <si>
    <t>C=(B)*16%</t>
  </si>
  <si>
    <t>D=A * C</t>
  </si>
  <si>
    <t>E= D + (B*A)</t>
  </si>
  <si>
    <t>Broca</t>
  </si>
  <si>
    <t>Juegos de 20 o mas piezas</t>
  </si>
  <si>
    <t xml:space="preserve">Dormer </t>
  </si>
  <si>
    <t>Brocas Madera</t>
  </si>
  <si>
    <t xml:space="preserve"> Juego De Brocas Para Madera De 12 Piezas </t>
  </si>
  <si>
    <t xml:space="preserve">Irwin </t>
  </si>
  <si>
    <t>Caladora</t>
  </si>
  <si>
    <t xml:space="preserve"> Caladora Orbital PARA TRABAJO PESADO</t>
  </si>
  <si>
    <t>DEWALT</t>
  </si>
  <si>
    <t xml:space="preserve"> Caladoras Eléctrica 2HP </t>
  </si>
  <si>
    <t>JJT</t>
  </si>
  <si>
    <t>Caladora electrica</t>
  </si>
  <si>
    <t>Canteadora</t>
  </si>
  <si>
    <t>Deluxe 6"  delta 10amp, de 12000 a 22000rpm</t>
  </si>
  <si>
    <t>DELTA</t>
  </si>
  <si>
    <t>Careta</t>
  </si>
  <si>
    <t xml:space="preserve"> Caretas En Acrílico</t>
  </si>
  <si>
    <t>L&amp;W</t>
  </si>
  <si>
    <t>Caretas</t>
  </si>
  <si>
    <t xml:space="preserve"> Caretas Protectora De Impacto</t>
  </si>
  <si>
    <t>ARSEG</t>
  </si>
  <si>
    <t xml:space="preserve"> Caretas Plásticas Con Filtros Para Polvo</t>
  </si>
  <si>
    <t>AESEG</t>
  </si>
  <si>
    <t xml:space="preserve">Caretas </t>
  </si>
  <si>
    <t>contra impacto Seguridad</t>
  </si>
  <si>
    <t xml:space="preserve">Carrete </t>
  </si>
  <si>
    <t xml:space="preserve"> Carrete Plástico CONTENER SOLDADURA mig DE CAL 035</t>
  </si>
  <si>
    <t>SOLDARCO</t>
  </si>
  <si>
    <t xml:space="preserve">cautin </t>
  </si>
  <si>
    <t>Vitral</t>
  </si>
  <si>
    <t>WELLER</t>
  </si>
  <si>
    <t>Para vitral de puntas intercambiables</t>
  </si>
  <si>
    <t>Cepillo</t>
  </si>
  <si>
    <t>15" carpinteria 3hp 3000rpm</t>
  </si>
  <si>
    <t xml:space="preserve"> Cepillo De Vuelta Plano  No 4</t>
  </si>
  <si>
    <t>STANTEY</t>
  </si>
  <si>
    <t xml:space="preserve"> Cepillo De Vuelta Curvo No.4</t>
  </si>
  <si>
    <t>STANLEY</t>
  </si>
  <si>
    <t>Cinta para sinfín</t>
  </si>
  <si>
    <t xml:space="preserve"> Cinta Para Sinfín MADERA 3/4 Y 1/2</t>
  </si>
  <si>
    <t>MORSE</t>
  </si>
  <si>
    <t>Cinta velcro macho y hembra</t>
  </si>
  <si>
    <t>cinta Velcro macho y hembra de dos centímetros de ancho por 20 metros de largo</t>
  </si>
  <si>
    <t xml:space="preserve">NACIONAL </t>
  </si>
  <si>
    <t>Cizalla</t>
  </si>
  <si>
    <t xml:space="preserve"> Cizalla manual </t>
  </si>
  <si>
    <t>CIZALLA MANUAL DE PALANCA</t>
  </si>
  <si>
    <t>CIZALLA MANUAL DE PALANCA PARA CORTE DE LAMINA MAXIMO CALIBRE 14 Y DE LONGITUD UN METRO</t>
  </si>
  <si>
    <t>HERRAGRO</t>
  </si>
  <si>
    <t>Compresor</t>
  </si>
  <si>
    <t xml:space="preserve"> Compresor De 150 Lbs. Cabezote En V 2.5 HP</t>
  </si>
  <si>
    <t>SFM</t>
  </si>
  <si>
    <t xml:space="preserve">Compresor </t>
  </si>
  <si>
    <t>2,0HP 110v/220v con cabezote de 2 pistones en V 150 LIBRAS Y 2 HP</t>
  </si>
  <si>
    <t xml:space="preserve">SFM  </t>
  </si>
  <si>
    <t>Disco Sierra</t>
  </si>
  <si>
    <t xml:space="preserve"> Disco Sierra De 10 Pulgadas Dw 1647, PARA CORTAR MATERIAL FERROSO</t>
  </si>
  <si>
    <t>CRALI</t>
  </si>
  <si>
    <t xml:space="preserve"> Disco Sierra De 60 PARA CORTAR MATERIAL FERROSO</t>
  </si>
  <si>
    <t xml:space="preserve">GLOBUS </t>
  </si>
  <si>
    <t xml:space="preserve"> Disco Sierra De 80 PARA CORTAR MATERIAL FERROSO</t>
  </si>
  <si>
    <t xml:space="preserve">ADER </t>
  </si>
  <si>
    <t>Discos corte</t>
  </si>
  <si>
    <t xml:space="preserve"> Discos De 41/2 Para CortePARA CORTAR MATERIAL FERROSO </t>
  </si>
  <si>
    <t>Discos pulir</t>
  </si>
  <si>
    <t xml:space="preserve"> Discos De 41/2 Para Pulir</t>
  </si>
  <si>
    <t>Discos tronzadora</t>
  </si>
  <si>
    <t xml:space="preserve"> Discos Para Tronzadora de 14pulgadas </t>
  </si>
  <si>
    <t>ENROLLADORA ELECTRICA</t>
  </si>
  <si>
    <t>ENROLLADORA ELECTRICA PARA ENRROLLAR HASTA CALIBRE DE UNA PULGADA</t>
  </si>
  <si>
    <t xml:space="preserve">NAL </t>
  </si>
  <si>
    <t>escalera</t>
  </si>
  <si>
    <t>Aluminio de 4,00x0,60x3,00 mts en alfajor y aluminio</t>
  </si>
  <si>
    <t>WORKER</t>
  </si>
  <si>
    <t>Escofinas</t>
  </si>
  <si>
    <t xml:space="preserve"> Juego De Escofinas X 3 </t>
  </si>
  <si>
    <t>NICHOLSON</t>
  </si>
  <si>
    <t>Escuadra</t>
  </si>
  <si>
    <t xml:space="preserve"> Escuadra Metálica No. 8 </t>
  </si>
  <si>
    <t xml:space="preserve"> Escuadra Metálica No. 10  </t>
  </si>
  <si>
    <t>Esmeril</t>
  </si>
  <si>
    <t xml:space="preserve"> Esmeril Industrial 3/4 HP X O" TRABAJO PESADO</t>
  </si>
  <si>
    <t>Esmeril Dewalt 6 pulgadas 1/2 caballo</t>
  </si>
  <si>
    <t>Unidades</t>
  </si>
  <si>
    <t>Estrusora Manual</t>
  </si>
  <si>
    <t>Para dos kilos de arcilla, con dos boquillas.</t>
  </si>
  <si>
    <t>ABS INDUSTRIAL</t>
  </si>
  <si>
    <t>Extractor DE PARTICULAS DE MADERA</t>
  </si>
  <si>
    <t>2hp con capacidad de succion 30m3 Diametro Succionado 305 mm</t>
  </si>
  <si>
    <t>Extractor</t>
  </si>
  <si>
    <t xml:space="preserve"> Extractor De Aire DIAMETRO 12 PULGADAS Y POTENCIA 1/4 CABALLO</t>
  </si>
  <si>
    <t>SIEMENS</t>
  </si>
  <si>
    <t>Extrusora, amasadora eléctrica de arcilla húmeda</t>
  </si>
  <si>
    <t xml:space="preserve">•       Motor trifásico de 2 ½ HP.
•       Salida de 12 cm de diámetro.
•       Dotada de dos boquillas.
•       Reductor de velocidad de sinfín corona.
</t>
  </si>
  <si>
    <t>Formones</t>
  </si>
  <si>
    <t xml:space="preserve"> Juego De Formones Para Talla </t>
  </si>
  <si>
    <t>FRESADORA DE TORRETA</t>
  </si>
  <si>
    <t xml:space="preserve">Soporte de mesa de 229 x 1.67 mm
Recorrido longitudinal 762 mm
Recorrido transversal 305 mm
Recorrido vertical 407 mm
Gama de velocidades de 80 a 2720 rpm
Potencia de motor 3HP
Equipo electrico 220 voltios
Eje de Husillo ISO 30
Peso aprox. 930 kilogramos
</t>
  </si>
  <si>
    <t>LUNAN</t>
  </si>
  <si>
    <t xml:space="preserve">fresas </t>
  </si>
  <si>
    <t>grabado en vidrio 3/36 A 1/4 DE PULGADA</t>
  </si>
  <si>
    <t xml:space="preserve">DREMEL </t>
  </si>
  <si>
    <t>Fresas Ruteadora</t>
  </si>
  <si>
    <t xml:space="preserve"> Juego De Fresas Para Ruteadora </t>
  </si>
  <si>
    <t>VERMONT</t>
  </si>
  <si>
    <t>Grapadora</t>
  </si>
  <si>
    <t xml:space="preserve"> Grapadora - Clavadora  Neumática</t>
  </si>
  <si>
    <t>BOSTITCH</t>
  </si>
  <si>
    <t>Grasera</t>
  </si>
  <si>
    <t xml:space="preserve"> Grasera Manual  DE 1 LIBRA DE CAPACIDAD</t>
  </si>
  <si>
    <t>PRESSOL</t>
  </si>
  <si>
    <t xml:space="preserve"> Grasera Neumática DE 1 LIBRA DE CAPACIDAD</t>
  </si>
  <si>
    <t>Guantes</t>
  </si>
  <si>
    <t xml:space="preserve"> Pares De Guantes tipo Ingeniero </t>
  </si>
  <si>
    <t>MCKLEIN</t>
  </si>
  <si>
    <t>Guillotinas</t>
  </si>
  <si>
    <t xml:space="preserve"> Guillotinas para papel tamaño oficio</t>
  </si>
  <si>
    <t>PROMEC</t>
  </si>
  <si>
    <t>Hombre solos</t>
  </si>
  <si>
    <t xml:space="preserve"> Hombre Solos   DE 10 "</t>
  </si>
  <si>
    <t>Láminas de neolite amarillo de 90 cm x 90 cm</t>
  </si>
  <si>
    <t>Láminas de neolite amarillo de 90 cm x 90 cm DE 4 mm O 5 mm DE ESPESOR</t>
  </si>
  <si>
    <t>J.O NURUEÑA</t>
  </si>
  <si>
    <t>Láminas de Zinc para Fotograbado. 100 x 60 cms.</t>
  </si>
  <si>
    <t>Lijadora</t>
  </si>
  <si>
    <t>18" de 18x36x5 con Velicidad Variable</t>
  </si>
  <si>
    <t xml:space="preserve"> Lijadora Eléctrica  SENCILLA</t>
  </si>
  <si>
    <t>Limas Planas Bastarda standard 10 pulgadas</t>
  </si>
  <si>
    <t>SAMDVICK</t>
  </si>
  <si>
    <t>Marcos de ¼ de pliego con seda de 90 para serigrafia</t>
  </si>
  <si>
    <t>Marcos de ¼ de pliego con seda de 90 para serigrafia SON MARCOS DE MADERA PARA SCREEN</t>
  </si>
  <si>
    <t>Marcos de 1/2 de pliego con seda de 90 para serigrafia</t>
  </si>
  <si>
    <t>Motor</t>
  </si>
  <si>
    <t xml:space="preserve"> Motor Siemens 1hp Mono fase 1700rpm</t>
  </si>
  <si>
    <t xml:space="preserve"> Motor Siemens 2hp mono fase 1700rpm</t>
  </si>
  <si>
    <t xml:space="preserve"> Motor Siemens 3hp Mono fase 1700rpm</t>
  </si>
  <si>
    <t>Motortul  Ref. DW887 p. pesado</t>
  </si>
  <si>
    <t>Mototules</t>
  </si>
  <si>
    <t xml:space="preserve"> Mototules Tipo industrial trabajo mediano SKILL</t>
  </si>
  <si>
    <t>SKILL o DREMEL</t>
  </si>
  <si>
    <t>Piastola Para Pintura</t>
  </si>
  <si>
    <t xml:space="preserve">de Baja </t>
  </si>
  <si>
    <t>THOMAS SPRAYIT</t>
  </si>
  <si>
    <t>Pistola de Gravedad</t>
  </si>
  <si>
    <t>VOYLET</t>
  </si>
  <si>
    <t>Plancha</t>
  </si>
  <si>
    <t xml:space="preserve">Estándar </t>
  </si>
  <si>
    <t>BLCK &amp; DECKER</t>
  </si>
  <si>
    <t>Prensas</t>
  </si>
  <si>
    <t xml:space="preserve"> Prensas De Horca  6" </t>
  </si>
  <si>
    <t>RIDGID</t>
  </si>
  <si>
    <t>Puntas</t>
  </si>
  <si>
    <t xml:space="preserve"> Juego De Puntas En Acero Para Taladro</t>
  </si>
  <si>
    <t xml:space="preserve">Quemadores  de horno a gas.
</t>
  </si>
  <si>
    <t xml:space="preserve">Quemadores  de horno a gas. TIPO FLAUTA EN ACERO INOXIDABLE REFRACTARIO DE 70,000 BTU
</t>
  </si>
  <si>
    <t>Raspadores tipo esfero, para metal, marca General</t>
  </si>
  <si>
    <t xml:space="preserve">GENERAL </t>
  </si>
  <si>
    <t>Rasquetas o escobillín para serigrafia de 41 cm con caucho importado</t>
  </si>
  <si>
    <t>Rasquetas o escobillín para serigrafia de 57 cm con caucho importado</t>
  </si>
  <si>
    <t>Remachadoras</t>
  </si>
  <si>
    <t xml:space="preserve"> Remachadoras </t>
  </si>
  <si>
    <t>Rodillos sacapruebas</t>
  </si>
  <si>
    <t>Dureza 45. Diametro 8 cm. Longitud 12 cms.</t>
  </si>
  <si>
    <t>Dureza 45. Diametro 10 cm. Longitud 22 cms.</t>
  </si>
  <si>
    <t>Roteadora</t>
  </si>
  <si>
    <t xml:space="preserve"> Roteadora De 1,3/4 Mp Decoait </t>
  </si>
  <si>
    <t>Rutiadora de Brazo</t>
  </si>
  <si>
    <t>3HP hr-s  10000/20000rpm mesa de 610X460mm  peso 280Kg 220V</t>
  </si>
  <si>
    <t>SCM</t>
  </si>
  <si>
    <t>Sierra</t>
  </si>
  <si>
    <t>Radial 10"</t>
  </si>
  <si>
    <t>CRAFTSMAN</t>
  </si>
  <si>
    <t>Escualizadora de 75hp mesa de 126x13x3/4   altura de mesa 35" control electrico  motor de 1hp</t>
  </si>
  <si>
    <t>Sin fin 17" 2hp, mesa 17" X 17"  (430mm)  Altura de corte 12"  Ancho Maximo del sprte 16-1/4</t>
  </si>
  <si>
    <t>Radial 12" 220v  a 3000rpm</t>
  </si>
  <si>
    <t xml:space="preserve"> Sierra Circular De 7x1/4</t>
  </si>
  <si>
    <t xml:space="preserve">Sierra </t>
  </si>
  <si>
    <t xml:space="preserve"> Sierra Circular Acolilladora </t>
  </si>
  <si>
    <t>Soldadura</t>
  </si>
  <si>
    <t xml:space="preserve"> Arroba De Soldadura 6013 de 332</t>
  </si>
  <si>
    <t>WEST ARCO</t>
  </si>
  <si>
    <t>Taladro</t>
  </si>
  <si>
    <t>Industrial DE ARBOL 1.5 HP</t>
  </si>
  <si>
    <t>NEO</t>
  </si>
  <si>
    <t xml:space="preserve"> Taladro Percutor  1/2 SEMIPESADO</t>
  </si>
  <si>
    <t>Taladro de Arbol</t>
  </si>
  <si>
    <t>1 1/2 HP, 16 velocidades 5/8 CAPACIDAD MANDRL</t>
  </si>
  <si>
    <t>Torno electrico</t>
  </si>
  <si>
    <t>Velocidad variable, torno de levante, PARA CERAMICA: Tecnica para elaboracion de objetos en archilla el torno electrico permite la elaboracion de objetos cilidricos y simetricos motor de 110 V y  ½ caballo de fuerza.</t>
  </si>
  <si>
    <t>Torno para Madera</t>
  </si>
  <si>
    <t>15" PARA MADERA</t>
  </si>
  <si>
    <t>Tronzadora</t>
  </si>
  <si>
    <t xml:space="preserve"> Tronzadora Industrial trabajo pesado DEWALL</t>
  </si>
  <si>
    <t>Sopletes</t>
  </si>
  <si>
    <t>LESO</t>
  </si>
  <si>
    <t>BASIC F; Soplete tipo profesional a gas . Completo</t>
  </si>
  <si>
    <t>Mono gafas</t>
  </si>
  <si>
    <t>AR001AE; monogafa con ventilacion directa y antiempañante</t>
  </si>
  <si>
    <t>CORTADORA DE PLASMA</t>
  </si>
  <si>
    <t>maquina mm 215 antorcha pf 250  reg. Gas inerte , sold. 0,030 Tipo inversor, rango de amperaje 20-40, Debe tener capacidad de corte de lamina de 1 pulgada de espesor</t>
  </si>
  <si>
    <t>THERMAL DINAMICS</t>
  </si>
  <si>
    <t xml:space="preserve">Broca </t>
  </si>
  <si>
    <t>extralarga para muro de ½  x 12” pulgadas CARBBITS</t>
  </si>
  <si>
    <t>CARBITS o DEWALT</t>
  </si>
  <si>
    <t>extralarga para muro de ½  x 5” pulgadas CARBBITS</t>
  </si>
  <si>
    <t xml:space="preserve">Cable UTP </t>
  </si>
  <si>
    <t>Cable UTP CATEGORIA 6</t>
  </si>
  <si>
    <t>TELDOR</t>
  </si>
  <si>
    <t xml:space="preserve">Canaleta Plastica </t>
  </si>
  <si>
    <t>40*22 2M Blanco</t>
  </si>
  <si>
    <t>DEXSON</t>
  </si>
  <si>
    <t>cautín</t>
  </si>
  <si>
    <t xml:space="preserve"> 40w</t>
  </si>
  <si>
    <t xml:space="preserve">cautín </t>
  </si>
  <si>
    <t>25w</t>
  </si>
  <si>
    <t xml:space="preserve">Clavos </t>
  </si>
  <si>
    <t xml:space="preserve">15-12 para concreto de 516 x 1/2 “ </t>
  </si>
  <si>
    <t>CORZAN</t>
  </si>
  <si>
    <t>CONECTOR  HEMBRA MACHO</t>
  </si>
  <si>
    <t xml:space="preserve">  32 A  25 cm ELÉCTRICO, CONECTOR A LAS FUENTES Y EQUIPOS ESTÁNDAR </t>
  </si>
  <si>
    <t>CENTELSA</t>
  </si>
  <si>
    <t xml:space="preserve">32 A  50 cmELÉCTRICO, CONECTOR A LAS FUENTES Y EQUIPOS ESTÁNDAR </t>
  </si>
  <si>
    <t xml:space="preserve">  32 A  75 cmELÉCTRICO, CONECTOR A LAS FUENTES Y EQUIPOS ESTÁNDAR </t>
  </si>
  <si>
    <t xml:space="preserve">  32 A  100 cmELÉCTRICO, CONECTOR A LAS FUENTES Y EQUIPOS ESTÁNDAR </t>
  </si>
  <si>
    <t xml:space="preserve">  32 A  200 cmELÉCTRICO, CONECTOR A LAS FUENTES Y EQUIPOS ESTÁNDAR </t>
  </si>
  <si>
    <t>Conector Panduit</t>
  </si>
  <si>
    <t>conector RJ 45 con tapa</t>
  </si>
  <si>
    <t>PANDUIT</t>
  </si>
  <si>
    <t>multimetro análogo sunwa</t>
  </si>
  <si>
    <t>multimetro análogo 0 - 1000 V SE ACEPTA DIGITAL</t>
  </si>
  <si>
    <t>FINOMETER</t>
  </si>
  <si>
    <t xml:space="preserve">MULTIMETRO DIGITAL </t>
  </si>
  <si>
    <t>Para medir : Voltaje DC  ( 0 -600 V) y AC ( 0 - 600 V) Corrientes Dc y AC ( 0 - 200 mA) Resistencia ( 0 - 20 Mohm); Se cumpla norams de seguridad IEC - 1010 - 1 CAT III.</t>
  </si>
  <si>
    <t>Sopladora</t>
  </si>
  <si>
    <t>Sopladora industrial Aspiradora</t>
  </si>
  <si>
    <t>MAKITA</t>
  </si>
  <si>
    <t>Troquel toma doble</t>
  </si>
  <si>
    <t>Troquel toma dobleMETALICO</t>
  </si>
  <si>
    <t>Troqueles Red</t>
  </si>
  <si>
    <t>Troqueles Red METALICO</t>
  </si>
  <si>
    <t>ARNES</t>
  </si>
  <si>
    <t>Arnés de cuerpo entero anticaídas, material del cinturón y perneras transpirables, con argolla frontal, dorsal, ventral y 2 laterales;  hebillas autobloqueantes, 2 anillos portamaterial y 4 anillos plásticos para enganchar bolsas portaherramientas,  Norma</t>
  </si>
  <si>
    <t>PETZL</t>
  </si>
  <si>
    <t xml:space="preserve">Ascensor tipo JUMAR </t>
  </si>
  <si>
    <t>Ascensor bloqueador de puño (par) Diseñado para progresar sobre cuerda fija de 10 a 13 mm. Pesa 205 g Objeto con forma de empuñadura que se desliza por la cuerda fija. Tiene la particularidad de que se desliza suavemente hacia arriba y es autobloqueante h</t>
  </si>
  <si>
    <t>PETZL o JUMAR</t>
  </si>
  <si>
    <t>Barretones</t>
  </si>
  <si>
    <t>Barretón 4 libras</t>
  </si>
  <si>
    <t xml:space="preserve">Herragro </t>
  </si>
  <si>
    <t>BRUJULA</t>
  </si>
  <si>
    <t>Brujulas de precision para la orientacion con azimut 360 grados graduada en  1° .</t>
  </si>
  <si>
    <t>TM</t>
  </si>
  <si>
    <t>Cabo para barretón</t>
  </si>
  <si>
    <t>Cabo pulido para pala</t>
  </si>
  <si>
    <t>Caja Grande para herramientas</t>
  </si>
  <si>
    <t>Caja metalica para herramientas. Largo 370mm ancho 140mm alto 170mm.</t>
  </si>
  <si>
    <t>AVIEQUIP</t>
  </si>
  <si>
    <t xml:space="preserve">Casco </t>
  </si>
  <si>
    <t xml:space="preserve"> fabricado en policarbonato de alta resistencia, para trabajos en altura y rescate, Ventilado con 5 orificios en cada lado, arnés de cinta textil y contorno de cabeza acolchado, barbuquejo regulable adelante-atrás mediante hebillas deslizantes, ruedecita </t>
  </si>
  <si>
    <t>Cuerda estática 10,5mm</t>
  </si>
  <si>
    <t>CUERDA ESTATICA 10 mm x 80 mts</t>
  </si>
  <si>
    <t>Equipos de disección</t>
  </si>
  <si>
    <t xml:space="preserve">EQUIPOS DE DISECCION PARA ESTUDIANTE DE 12 PIEZAS  </t>
  </si>
  <si>
    <t>ABC</t>
  </si>
  <si>
    <t>FUMIGADORA O BOMBA DE ESPALDA</t>
  </si>
  <si>
    <t>Fumigadora de espalda manual 20Lt plastica profesional</t>
  </si>
  <si>
    <t>ECOMAX</t>
  </si>
  <si>
    <t>IMPORTADA</t>
  </si>
  <si>
    <t>Germinadores Cubeta plastica con orificios de desague</t>
  </si>
  <si>
    <t>Cubeta plastica transparente con tapa en la que se colocan semillas a las cuales se les aplica riego para que germinen, tiene orificios para el desague. Las medidas son 20 cm de alto, 30 cm de ancho, y 50 cm de largo. Tambien pueden ser las medidas mayore</t>
  </si>
  <si>
    <t>PLASTICOL</t>
  </si>
  <si>
    <t>HOYADOR O PALADRAGA</t>
  </si>
  <si>
    <t>Herramienta para hacer huecos</t>
  </si>
  <si>
    <t>Mosquetones seguridad</t>
  </si>
  <si>
    <t>Mosquetón de seguridad en ACERO resistencia de 16.185 lbs (72 KN), peso 10.2 oz, clasificación UL, Norma NFPA 1983 uso general, EN 362, cierre de automatico (auto-lock), color plata.</t>
  </si>
  <si>
    <t>CMI-CMC</t>
  </si>
  <si>
    <t>Plomadas de 16 onzas</t>
  </si>
  <si>
    <t>JAGUAR</t>
  </si>
  <si>
    <t>Podadora</t>
  </si>
  <si>
    <t>Podadora con serruccho</t>
  </si>
  <si>
    <t>TOP CRAFT</t>
  </si>
  <si>
    <t>Tijera para podar</t>
  </si>
  <si>
    <t>Tijera para podar de 8.1/2 pulgadas profesional tipo felco</t>
  </si>
  <si>
    <t>SANDVIK o FELCO</t>
  </si>
  <si>
    <t>Brújulas</t>
  </si>
  <si>
    <t>con cojinete de agata; caja de laton.
Diámetro: 4,5 cm QUE TENGA ASIMUT DE 360 GRADOS, GRADUADA A UN GRADO</t>
  </si>
  <si>
    <t>Cable # 12 AWG Blanco</t>
  </si>
  <si>
    <t>Cable # 12 AWG Blanco EN METROS</t>
  </si>
  <si>
    <t>Cable # 12 AWG Negro</t>
  </si>
  <si>
    <t>Cable # 12 AWG Negro EN METROS</t>
  </si>
  <si>
    <t>Cable # 12 AWG Verde</t>
  </si>
  <si>
    <t>Cable # 12 AWG Verde EN METROS</t>
  </si>
  <si>
    <t xml:space="preserve">CABLE #12  </t>
  </si>
  <si>
    <t xml:space="preserve"> 7 HILOS  THHN TRENZADO EN METROS</t>
  </si>
  <si>
    <t>Cable coaxila RG 59</t>
  </si>
  <si>
    <t>Cable coaxila RG 59 EN METROS</t>
  </si>
  <si>
    <t>Cables banana-banana</t>
  </si>
  <si>
    <t>Cables banana-banana 50 cm 50 UNIDADES DE 50 CM CON COBEXION DE BANANA EN AMBOS EXTREMOS</t>
  </si>
  <si>
    <t>INDUCABLES</t>
  </si>
  <si>
    <t>Cables caiman-caiman</t>
  </si>
  <si>
    <t>Cables caiman-caiman 50 cm</t>
  </si>
  <si>
    <t>Caja de condensadores</t>
  </si>
  <si>
    <t>Caja con capacitores internos de facil regulacion. DESDE 1m A 1pF</t>
  </si>
  <si>
    <t>Caja de resistencias</t>
  </si>
  <si>
    <t>Caja con resistencias internas de facil regulacion. DESDE 100 OMNIOS HASTA 100 K</t>
  </si>
  <si>
    <t>Conectores</t>
  </si>
  <si>
    <t>Conectores RGB 14 pines</t>
  </si>
  <si>
    <t xml:space="preserve">MATE.N.LOK </t>
  </si>
  <si>
    <t>Extensiones para microfono</t>
  </si>
  <si>
    <t>extenciones para microfono de 10 Metros</t>
  </si>
  <si>
    <t xml:space="preserve">JAPON </t>
  </si>
  <si>
    <t>Extractor 12" Semi-industrial</t>
  </si>
  <si>
    <t>Semi-industrial PARA PARTICULAS DE METAL</t>
  </si>
  <si>
    <t xml:space="preserve">KD TOOLS </t>
  </si>
  <si>
    <t xml:space="preserve">Grasera </t>
  </si>
  <si>
    <t>Capacidad ½ Lb</t>
  </si>
  <si>
    <t>DASS</t>
  </si>
  <si>
    <t>Juego llaves hexagonales  plegables</t>
  </si>
  <si>
    <t>9 Piesas medidas en pulgadas</t>
  </si>
  <si>
    <t>7 Piesas medidas metricas</t>
  </si>
  <si>
    <t xml:space="preserve">Juego metrico llaves de coomnbinacion </t>
  </si>
  <si>
    <t>14 piezas boca fija-estrella medidas de 10mm a 32mm</t>
  </si>
  <si>
    <t>Lamina Acrilica de 5mm color Bronce de 1,25mtsx1,85</t>
  </si>
  <si>
    <t>ACRILUX</t>
  </si>
  <si>
    <t>Pinza voltiamperimetrica</t>
  </si>
  <si>
    <t>600 A AC - 600 V AC</t>
  </si>
  <si>
    <t>Pinzas amperimetricas</t>
  </si>
  <si>
    <t>Pinzas amperimetricasRANGO de 0 a 400 voltios VAC y 200 voltios VCC y  de mediciòn de 200 amperios.</t>
  </si>
  <si>
    <t xml:space="preserve">Pistola para pintura </t>
  </si>
  <si>
    <t>De baja</t>
  </si>
  <si>
    <t>Prensa C</t>
  </si>
  <si>
    <t>Tamaño 6"</t>
  </si>
  <si>
    <t xml:space="preserve">Pulidora pequeña Manual </t>
  </si>
  <si>
    <t>D28-111</t>
  </si>
  <si>
    <t>Remachadora de trabajo pesado</t>
  </si>
  <si>
    <t>4 bocas 1/8 - 3/16</t>
  </si>
  <si>
    <t>TALADRO DE ARBOL</t>
  </si>
  <si>
    <t>Características Capacidad de taladrado en acero de 35 mm, longitud útil de brazo 740 mm, tamaño de mesa 400 x 500 mm, motor principal de 2 HP.</t>
  </si>
  <si>
    <t>FEIDA</t>
  </si>
  <si>
    <t>Tigeras de aviacion</t>
  </si>
  <si>
    <t>Izquierda</t>
  </si>
  <si>
    <t>Derecha</t>
  </si>
  <si>
    <t xml:space="preserve">Centro </t>
  </si>
  <si>
    <t xml:space="preserve">Tijeras de hojalatero </t>
  </si>
  <si>
    <t>largo 259mm Mango Forrado</t>
  </si>
  <si>
    <t>DROPFORGED</t>
  </si>
  <si>
    <t>Cable coaxial RG 59</t>
  </si>
  <si>
    <t>Cable coaxial RG 59 EN METROS</t>
  </si>
  <si>
    <t>Cable UTP Categoria 6</t>
  </si>
  <si>
    <t>Cable UTP Categoria 6 EN METROS</t>
  </si>
  <si>
    <t>Canaleta con divisiòn (10x4) 2.40 m</t>
  </si>
  <si>
    <t>Canaleta con divisiòn (10x4) 2.40 m EN METROS METALICA</t>
  </si>
  <si>
    <t>ELEMEC</t>
  </si>
  <si>
    <t>VALOR TOTAL DE GRUPO</t>
  </si>
  <si>
    <t>GRUPO No. 1 HERRAMIENTAS Y ACCESORIOS</t>
  </si>
  <si>
    <t>TOULMEX REF: 5-160-700G</t>
  </si>
  <si>
    <t>EN ACERO RAPIDO DE 1/16 A 1/2 CON 29 PIEZAS</t>
  </si>
  <si>
    <t>IRWIN REF 43369</t>
  </si>
  <si>
    <t>TIPO GUSANILLO 1/4 A 1"</t>
  </si>
  <si>
    <t>DEWALT REF DW313K</t>
  </si>
  <si>
    <t>POTENCIA 120 VOLTIOS, 5,5 AMP, 560 WATIOS, DE 0 A 3100 CPM, LONGITUD CARRERA 1"</t>
  </si>
  <si>
    <t>DEWALT REF DE331K</t>
  </si>
  <si>
    <t>POTENCIA 120 VOLTIOS, 6,5 AMP 720 WATS, 500 A 3100 CPM, LONGITUD DE CARRERA 1"</t>
  </si>
  <si>
    <t>DELTA REF JT160</t>
  </si>
  <si>
    <t>POTENCIA 10 AMP, CAPACIDAD DE CORTE 1/8, CARRERA DE CORTE DE 6000 A 22000 CPM, LONGITUD 30"</t>
  </si>
  <si>
    <t>ARSEG REF 9014</t>
  </si>
  <si>
    <t>RESISTENTE AL CALOR Y HUMEDAD, CABEZAL GRADUABLE</t>
  </si>
  <si>
    <t>RESISTENTE AL IMPACTO, VISOR INTERCAMBIABLE CABEZAL GRADUABLE</t>
  </si>
  <si>
    <t>ARSEG REF 9018</t>
  </si>
  <si>
    <t xml:space="preserve">CON CARTUCHO PARA POLVO </t>
  </si>
  <si>
    <t>WELL ALOY REF RTS-6</t>
  </si>
  <si>
    <t>WELLER REF SPG80</t>
  </si>
  <si>
    <t>80 WATS, 115 VOLTIOS</t>
  </si>
  <si>
    <t>80 WATS, 115 VOLTIOS, PUNTA INTERCAMBIABLE</t>
  </si>
  <si>
    <t>DELTA REF 22-790X</t>
  </si>
  <si>
    <t>PROFUNDIAD DE CORTE 1/8, MESA DE 15 X 19, 3/8", 110/240 VOLTIOS</t>
  </si>
  <si>
    <t>STANLEY REF 12-064</t>
  </si>
  <si>
    <t>ANCHO DE LA CUCHILLA 1  3/4", LONGITUD 9"</t>
  </si>
  <si>
    <t>STANLEY REF 12-063</t>
  </si>
  <si>
    <t>STARRET REF FB3/4X6SKR Y FB1/2X6SKR</t>
  </si>
  <si>
    <t>FABRICADA EN ACERO ESPECIAL DE LATO CONTENIDO DE CARBONO ROLLO X 30 MTS</t>
  </si>
  <si>
    <t>NACIONAL</t>
  </si>
  <si>
    <t>HERRAGRO REF 3010</t>
  </si>
  <si>
    <t>CAPACIDAD DE CORTE 6,4mm EN LAMINA, 13mm EN HIERRO REDONDO, MEDIDAS 390 X 275mm</t>
  </si>
  <si>
    <t xml:space="preserve"> NIAGRA REF CMF16</t>
  </si>
  <si>
    <t>CAPACIDAD DE CORTE 1,5mm CALIBRE 18 EN ACERO COLD ROLLED, CORTE CONTINUO</t>
  </si>
  <si>
    <t>ELECTROMEC REF PSV-15</t>
  </si>
  <si>
    <t>MOTOR DE 3HP PRESION 150 PSI TANUE DE 60 GALONES, CABEZOTE EN V</t>
  </si>
  <si>
    <t>ELECTROMEC REF PSV-10</t>
  </si>
  <si>
    <t>MOTOR DE 2 HP,  PRESION DE 50 PSI TANQUE DE 60 GALONES CABEZOTE EN V</t>
  </si>
  <si>
    <t>DEWALT REF DW3106</t>
  </si>
  <si>
    <t>PARA CORTE DE MADERA ACABADO FINO, 10" X 60 DIENTES, EJE DE 5/8" EN ESTA MEDIDA NO SE FABRICA PARA CORTE DE METAL</t>
  </si>
  <si>
    <t>DEWALT REF DW03120</t>
  </si>
  <si>
    <t>PARA CORTE DE MADERA MULTIPROPOSITO, 10" X 60 DIENTES, EJE DE 5/8" EN ESTA MEDIDA NO SE FABRICA PARA CORTE DE METAL</t>
  </si>
  <si>
    <t>DEWALT REF DW03130</t>
  </si>
  <si>
    <t>PARA CORTE DE MADERA MULTIPROPOSITO, 10" X 80 DIENTES, EJE DE 5/8" EN ESTA MEDIDA NO SE FABRICA PARA CORTE DE METAL</t>
  </si>
  <si>
    <t>DEWALT REF DW44820</t>
  </si>
  <si>
    <t xml:space="preserve">EN FIBRA PARA CORTE DE METALES DE 4 1/2 DE DIAMETRO X 1/8 ESPESOR X EJE DE 7/8 </t>
  </si>
  <si>
    <t>DEWALT REF DW44830</t>
  </si>
  <si>
    <t xml:space="preserve">EN FIBRA PARA PULIR METALES DE 4 1/2 DE DIAMETRO X 1/4 ESPESOR X EJE DE 7/8 TIPO 27 </t>
  </si>
  <si>
    <t>DEWALT REF DW44640</t>
  </si>
  <si>
    <t xml:space="preserve">EN FIBRA PARA CORTAR METALES DE 14" DE DIAMETRO X 3/32" ESPESOR X EJE DE 1" TIPO T1 </t>
  </si>
  <si>
    <t>LOGAN REF      ESR-1300</t>
  </si>
  <si>
    <t xml:space="preserve">longitud maxima 1300mm diametro de la lamina 1,5mm motor 1,5 kilo wats </t>
  </si>
  <si>
    <t>FERREALUMINIO</t>
  </si>
  <si>
    <t>FABRICADA EN ALUMINIO TIPO A DE 4 MTS DE ALTO</t>
  </si>
  <si>
    <t xml:space="preserve">HERRAGRO </t>
  </si>
  <si>
    <t>DE 10 Y 12" PARA MADERA Y METAL</t>
  </si>
  <si>
    <t>SATNLEY REF     46-038</t>
  </si>
  <si>
    <t>HOJA METALICA GRABADA EN MILIMETROS Y PULGADAS, MANGO PLASTICO, RESISTENTE A LA CORROSION</t>
  </si>
  <si>
    <t>SATNLEY REF     46-039</t>
  </si>
  <si>
    <t>DEWALT REF DW758</t>
  </si>
  <si>
    <t>MOTOR DE 3/4 HP, 120 VOLTIOS, 4,2 AMP , VELOCIDAD 3600 RPM CON 2 PIEDRAS DE 8"</t>
  </si>
  <si>
    <t>DEWALT REF DW752</t>
  </si>
  <si>
    <t>MOTOR DE 31/2 HP, 120 VOLTIOS, 3,1 AMP , VELOCIDAD 3450 RPM CON 2 PIEDRAS DE 6"</t>
  </si>
  <si>
    <t>MEDIDAS APROXIMADAS 0,50 MTS DE RECORRIDO X 0,12 MTS DE DIAMETRO, FABRICADA EN ACERO CARBONO CON ANCLAJE A LA PARED, CON PALANCA DE EMPUJE Y BOQUILLA INTERCAMBIABLE</t>
  </si>
  <si>
    <t>DIAMETRO 12·", 115 VOLTIOS MOTOR DE 2 HP</t>
  </si>
  <si>
    <t>DIAMETRO 12·", 115 VOLTIOS MOTOR DE 1/4 HP</t>
  </si>
  <si>
    <t>MEDIDAS APROXIMADAS DE 1,5 MTS DE LONGITUD, DIAMETR 6" CAPACIDAD 200 KILO/HORA FABRICADA EN CILINDRO DE 6", MOVIDO MEDIANTE MOTOREDUCTOR TIPO SINFÍN</t>
  </si>
  <si>
    <t>STANLEY  VER FICHA TECNICA</t>
  </si>
  <si>
    <t>MANGO PLASTICO, DE MEDIDAS: 1/4, 3/8, 1/2, 5/8, 3/4, 7/8, 1, 1 1/4, 1  1/2, 2"</t>
  </si>
  <si>
    <t xml:space="preserve">Soporte de mesa de 229 x 1.67 mm
Recorrido longitudinal 762 mm
Recorrido transversal 305 mm
Recorrido vertical 407 mm
Gama de velocidades de 80 a 2720 rpm
Potencia de motor 3HP
Equipo electrico 220 voltios
Eje de Husillo ISO 30
Peso aprox. 930 kilogramos
Juego de boquillas ISO 30
Prensa Numero 6
Avance automatico longitudinal lampara de alogeno 
Avance transversal
Modelo 2VS
</t>
  </si>
  <si>
    <t>ARGO 
Modelo 2VS</t>
  </si>
  <si>
    <t>Soporte de mesa de 229 x 1067 mm
Recorrido longitudinal 762 mm
Recorrido transversal 305 mm
Recorrido vertical 407 mm
Gama velocidades 80 a 2720 rpm
Potencia de motor 3HP
Equipo electrico 220 voltios
Eje de Husillo ISO 30
Peso aprox. 950 kilogramos
Juego de boquillas ISO 30
Prensa Numero 6
Avance automatico longitudinal lampara de alogeno 
Avance transversal</t>
  </si>
  <si>
    <t>DIAMOND CUT</t>
  </si>
  <si>
    <t>de 3/36 A 1/4 DE PULGADA</t>
  </si>
  <si>
    <t>AMANA TOOL</t>
  </si>
  <si>
    <t>6 PIEZAS, VASTAGO DE1/4"</t>
  </si>
  <si>
    <t>PORTER CABLE  REF NS150A</t>
  </si>
  <si>
    <t>LONGITUD 10" CAPACIDAD DE GRAPAS 100, PRESION DE OPERACIÓN DE 70-120 PSI PARA GRAPA DE 1 1/2</t>
  </si>
  <si>
    <t>STANLEY REF 78-031</t>
  </si>
  <si>
    <t>TIPO PALANCA EMBOLO ENDURECIDO A PRESION, MANIJA EXTRALARGA, CABEZA RUGOSA, RESISTENTE A IMPACTOS</t>
  </si>
  <si>
    <t>ARCO REF 311</t>
  </si>
  <si>
    <t xml:space="preserve">TIPO MANUAL CON MANGUERA </t>
  </si>
  <si>
    <t>STANLEY REF 5818</t>
  </si>
  <si>
    <t>EN PIEL SUAVE CON BANDA ELASTICA PARA AJUSTE EN LA MUÑECA, DISEÑO LARGO</t>
  </si>
  <si>
    <t>Guillotinas para papel tamaño oficio</t>
  </si>
  <si>
    <t>STANLEY REF    84-369</t>
  </si>
  <si>
    <t>MORDAZAS CURVAS CON 4 PUNTOS DE CONTACTO, FABRICADO EN ACERO CROMO VANADIO</t>
  </si>
  <si>
    <t>Láminas de neolite amarillo de 90 cm x 90 cm DE  5 mm DE ESPESOR</t>
  </si>
  <si>
    <t>PORTER CABLE REF 352VS</t>
  </si>
  <si>
    <t xml:space="preserve">POTENCIA 120 VOLTIOS, 8 AMP TAMAÑO DE LA BANDA 3 X 21" VELOCIDAD DE LA BANDA DE 850 A 1300 SFPM,  </t>
  </si>
  <si>
    <t>DEWALT REF D26451</t>
  </si>
  <si>
    <t>ORBITAL DE 5" POTENCIA 120 VOLTIOS, 3,0 AMP 12000 OMP CON ACCESORIOS</t>
  </si>
  <si>
    <t>TRES LIMAS</t>
  </si>
  <si>
    <t>CON MANGO</t>
  </si>
  <si>
    <t xml:space="preserve"> Motor 1hp Mono fase 1700rpm, 115 VOLTIOS TIPO ABIERTO</t>
  </si>
  <si>
    <t xml:space="preserve"> Motor 2hp mono fase 1700rpm 115 VOLTIOS TIPO ABIERTO</t>
  </si>
  <si>
    <t xml:space="preserve"> Motor 3hp Mono fase 1700rpm 115 VOLTIOS TIPO CERRADO</t>
  </si>
  <si>
    <t>DEWALT REF DW887</t>
  </si>
  <si>
    <t>POTENCIA 120 VOLTIOS, 3 AMP, 350 WATIOS, DE 25000 RPM, CAPACIDAD DEL MANDRIL 1/8, 1/4"</t>
  </si>
  <si>
    <t>DEWALT REF DW888</t>
  </si>
  <si>
    <t>POTENCIA 120 VOLTIOS, 5 AMP, 485 WATIOS, DE 19000 RPM, CAPACIDAD DEL MANDRIL 1/8, 1/4"</t>
  </si>
  <si>
    <t>SPRAYIT REF 527</t>
  </si>
  <si>
    <t xml:space="preserve">PRESION MAXIMA 50 PSI CAPACIDAD DE TANQUE 1/2 LITRO </t>
  </si>
  <si>
    <t>PORTER CABLE  REF PSH3</t>
  </si>
  <si>
    <t>CONSUMO DE AIRE 9,6S CFM, CAPACIDAD TANQUE 20 ONZAS BOQUILLA DE 1,4mm</t>
  </si>
  <si>
    <t>BLACK &amp; DECKER</t>
  </si>
  <si>
    <t>115 VOLTIOS</t>
  </si>
  <si>
    <t>IFEL</t>
  </si>
  <si>
    <t>RAPIDA DE 6" CON TORNILLO SIN FIN, MANGO DE MADERA</t>
  </si>
  <si>
    <t>DEWALT REF DW2100</t>
  </si>
  <si>
    <t>PARA ATORNILLAR, PALA Y ESTRELLA LONGITUD 3 1/2", CONEXIÓN 1/4</t>
  </si>
  <si>
    <t>JOANNES REF JM3</t>
  </si>
  <si>
    <t>Quemadores  de horno a gas. TIPO FLAUTA EN ACERO INOXIDABLE REFRACTARIO DE 70,000 BTU</t>
  </si>
  <si>
    <t>GENERAL</t>
  </si>
  <si>
    <t>RAYADORES PARA METAL TIPO ESFERO, PUNTA DE 1/16, LONGITUD 6 1/2" (NO SE FABRICAN RASPADORES TIPO ESFERO)</t>
  </si>
  <si>
    <t>STANLEY  REF    MR77C</t>
  </si>
  <si>
    <t xml:space="preserve">MANUAL CON CABEZA GIRATORIA A 360º </t>
  </si>
  <si>
    <t>DEWALT REF DW616</t>
  </si>
  <si>
    <t xml:space="preserve">1,3/4 HP POTENCIA 120 VOLTIOS, 11 AMP 750 WATIOS DIAMETRO DE LA BOQUILLA 1/4, 1/2" VELOCIDAD 24500 RPM </t>
  </si>
  <si>
    <t>PORTER CABLE REF 7539</t>
  </si>
  <si>
    <t>DE COLUMNA DE 3 1/4 HP MONTADA SOBRE RODAMIENTO DE BOLAS POETNCIA 120 VOLTIOS 15 AMP, VELOCIDAD 10000 A 21000 RPM</t>
  </si>
  <si>
    <t>DELTA REF RS830</t>
  </si>
  <si>
    <t>DE 10" CON BASE, MOTOR DE 1 1/2 HP, 120/240 VOLSTIOS CON FRENO AUTOMATICO, PROFUNDIDAD DE CORTA A 90º 70mm</t>
  </si>
  <si>
    <t>DELTA REF        36-716B</t>
  </si>
  <si>
    <t>ajustable a 45 y 90º control electrico  motor de 1 3/4 hp, velocidad 3000 RPM, diametro del disco 10", 115 voltios, capacidad de corte a 45º 2 1/8" y a 90º 3 1/8" (OFRECEMOS ESTA MAQUINA PUES LAS CARACTERISTICAS SOLICITADAS NO SON COMUNES)</t>
  </si>
  <si>
    <t>DELTA REF 28682</t>
  </si>
  <si>
    <t>MOTOR DE INDUCCION 2 HP, 230 VOLTIOS, VELOCIDAD 3250 SFPM, TAMAÑO DE LA MESA 451 X 457 mm, DE 18"</t>
  </si>
  <si>
    <t>DEWALT REF DW725</t>
  </si>
  <si>
    <t>BRAZO RADIAL DE 12" POTENCIA 2000 VATIOS, VELOCIDAD 3000 RPM, CAPACIDAD DE CORTE EN 90º, 460 mm</t>
  </si>
  <si>
    <t>DEWALT REF DW352</t>
  </si>
  <si>
    <t>POTENCIA 120 VOLTIOS, 12 AMP, 1400 WATS VELOCIDAD 5800 RPM, CAPACIDAD DE CORTA EN 90º 65mm</t>
  </si>
  <si>
    <t>DEWALT REF DW715</t>
  </si>
  <si>
    <t xml:space="preserve">POTENCIA 120 VOLTIOS, 15 AMP, 4000 RPM DISCO 12" </t>
  </si>
  <si>
    <t>LINCOLN REF E6013</t>
  </si>
  <si>
    <t>EN BARRA REVESTIDA DIAMETRO 3/32"</t>
  </si>
  <si>
    <t>JET REF              JDP-20MF</t>
  </si>
  <si>
    <t>DE PEDESTAL DE 1 1/2 HP 115/220 VOLTIOS CAPACIDAD MANDRIL 3/4 DE 12 VELOCIDADES, 150 A 4200 RPM</t>
  </si>
  <si>
    <t>DEWALT REF DW502</t>
  </si>
  <si>
    <t>POTENCIA 120 VOLTIOS, 5,3 AMP, 600 WATS CAPACIDAD MANDRIL 1/2" VELOCIDAD 0 A 3000 RPM 0 A 5000 GOLPES/MIN</t>
  </si>
  <si>
    <t>Velocidad variable, torno de levante,  motor de 110 V y  ½ caballo de fuerza. PLATO FABRICADO EN ALUMINIO DE 0,30 MTS, ACCIONAMIENTO POR PEDAL</t>
  </si>
  <si>
    <t>DELTA REF 46715</t>
  </si>
  <si>
    <t>DE 15" INDUSTRIAL, MOTOR DE 3/4 HP, 120 VOLTIOS,  1750 RPM, DISTANCIA ENTRE PUNTOS 1060 mm</t>
  </si>
  <si>
    <t>DEWALT REF D28700</t>
  </si>
  <si>
    <t>DISCO DE 14" POTENCIA 120 VOLTIOS 15 AMP 2000 WATS VELOCIDAD 3800 RPM</t>
  </si>
  <si>
    <t>BARTEL</t>
  </si>
  <si>
    <t>CAPACIDAD DEL TANQUE 1/2 LITRO</t>
  </si>
  <si>
    <t>ARSEG REF        AR-001</t>
  </si>
  <si>
    <t>VENTILACION DIRECTA ARMAZON SUAVE EN PVC</t>
  </si>
  <si>
    <t>THERMAL DINAMICS REF MASTER81</t>
  </si>
  <si>
    <t>maquina  215mm antorcha pf 250  reg. Gas inerte , sold. 0,030 Tipo inversor, rango de amperaje 20-40,  capacidad de corte de lamina de 1 pulgada de espesor</t>
  </si>
  <si>
    <t>DEWALT REF DW561250C</t>
  </si>
  <si>
    <t>CON PUNTA DE CARBURO</t>
  </si>
  <si>
    <t>DEWALT REF DW531300C</t>
  </si>
  <si>
    <t>40 X 25  2 Metros  Blanco</t>
  </si>
  <si>
    <t>WELLER REF SP40</t>
  </si>
  <si>
    <t>115 VOLTIOS, 40 WATS, TIPO LAPIZ</t>
  </si>
  <si>
    <t>WELLER  REF WP25</t>
  </si>
  <si>
    <t>115 VOLTIOS 25 WATS TIPO LAPIZ</t>
  </si>
  <si>
    <t>HILTI</t>
  </si>
  <si>
    <t>DE 5/16 X 1/2"</t>
  </si>
  <si>
    <t xml:space="preserve">2 A  75 cmELÉCTRICO, CONECTOR A LAS FUENTES Y EQUIPOS ESTÁNDAR </t>
  </si>
  <si>
    <t>KIORITSU REF 1109</t>
  </si>
  <si>
    <t>1000 VOLTIOS EN AC DC, 15 AMP 20 OMNIOS</t>
  </si>
  <si>
    <t>GREENLEE REF DM-60</t>
  </si>
  <si>
    <t xml:space="preserve">DISCOVERY </t>
  </si>
  <si>
    <t>110 VOLTIOS,  CON BOQUILLAS</t>
  </si>
  <si>
    <t>Arnés de cuerpo entero anticaídas, material del cinturón y perneras transpirables, con argolla frontal, dorsal, ventral y 2 laterales;  hebillas autobloqueantes, 2 anillos portamaterial y 4 anillos plásticos para enganchar bolsas portaherramientas,  Norma EN 358, EN 813 &amp; EN 361.</t>
  </si>
  <si>
    <t>ARSEG REF           90-594</t>
  </si>
  <si>
    <t>Ascensor bloqueador de puño (par) Diseñado para progresar sobre cuerda fija de 10 a 13 mm. Pesa 205 g Objeto con forma de empuñadura que se desliza por la cuerda fija. Tiene la particularidad de que se desliza suavemente hacia arriba y es autobloqueante hacia abajo por lo que facilita nuestra seguridad en la progresión.</t>
  </si>
  <si>
    <t>PETZEL</t>
  </si>
  <si>
    <t>HERRAGRO REF 3167</t>
  </si>
  <si>
    <t>FORJADOS</t>
  </si>
  <si>
    <t>MONTANA</t>
  </si>
  <si>
    <t xml:space="preserve">Brujulas de precision para la orientacion con azimut 360 grados graduada en  1° . </t>
  </si>
  <si>
    <t>EN MADERA</t>
  </si>
  <si>
    <t>INCAME REF T2</t>
  </si>
  <si>
    <t>FABRICADO EN LAMINA COLD ROLL CON BANDEJA INTERNA, ALTO 16 cm, BASE 45 cm FONDO 15 cm</t>
  </si>
  <si>
    <t xml:space="preserve"> fabricado en policarbonato de alta resistencia, para trabajos en altura y rescate, Ventilado con 5 orificios en cada lado, arnés de cinta textil y contorno de cabeza acolchado, barbuquejo regulable adelante-atrás mediante hebillas deslizantes, ruedecita de regulación única ajuste en altura, ranuras laterales para adaptar orejeras, gancho para sujeción de la linterna fronta, , tipo II, clase C, color blanco. Cumple Norma ANSI Z89.1-2003, EN 397 y EN 12497, </t>
  </si>
  <si>
    <t>NEW ENGLAND</t>
  </si>
  <si>
    <t>INSTRUMENT PAKISTAN</t>
  </si>
  <si>
    <t xml:space="preserve">EQUIPOS DE DISECCION PARA ESTUDIANTE DE 12 PIEZAS </t>
  </si>
  <si>
    <t>HERRAGRO REF 2181</t>
  </si>
  <si>
    <t>CAPACIDAD 20 LITROS</t>
  </si>
  <si>
    <t>Cubeta plastica transparente con tapa en la que se colocan semillas a las cuales se les aplica riego para que germinen, tiene orificios para el desague. Las medidas son 20 cm de alto, 30 cm de ancho, y 50 cm de largo. Tambien pueden ser las medidas mayores a las descritas o un poco menores. Capacidad 4,1 U.S Gal/1,5 dal</t>
  </si>
  <si>
    <t xml:space="preserve">Cubeta plastica transparente con tapa en la que se colocan semillas a las cuales se les aplica riego para que germinen, tiene orificios para el desague.  medidas  20 cm de alto, 30 cm de ancho, y 50 cm de largo. </t>
  </si>
  <si>
    <t>HERRAGRO REF 5408</t>
  </si>
  <si>
    <t xml:space="preserve">DOS MANGOS EN MADERA DE 1575mm X 355mm </t>
  </si>
  <si>
    <t>OMEGA</t>
  </si>
  <si>
    <t>Mosquetón de seguridad en ACERO resistencia de 16.185 lbs (72 KN), peso 10.2 oz, clasificación UL, Norma NFPA 1983 uso general, EN 362, cierre automatico (auto-lock), color plata.</t>
  </si>
  <si>
    <t>MP TOOLS REF 326</t>
  </si>
  <si>
    <t>PLOMADA DE CENTRO EN BRONCE 16 ONZAS</t>
  </si>
  <si>
    <t>STANLEY REF      15-675</t>
  </si>
  <si>
    <t xml:space="preserve">LONGITUD 12" </t>
  </si>
  <si>
    <t>ZUBIOLA REF 10414000</t>
  </si>
  <si>
    <t>con cojinete de agata; caja de laton. Diámetro: 4,5 cm QUE TENGA ASIMUT DE 360 GRADOS, GRADUADA A UN GRADO</t>
  </si>
  <si>
    <t xml:space="preserve">Caja de 100 unidades resistencias internas de facil regulacion. DESDE 100 OMNIOS HASTA 100 K </t>
  </si>
  <si>
    <t>STANLEY REF     78-031</t>
  </si>
  <si>
    <t>CAPACIDAD 14 ONZAS CON MECANISMO DE PALANCA ANTI-ATASCAMIENTO</t>
  </si>
  <si>
    <t>STANLEY REF    69-259</t>
  </si>
  <si>
    <t>DE 5/64 A 1/4"</t>
  </si>
  <si>
    <t>STANLEY  REF     69-261</t>
  </si>
  <si>
    <t>DE 1,5 A 6mm</t>
  </si>
  <si>
    <t>STANLEY REF     86-082</t>
  </si>
  <si>
    <t>GREENLEE REF CM-600</t>
  </si>
  <si>
    <t>EN AC Y DC</t>
  </si>
  <si>
    <t>GREENLEE REF CM-410</t>
  </si>
  <si>
    <t>STANLEY REF    83-506</t>
  </si>
  <si>
    <t>FABRICADA EN HIERRO FUNDIDO, ESLABON GIRATORIO MANIJA GRANDE</t>
  </si>
  <si>
    <t>DEWALT REF D28111</t>
  </si>
  <si>
    <t>DISCO DE 4 1/2" POTENCIA 1210 VOLTIOS, 850 WATS VELOCIDAD 10000 RPM</t>
  </si>
  <si>
    <t>STANLEY REF    69-800</t>
  </si>
  <si>
    <t>PARA TRABAJO PESADO CON 4 BOQUILLAS TRATAMIENTO TERMICO</t>
  </si>
  <si>
    <t>NEO REF                    TC-933</t>
  </si>
  <si>
    <t>Capacidad de taladrado en acero de 32 mm, voltaje 110-60 ciclos, rango de velocidades 110-3560 rpm, 2HP, 12 velocidades, luz libre, 863mm altura total 1700mm</t>
  </si>
  <si>
    <t>STANLEY REF     14-562</t>
  </si>
  <si>
    <t>LONGITUD 10" CORTA METAL HASTA CALIBRE 18, MANGO BIMATERIAL, PLACA ARTICULADA NORMAS ANSI</t>
  </si>
  <si>
    <t>STANLEY REF      14-564</t>
  </si>
  <si>
    <t>STANLEY REF     14-563</t>
  </si>
  <si>
    <t>STANLEY REF     14-556</t>
  </si>
  <si>
    <t>LARGO 10" MANGO FORRADO CON NORMA ANSI</t>
  </si>
  <si>
    <t>REQUERIMIENTO INICIAL</t>
  </si>
  <si>
    <t>PROPUESTA DE COMERCIALIZADORA NACIONAL FERRE INDUSTRIAL</t>
  </si>
  <si>
    <t>PROPUESTA DE " FISA" FERRETERIA INDUSTRIAL S.A</t>
  </si>
  <si>
    <t>OBSERVACIONES</t>
  </si>
  <si>
    <t>LOS ITEMS 119, 120 Y 123 FUERON SACADOS PARA EL CALCULO DE LA PROPUESTA ECONOMICA, TODA VEZ QUE ESTOS FUERON ELIMINADOS MEDIANTE LOS ADENDOS Y LAS RESPUESTAS A LAS OBSERVACIONES.</t>
  </si>
  <si>
    <t>VERIFICACIÒN DE LOS REQUISITOS PENDIENTES</t>
  </si>
  <si>
    <t>CONALFER</t>
  </si>
  <si>
    <t>FERRETERIA INDISTRIAL S.A</t>
  </si>
  <si>
    <t xml:space="preserve">PROPUESTA ECONOMICA </t>
  </si>
  <si>
    <t>% DE LA POLIZA CON RESPECTO DE LA PROPUESTA ECONOMICA</t>
  </si>
  <si>
    <t>RESULTADO DE LA EVALUACION DE LA POLIZA CON RESPECTO DE LA PROPUESTA ECONOMICA</t>
  </si>
  <si>
    <t>% DE LAS CERTIFICACIONES CON RESPECTO DE LA PROPUESTA ECONOMICA</t>
  </si>
  <si>
    <t>RESULTADO DE LA EVALUACION DE LAS CERTIFICACIONES CON RESPECTO DE LA PROPUESTA ECONOMICA</t>
  </si>
  <si>
    <t xml:space="preserve">RESULTADO DE LA EVALUACION </t>
  </si>
  <si>
    <t>CRITERIO DE EVALUACION</t>
  </si>
  <si>
    <t>VALOR DE LA OFERTA ECONOMICA SIN LOS ITEMS ELIMINADOS</t>
  </si>
  <si>
    <t xml:space="preserve">2.2.4. GARANTÍA DE SERIEDAD DE LA PROPUESTA    (DOCUMENTO NO SUBSANABLE).
El proponente deberá garantizar el cumplimiento de la propuesta que hace dentro de la presente Invitación  y la consiguiente suscripción del respectivo contrato en caso de que éste se le adjudique, mediante la constitución de una póliza de garantía de seriedad de la misma, a favor de la Universidad Distrital Francisco José de Caldas. 
La garantía deberá ser equivalente al 10% (aproximado al peso por exceso o por defecto) del VALOR TOTAL DE LA PROPUESTA, válida como mínimo por noventa (90) días calendario contados a partir de la fecha de cierre de la Invitación. En caso de prorrogarse el plazo de la Invitación, el proponente deberá mantener vigentes todos los plazos y condiciones originales de su propuesta y ampliar la validez de la garantía de seriedad por el término adicional que señale la Universidad.
</t>
  </si>
  <si>
    <t xml:space="preserve">2.4.2. Certificaciones de Experiencia (Documento no subsanable) 
EXPERIENCIA GENERAL
Para efectos de evaluar la experiencia general, el Oferente  deberá presentar como máximo 3 certificaciones de contratos cuyo objeto  sea igual o similar al grupo que esta ofertando. Ejecutados en los últimos  años (3)  años y cuya sumatoria sea por lo menos igual al 50% del valor ofertado. Esta última condición se verificará una vez se abra el sobre que contiene la propuesta económica con los oferentes que resulten hábilitados. 
</t>
  </si>
  <si>
    <t>CUMPLE</t>
  </si>
  <si>
    <t>N/A</t>
  </si>
  <si>
    <t>NINGÚN PROPONENTE CUMPLIO CON LOS REQUERIMIENTOS MINIMOS TECNICOS</t>
  </si>
  <si>
    <t>NO SE PRESENTO NINGÚN PROPONENTE</t>
  </si>
  <si>
    <t xml:space="preserve">VALOR DE LA OFERTA ECONOMICA </t>
  </si>
  <si>
    <t>FF SOLICIONES S.A</t>
  </si>
  <si>
    <t>MACRO DIGITAL LTDA</t>
  </si>
  <si>
    <t>MHC SUMINISTROS E.U</t>
  </si>
  <si>
    <t>VALOR ASEGURADO EN LA POLIZA DE SERIEDAD DE LA OFERTA</t>
  </si>
  <si>
    <t>NO CUMPLE</t>
  </si>
  <si>
    <t>SUMATORIA DE LAS CERTIFICACIONES APORTADAS Y TENIDAS COMO VALIDAS</t>
  </si>
  <si>
    <t>NA</t>
  </si>
  <si>
    <t>GRUPO No. 4 EQUIPOS DE VIDEO Y TELEVISIÒN</t>
  </si>
  <si>
    <t>1. LA CERTIFICACION APORTADA A FOLIO 74 POR $193`340.221 NO ES TENIDA EN CUENTA PARA EL CALCULO, TODA VEZ QUE EL OBJETO DE LA MISMA ES " SUMINISTRO ELEMENTOS DE MOBILIARIO Y ENSERES  (…)" 2. LA CERTIFICACIÓN APORTADA A FOLIO 73 CONTIENE EN EL OBJETO 48 NEVERAS Y 48 BALONES DE VOLEIBOL ELEMENTOS NO SOLICITADOS EN LA CONVOCATORIA PUBLICA. SIN EMBARGO, ESTA ES EVALUADA COMPLETAMENTE POR INCLUIR 48 TELEVISORES Y DADO QUE NO SE IDENTIFICA EL VALOR DE LAS NEVERAS Y BALONES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</si>
</sst>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€_-;\-* #,##0\ _€_-;_-* &quot;-&quot;??\ _€_-;_-@_-"/>
    <numFmt numFmtId="165" formatCode="#.##0.00"/>
  </numFmts>
  <fonts count="18">
    <font>
      <sz val="10"/>
      <name val="Arial"/>
      <family val="0"/>
    </font>
    <font>
      <b/>
      <sz val="22"/>
      <name val="Tahoma"/>
      <family val="2"/>
    </font>
    <font>
      <b/>
      <sz val="2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8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b/>
      <sz val="12"/>
      <name val="Tahoma"/>
      <family val="2"/>
    </font>
    <font>
      <sz val="8"/>
      <name val="Arial"/>
      <family val="0"/>
    </font>
    <font>
      <sz val="18"/>
      <name val="Tahoma"/>
      <family val="2"/>
    </font>
    <font>
      <sz val="18"/>
      <name val="Arial"/>
      <family val="0"/>
    </font>
    <font>
      <sz val="10"/>
      <name val="Tahoma"/>
      <family val="2"/>
    </font>
    <font>
      <sz val="22"/>
      <name val="Arial"/>
      <family val="0"/>
    </font>
    <font>
      <sz val="15"/>
      <name val="Tahoma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 wrapText="1"/>
      <protection locked="0"/>
    </xf>
    <xf numFmtId="4" fontId="5" fillId="2" borderId="1" xfId="15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15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3" fontId="3" fillId="3" borderId="1" xfId="17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3" fontId="6" fillId="3" borderId="1" xfId="1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3" fillId="0" borderId="1" xfId="15" applyNumberFormat="1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15" applyNumberFormat="1" applyFont="1" applyFill="1" applyBorder="1" applyAlignment="1" applyProtection="1">
      <alignment horizontal="center" vertical="center" wrapText="1"/>
      <protection/>
    </xf>
    <xf numFmtId="164" fontId="3" fillId="0" borderId="1" xfId="15" applyNumberFormat="1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 applyProtection="1">
      <alignment horizontal="center" vertical="center" wrapText="1"/>
      <protection/>
    </xf>
    <xf numFmtId="3" fontId="7" fillId="3" borderId="1" xfId="0" applyNumberFormat="1" applyFont="1" applyFill="1" applyBorder="1" applyAlignment="1" applyProtection="1">
      <alignment horizontal="center" vertical="center" wrapText="1"/>
      <protection/>
    </xf>
    <xf numFmtId="3" fontId="6" fillId="4" borderId="1" xfId="15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164" fontId="6" fillId="0" borderId="1" xfId="15" applyNumberFormat="1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164" fontId="3" fillId="0" borderId="0" xfId="15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5" fillId="2" borderId="1" xfId="15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1" xfId="15" applyNumberFormat="1" applyFont="1" applyFill="1" applyBorder="1" applyAlignment="1" applyProtection="1">
      <alignment horizontal="center" vertical="center" wrapText="1"/>
      <protection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5" applyNumberFormat="1" applyFont="1" applyFill="1" applyBorder="1" applyAlignment="1" applyProtection="1">
      <alignment horizontal="center" vertical="center" wrapText="1"/>
      <protection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5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15" applyNumberFormat="1" applyFont="1" applyFill="1" applyBorder="1" applyAlignment="1" applyProtection="1">
      <alignment horizontal="center" vertical="center" wrapText="1"/>
      <protection/>
    </xf>
    <xf numFmtId="164" fontId="3" fillId="0" borderId="2" xfId="15" applyNumberFormat="1" applyFont="1" applyFill="1" applyBorder="1" applyAlignment="1" applyProtection="1">
      <alignment horizontal="left" vertical="center" wrapText="1"/>
      <protection/>
    </xf>
    <xf numFmtId="164" fontId="4" fillId="0" borderId="2" xfId="15" applyNumberFormat="1" applyFont="1" applyFill="1" applyBorder="1" applyAlignment="1" applyProtection="1">
      <alignment horizontal="center" vertical="center" wrapText="1"/>
      <protection/>
    </xf>
    <xf numFmtId="164" fontId="3" fillId="0" borderId="2" xfId="15" applyNumberFormat="1" applyFont="1" applyFill="1" applyBorder="1" applyAlignment="1" applyProtection="1">
      <alignment vertical="center" wrapText="1"/>
      <protection/>
    </xf>
    <xf numFmtId="164" fontId="6" fillId="0" borderId="2" xfId="15" applyNumberFormat="1" applyFont="1" applyFill="1" applyBorder="1" applyAlignment="1" applyProtection="1">
      <alignment horizontal="center" vertical="center" wrapText="1"/>
      <protection/>
    </xf>
    <xf numFmtId="4" fontId="5" fillId="2" borderId="3" xfId="15" applyNumberFormat="1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3" fontId="6" fillId="0" borderId="3" xfId="15" applyNumberFormat="1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3" fontId="6" fillId="4" borderId="3" xfId="15" applyNumberFormat="1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/>
    </xf>
    <xf numFmtId="3" fontId="3" fillId="3" borderId="6" xfId="17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15" applyNumberFormat="1" applyFont="1" applyFill="1" applyBorder="1" applyAlignment="1" applyProtection="1">
      <alignment horizontal="center" vertical="center" wrapText="1"/>
      <protection/>
    </xf>
    <xf numFmtId="3" fontId="6" fillId="0" borderId="7" xfId="15" applyNumberFormat="1" applyFont="1" applyFill="1" applyBorder="1" applyAlignment="1" applyProtection="1">
      <alignment horizontal="center" vertical="center" wrapText="1"/>
      <protection/>
    </xf>
    <xf numFmtId="3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5" fillId="2" borderId="3" xfId="15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4" fontId="6" fillId="0" borderId="3" xfId="15" applyNumberFormat="1" applyFont="1" applyFill="1" applyBorder="1" applyAlignment="1" applyProtection="1">
      <alignment horizontal="center" vertical="center" wrapText="1"/>
      <protection/>
    </xf>
    <xf numFmtId="3" fontId="10" fillId="0" borderId="7" xfId="0" applyNumberFormat="1" applyFont="1" applyFill="1" applyBorder="1" applyAlignment="1" applyProtection="1">
      <alignment horizontal="center" vertical="center" wrapText="1"/>
      <protection/>
    </xf>
    <xf numFmtId="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4" fillId="2" borderId="21" xfId="19" applyFont="1" applyFill="1" applyBorder="1" applyAlignment="1" applyProtection="1">
      <alignment horizontal="center" vertical="center" wrapText="1"/>
      <protection/>
    </xf>
    <xf numFmtId="0" fontId="4" fillId="2" borderId="18" xfId="19" applyFont="1" applyFill="1" applyBorder="1" applyAlignment="1" applyProtection="1">
      <alignment horizontal="center" vertical="center" wrapText="1"/>
      <protection/>
    </xf>
    <xf numFmtId="0" fontId="4" fillId="2" borderId="2" xfId="19" applyFont="1" applyFill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center" vertical="center" wrapText="1"/>
      <protection locked="0"/>
    </xf>
    <xf numFmtId="0" fontId="5" fillId="2" borderId="1" xfId="19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4" fillId="2" borderId="4" xfId="19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wrapText="1"/>
    </xf>
    <xf numFmtId="0" fontId="17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9"/>
  <sheetViews>
    <sheetView showGridLines="0" tabSelected="1" zoomScale="55" zoomScaleNormal="55" workbookViewId="0" topLeftCell="A2">
      <selection activeCell="F200" sqref="F200"/>
    </sheetView>
  </sheetViews>
  <sheetFormatPr defaultColWidth="11.421875" defaultRowHeight="12.75"/>
  <cols>
    <col min="1" max="1" width="6.00390625" style="1" customWidth="1"/>
    <col min="2" max="2" width="15.8515625" style="1" customWidth="1"/>
    <col min="3" max="3" width="28.8515625" style="1" customWidth="1"/>
    <col min="4" max="4" width="11.57421875" style="27" bestFit="1" customWidth="1"/>
    <col min="5" max="5" width="15.28125" style="1" customWidth="1"/>
    <col min="6" max="6" width="34.57421875" style="1" customWidth="1"/>
    <col min="7" max="7" width="15.140625" style="28" hidden="1" customWidth="1"/>
    <col min="8" max="8" width="14.8515625" style="28" hidden="1" customWidth="1"/>
    <col min="9" max="9" width="13.421875" style="28" hidden="1" customWidth="1"/>
    <col min="10" max="10" width="28.421875" style="28" customWidth="1"/>
    <col min="11" max="13" width="11.421875" style="1" hidden="1" customWidth="1"/>
    <col min="14" max="14" width="3.57421875" style="1" hidden="1" customWidth="1"/>
    <col min="15" max="15" width="29.28125" style="1" customWidth="1"/>
    <col min="16" max="16" width="32.7109375" style="1" customWidth="1"/>
    <col min="17" max="17" width="34.00390625" style="1" hidden="1" customWidth="1"/>
    <col min="18" max="19" width="0" style="1" hidden="1" customWidth="1"/>
    <col min="20" max="20" width="27.8515625" style="1" customWidth="1"/>
    <col min="21" max="16384" width="11.421875" style="1" customWidth="1"/>
  </cols>
  <sheetData>
    <row r="1" spans="1:10" ht="90" customHeight="1" hidden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27" ht="90" customHeight="1" thickBot="1">
      <c r="A2" s="102" t="s">
        <v>369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0" ht="90" customHeight="1" thickBot="1">
      <c r="A3" s="96" t="s">
        <v>587</v>
      </c>
      <c r="B3" s="97"/>
      <c r="C3" s="97"/>
      <c r="D3" s="98"/>
      <c r="E3" s="99" t="s">
        <v>588</v>
      </c>
      <c r="F3" s="100"/>
      <c r="G3" s="100"/>
      <c r="H3" s="100"/>
      <c r="I3" s="100"/>
      <c r="J3" s="101"/>
      <c r="K3" s="59"/>
      <c r="L3" s="60"/>
      <c r="M3" s="60"/>
      <c r="N3" s="60"/>
      <c r="O3" s="112" t="s">
        <v>589</v>
      </c>
      <c r="P3" s="100"/>
      <c r="Q3" s="100"/>
      <c r="R3" s="100"/>
      <c r="S3" s="100"/>
      <c r="T3" s="101"/>
    </row>
    <row r="4" spans="1:20" s="4" customFormat="1" ht="54" customHeight="1">
      <c r="A4" s="91" t="s">
        <v>1</v>
      </c>
      <c r="B4" s="91" t="s">
        <v>2</v>
      </c>
      <c r="C4" s="91" t="s">
        <v>3</v>
      </c>
      <c r="D4" s="92" t="s">
        <v>4</v>
      </c>
      <c r="E4" s="94" t="s">
        <v>5</v>
      </c>
      <c r="F4" s="95" t="s">
        <v>6</v>
      </c>
      <c r="G4" s="2" t="s">
        <v>7</v>
      </c>
      <c r="H4" s="3" t="s">
        <v>8</v>
      </c>
      <c r="I4" s="3" t="s">
        <v>9</v>
      </c>
      <c r="J4" s="48" t="s">
        <v>10</v>
      </c>
      <c r="K4" s="113" t="s">
        <v>1</v>
      </c>
      <c r="L4" s="88" t="s">
        <v>2</v>
      </c>
      <c r="M4" s="88" t="s">
        <v>3</v>
      </c>
      <c r="N4" s="88" t="s">
        <v>4</v>
      </c>
      <c r="O4" s="95" t="s">
        <v>5</v>
      </c>
      <c r="P4" s="95" t="s">
        <v>6</v>
      </c>
      <c r="Q4" s="29" t="s">
        <v>7</v>
      </c>
      <c r="R4" s="30" t="s">
        <v>8</v>
      </c>
      <c r="S4" s="30" t="s">
        <v>9</v>
      </c>
      <c r="T4" s="61" t="s">
        <v>10</v>
      </c>
    </row>
    <row r="5" spans="1:20" s="4" customFormat="1" ht="57" customHeight="1">
      <c r="A5" s="88"/>
      <c r="B5" s="88"/>
      <c r="C5" s="88"/>
      <c r="D5" s="93"/>
      <c r="E5" s="94"/>
      <c r="F5" s="95"/>
      <c r="G5" s="2" t="s">
        <v>11</v>
      </c>
      <c r="H5" s="3" t="s">
        <v>12</v>
      </c>
      <c r="I5" s="3" t="s">
        <v>13</v>
      </c>
      <c r="J5" s="48" t="s">
        <v>14</v>
      </c>
      <c r="K5" s="113"/>
      <c r="L5" s="88"/>
      <c r="M5" s="88"/>
      <c r="N5" s="88"/>
      <c r="O5" s="95"/>
      <c r="P5" s="95"/>
      <c r="Q5" s="29" t="s">
        <v>11</v>
      </c>
      <c r="R5" s="30" t="s">
        <v>12</v>
      </c>
      <c r="S5" s="30" t="s">
        <v>13</v>
      </c>
      <c r="T5" s="61" t="s">
        <v>14</v>
      </c>
    </row>
    <row r="6" spans="1:20" ht="21">
      <c r="A6" s="5">
        <v>1</v>
      </c>
      <c r="B6" s="6" t="s">
        <v>15</v>
      </c>
      <c r="C6" s="6" t="s">
        <v>16</v>
      </c>
      <c r="D6" s="43">
        <v>2</v>
      </c>
      <c r="E6" s="49" t="s">
        <v>17</v>
      </c>
      <c r="F6" s="9" t="s">
        <v>16</v>
      </c>
      <c r="G6" s="10">
        <v>237437.5</v>
      </c>
      <c r="H6" s="11">
        <f aca="true" t="shared" si="0" ref="H6:H69">+IF(G6="","",(G6*0.16))</f>
        <v>37990</v>
      </c>
      <c r="I6" s="11">
        <f aca="true" t="shared" si="1" ref="I6:I69">+IF(H6="","",H6*D6)</f>
        <v>75980</v>
      </c>
      <c r="J6" s="50">
        <f aca="true" t="shared" si="2" ref="J6:J69">+IF(H6="","",(I6+(G6*D6)))</f>
        <v>550855</v>
      </c>
      <c r="K6" s="62">
        <v>1</v>
      </c>
      <c r="L6" s="31" t="s">
        <v>15</v>
      </c>
      <c r="M6" s="31" t="s">
        <v>16</v>
      </c>
      <c r="N6" s="32">
        <v>2</v>
      </c>
      <c r="O6" s="8" t="s">
        <v>370</v>
      </c>
      <c r="P6" s="8" t="s">
        <v>371</v>
      </c>
      <c r="Q6" s="33">
        <v>85100</v>
      </c>
      <c r="R6" s="34">
        <f>+IF(Q6="","",(Q6*0.16))</f>
        <v>13616</v>
      </c>
      <c r="S6" s="34">
        <f aca="true" t="shared" si="3" ref="S6:S69">+IF(R6="","",R6*N6)</f>
        <v>27232</v>
      </c>
      <c r="T6" s="63">
        <f aca="true" t="shared" si="4" ref="T6:T69">+IF(R6="","",(S6+(Q6*N6)))</f>
        <v>197432</v>
      </c>
    </row>
    <row r="7" spans="1:20" ht="42">
      <c r="A7" s="5">
        <v>2</v>
      </c>
      <c r="B7" s="6" t="s">
        <v>18</v>
      </c>
      <c r="C7" s="6" t="s">
        <v>19</v>
      </c>
      <c r="D7" s="43">
        <v>4</v>
      </c>
      <c r="E7" s="49" t="s">
        <v>20</v>
      </c>
      <c r="F7" s="9" t="s">
        <v>19</v>
      </c>
      <c r="G7" s="10">
        <v>68875</v>
      </c>
      <c r="H7" s="11">
        <f t="shared" si="0"/>
        <v>11020</v>
      </c>
      <c r="I7" s="11">
        <f t="shared" si="1"/>
        <v>44080</v>
      </c>
      <c r="J7" s="50">
        <f t="shared" si="2"/>
        <v>319580</v>
      </c>
      <c r="K7" s="62">
        <v>2</v>
      </c>
      <c r="L7" s="31" t="s">
        <v>18</v>
      </c>
      <c r="M7" s="31" t="s">
        <v>19</v>
      </c>
      <c r="N7" s="32">
        <v>4</v>
      </c>
      <c r="O7" s="8" t="s">
        <v>372</v>
      </c>
      <c r="P7" s="8" t="s">
        <v>373</v>
      </c>
      <c r="Q7" s="33">
        <v>60000</v>
      </c>
      <c r="R7" s="34">
        <f aca="true" t="shared" si="5" ref="R7:R70">+IF(Q7="","",(Q7*0.16))</f>
        <v>9600</v>
      </c>
      <c r="S7" s="34">
        <f t="shared" si="3"/>
        <v>38400</v>
      </c>
      <c r="T7" s="63">
        <f t="shared" si="4"/>
        <v>278400</v>
      </c>
    </row>
    <row r="8" spans="1:20" ht="42">
      <c r="A8" s="5">
        <v>3</v>
      </c>
      <c r="B8" s="6" t="s">
        <v>21</v>
      </c>
      <c r="C8" s="6" t="s">
        <v>22</v>
      </c>
      <c r="D8" s="43">
        <v>2</v>
      </c>
      <c r="E8" s="49" t="s">
        <v>23</v>
      </c>
      <c r="F8" s="9" t="s">
        <v>22</v>
      </c>
      <c r="G8" s="10">
        <v>494835</v>
      </c>
      <c r="H8" s="11">
        <f t="shared" si="0"/>
        <v>79173.6</v>
      </c>
      <c r="I8" s="11">
        <f t="shared" si="1"/>
        <v>158347.2</v>
      </c>
      <c r="J8" s="50">
        <f t="shared" si="2"/>
        <v>1148017.2</v>
      </c>
      <c r="K8" s="62">
        <v>3</v>
      </c>
      <c r="L8" s="31" t="s">
        <v>21</v>
      </c>
      <c r="M8" s="31" t="s">
        <v>22</v>
      </c>
      <c r="N8" s="32">
        <v>2</v>
      </c>
      <c r="O8" s="8" t="s">
        <v>374</v>
      </c>
      <c r="P8" s="8" t="s">
        <v>375</v>
      </c>
      <c r="Q8" s="33">
        <v>353700</v>
      </c>
      <c r="R8" s="34">
        <f t="shared" si="5"/>
        <v>56592</v>
      </c>
      <c r="S8" s="34">
        <f t="shared" si="3"/>
        <v>113184</v>
      </c>
      <c r="T8" s="63">
        <f t="shared" si="4"/>
        <v>820584</v>
      </c>
    </row>
    <row r="9" spans="1:20" ht="43.5" customHeight="1">
      <c r="A9" s="5">
        <v>4</v>
      </c>
      <c r="B9" s="6" t="s">
        <v>21</v>
      </c>
      <c r="C9" s="6" t="s">
        <v>24</v>
      </c>
      <c r="D9" s="43">
        <v>2</v>
      </c>
      <c r="E9" s="49" t="s">
        <v>25</v>
      </c>
      <c r="F9" s="9" t="s">
        <v>24</v>
      </c>
      <c r="G9" s="10">
        <v>2925000</v>
      </c>
      <c r="H9" s="11">
        <f t="shared" si="0"/>
        <v>468000</v>
      </c>
      <c r="I9" s="11">
        <f t="shared" si="1"/>
        <v>936000</v>
      </c>
      <c r="J9" s="50">
        <f t="shared" si="2"/>
        <v>6786000</v>
      </c>
      <c r="K9" s="62">
        <v>4</v>
      </c>
      <c r="L9" s="31" t="s">
        <v>21</v>
      </c>
      <c r="M9" s="31" t="s">
        <v>24</v>
      </c>
      <c r="N9" s="32">
        <v>2</v>
      </c>
      <c r="O9" s="8" t="s">
        <v>376</v>
      </c>
      <c r="P9" s="8" t="s">
        <v>377</v>
      </c>
      <c r="Q9" s="33">
        <v>575000</v>
      </c>
      <c r="R9" s="34">
        <f t="shared" si="5"/>
        <v>92000</v>
      </c>
      <c r="S9" s="34">
        <f t="shared" si="3"/>
        <v>184000</v>
      </c>
      <c r="T9" s="63">
        <f t="shared" si="4"/>
        <v>1334000</v>
      </c>
    </row>
    <row r="10" spans="1:20" ht="31.5">
      <c r="A10" s="5">
        <v>5</v>
      </c>
      <c r="B10" s="6" t="s">
        <v>26</v>
      </c>
      <c r="C10" s="6" t="s">
        <v>24</v>
      </c>
      <c r="D10" s="43">
        <v>1</v>
      </c>
      <c r="E10" s="49" t="s">
        <v>25</v>
      </c>
      <c r="F10" s="9" t="s">
        <v>24</v>
      </c>
      <c r="G10" s="10">
        <v>2925000</v>
      </c>
      <c r="H10" s="11">
        <f t="shared" si="0"/>
        <v>468000</v>
      </c>
      <c r="I10" s="11">
        <f t="shared" si="1"/>
        <v>468000</v>
      </c>
      <c r="J10" s="50">
        <f t="shared" si="2"/>
        <v>3393000</v>
      </c>
      <c r="K10" s="62">
        <v>5</v>
      </c>
      <c r="L10" s="31" t="s">
        <v>26</v>
      </c>
      <c r="M10" s="31" t="s">
        <v>24</v>
      </c>
      <c r="N10" s="32">
        <v>1</v>
      </c>
      <c r="O10" s="8" t="s">
        <v>376</v>
      </c>
      <c r="P10" s="8" t="s">
        <v>377</v>
      </c>
      <c r="Q10" s="33">
        <v>575000</v>
      </c>
      <c r="R10" s="34">
        <f t="shared" si="5"/>
        <v>92000</v>
      </c>
      <c r="S10" s="34">
        <f t="shared" si="3"/>
        <v>92000</v>
      </c>
      <c r="T10" s="63">
        <f t="shared" si="4"/>
        <v>667000</v>
      </c>
    </row>
    <row r="11" spans="1:20" ht="42">
      <c r="A11" s="5">
        <v>6</v>
      </c>
      <c r="B11" s="6" t="s">
        <v>27</v>
      </c>
      <c r="C11" s="6" t="s">
        <v>28</v>
      </c>
      <c r="D11" s="43">
        <v>1</v>
      </c>
      <c r="E11" s="49" t="s">
        <v>29</v>
      </c>
      <c r="F11" s="9" t="s">
        <v>28</v>
      </c>
      <c r="G11" s="10">
        <v>1523437.5</v>
      </c>
      <c r="H11" s="11">
        <f t="shared" si="0"/>
        <v>243750</v>
      </c>
      <c r="I11" s="11">
        <f t="shared" si="1"/>
        <v>243750</v>
      </c>
      <c r="J11" s="50">
        <f t="shared" si="2"/>
        <v>1767187.5</v>
      </c>
      <c r="K11" s="62">
        <v>6</v>
      </c>
      <c r="L11" s="31" t="s">
        <v>27</v>
      </c>
      <c r="M11" s="31" t="s">
        <v>28</v>
      </c>
      <c r="N11" s="32">
        <v>1</v>
      </c>
      <c r="O11" s="8" t="s">
        <v>378</v>
      </c>
      <c r="P11" s="8" t="s">
        <v>379</v>
      </c>
      <c r="Q11" s="33">
        <v>937500</v>
      </c>
      <c r="R11" s="34">
        <f t="shared" si="5"/>
        <v>150000</v>
      </c>
      <c r="S11" s="34">
        <f t="shared" si="3"/>
        <v>150000</v>
      </c>
      <c r="T11" s="63">
        <f t="shared" si="4"/>
        <v>1087500</v>
      </c>
    </row>
    <row r="12" spans="1:20" ht="21">
      <c r="A12" s="5">
        <v>7</v>
      </c>
      <c r="B12" s="6" t="s">
        <v>30</v>
      </c>
      <c r="C12" s="6" t="s">
        <v>31</v>
      </c>
      <c r="D12" s="43">
        <v>6</v>
      </c>
      <c r="E12" s="49" t="s">
        <v>32</v>
      </c>
      <c r="F12" s="9" t="s">
        <v>31</v>
      </c>
      <c r="G12" s="10">
        <v>17968.75</v>
      </c>
      <c r="H12" s="11">
        <f t="shared" si="0"/>
        <v>2875</v>
      </c>
      <c r="I12" s="11">
        <f t="shared" si="1"/>
        <v>17250</v>
      </c>
      <c r="J12" s="50">
        <f t="shared" si="2"/>
        <v>125062.5</v>
      </c>
      <c r="K12" s="62">
        <v>7</v>
      </c>
      <c r="L12" s="31" t="s">
        <v>30</v>
      </c>
      <c r="M12" s="31" t="s">
        <v>31</v>
      </c>
      <c r="N12" s="32">
        <v>6</v>
      </c>
      <c r="O12" s="8" t="s">
        <v>380</v>
      </c>
      <c r="P12" s="8" t="s">
        <v>381</v>
      </c>
      <c r="Q12" s="33">
        <v>20296</v>
      </c>
      <c r="R12" s="34">
        <f t="shared" si="5"/>
        <v>3247.36</v>
      </c>
      <c r="S12" s="34">
        <f t="shared" si="3"/>
        <v>19484.16</v>
      </c>
      <c r="T12" s="63">
        <f t="shared" si="4"/>
        <v>141260.16</v>
      </c>
    </row>
    <row r="13" spans="1:20" ht="31.5">
      <c r="A13" s="5">
        <v>8</v>
      </c>
      <c r="B13" s="6" t="s">
        <v>33</v>
      </c>
      <c r="C13" s="6" t="s">
        <v>34</v>
      </c>
      <c r="D13" s="43">
        <v>20</v>
      </c>
      <c r="E13" s="49" t="s">
        <v>35</v>
      </c>
      <c r="F13" s="9" t="s">
        <v>34</v>
      </c>
      <c r="G13" s="10">
        <v>23887.5</v>
      </c>
      <c r="H13" s="11">
        <f t="shared" si="0"/>
        <v>3822</v>
      </c>
      <c r="I13" s="11">
        <f t="shared" si="1"/>
        <v>76440</v>
      </c>
      <c r="J13" s="50">
        <f t="shared" si="2"/>
        <v>554190</v>
      </c>
      <c r="K13" s="62">
        <v>8</v>
      </c>
      <c r="L13" s="31" t="s">
        <v>33</v>
      </c>
      <c r="M13" s="31" t="s">
        <v>34</v>
      </c>
      <c r="N13" s="32">
        <v>20</v>
      </c>
      <c r="O13" s="8" t="s">
        <v>380</v>
      </c>
      <c r="P13" s="8" t="s">
        <v>382</v>
      </c>
      <c r="Q13" s="33">
        <v>20296</v>
      </c>
      <c r="R13" s="34">
        <f t="shared" si="5"/>
        <v>3247.36</v>
      </c>
      <c r="S13" s="34">
        <f t="shared" si="3"/>
        <v>64947.200000000004</v>
      </c>
      <c r="T13" s="63">
        <f t="shared" si="4"/>
        <v>470867.2</v>
      </c>
    </row>
    <row r="14" spans="1:20" ht="42">
      <c r="A14" s="5">
        <v>9</v>
      </c>
      <c r="B14" s="6" t="s">
        <v>33</v>
      </c>
      <c r="C14" s="6" t="s">
        <v>36</v>
      </c>
      <c r="D14" s="43">
        <v>20</v>
      </c>
      <c r="E14" s="49" t="s">
        <v>37</v>
      </c>
      <c r="F14" s="9" t="s">
        <v>36</v>
      </c>
      <c r="G14" s="10">
        <v>32175</v>
      </c>
      <c r="H14" s="11">
        <f t="shared" si="0"/>
        <v>5148</v>
      </c>
      <c r="I14" s="11">
        <f t="shared" si="1"/>
        <v>102960</v>
      </c>
      <c r="J14" s="50">
        <f t="shared" si="2"/>
        <v>746460</v>
      </c>
      <c r="K14" s="62">
        <v>9</v>
      </c>
      <c r="L14" s="31" t="s">
        <v>33</v>
      </c>
      <c r="M14" s="31" t="s">
        <v>36</v>
      </c>
      <c r="N14" s="32">
        <v>20</v>
      </c>
      <c r="O14" s="8" t="s">
        <v>383</v>
      </c>
      <c r="P14" s="8" t="s">
        <v>384</v>
      </c>
      <c r="Q14" s="33">
        <v>19168</v>
      </c>
      <c r="R14" s="34">
        <f t="shared" si="5"/>
        <v>3066.88</v>
      </c>
      <c r="S14" s="34">
        <f t="shared" si="3"/>
        <v>61337.600000000006</v>
      </c>
      <c r="T14" s="63">
        <f t="shared" si="4"/>
        <v>444697.6</v>
      </c>
    </row>
    <row r="15" spans="1:20" ht="21">
      <c r="A15" s="5">
        <v>10</v>
      </c>
      <c r="B15" s="6" t="s">
        <v>38</v>
      </c>
      <c r="C15" s="6" t="s">
        <v>39</v>
      </c>
      <c r="D15" s="43">
        <v>8</v>
      </c>
      <c r="E15" s="49" t="s">
        <v>35</v>
      </c>
      <c r="F15" s="9" t="s">
        <v>39</v>
      </c>
      <c r="G15" s="10">
        <v>40625</v>
      </c>
      <c r="H15" s="11">
        <f t="shared" si="0"/>
        <v>6500</v>
      </c>
      <c r="I15" s="11">
        <f t="shared" si="1"/>
        <v>52000</v>
      </c>
      <c r="J15" s="50">
        <f t="shared" si="2"/>
        <v>377000</v>
      </c>
      <c r="K15" s="62">
        <v>10</v>
      </c>
      <c r="L15" s="31" t="s">
        <v>38</v>
      </c>
      <c r="M15" s="31" t="s">
        <v>39</v>
      </c>
      <c r="N15" s="32">
        <v>8</v>
      </c>
      <c r="O15" s="8" t="s">
        <v>380</v>
      </c>
      <c r="P15" s="8" t="s">
        <v>381</v>
      </c>
      <c r="Q15" s="33">
        <v>20296</v>
      </c>
      <c r="R15" s="34">
        <f t="shared" si="5"/>
        <v>3247.36</v>
      </c>
      <c r="S15" s="34">
        <f t="shared" si="3"/>
        <v>25978.88</v>
      </c>
      <c r="T15" s="63">
        <f t="shared" si="4"/>
        <v>188346.88</v>
      </c>
    </row>
    <row r="16" spans="1:20" ht="63">
      <c r="A16" s="5">
        <v>11</v>
      </c>
      <c r="B16" s="6" t="s">
        <v>40</v>
      </c>
      <c r="C16" s="6" t="s">
        <v>41</v>
      </c>
      <c r="D16" s="43">
        <v>4</v>
      </c>
      <c r="E16" s="49" t="s">
        <v>42</v>
      </c>
      <c r="F16" s="9" t="s">
        <v>41</v>
      </c>
      <c r="G16" s="10">
        <v>121228.75</v>
      </c>
      <c r="H16" s="11">
        <f t="shared" si="0"/>
        <v>19396.600000000002</v>
      </c>
      <c r="I16" s="11">
        <f t="shared" si="1"/>
        <v>77586.40000000001</v>
      </c>
      <c r="J16" s="50">
        <f t="shared" si="2"/>
        <v>562501.4</v>
      </c>
      <c r="K16" s="62">
        <v>11</v>
      </c>
      <c r="L16" s="31" t="s">
        <v>40</v>
      </c>
      <c r="M16" s="31" t="s">
        <v>41</v>
      </c>
      <c r="N16" s="32">
        <v>4</v>
      </c>
      <c r="O16" s="8" t="s">
        <v>385</v>
      </c>
      <c r="P16" s="8" t="s">
        <v>41</v>
      </c>
      <c r="Q16" s="33">
        <v>101550</v>
      </c>
      <c r="R16" s="34">
        <f t="shared" si="5"/>
        <v>16248</v>
      </c>
      <c r="S16" s="34">
        <f t="shared" si="3"/>
        <v>64992</v>
      </c>
      <c r="T16" s="63">
        <f t="shared" si="4"/>
        <v>471192</v>
      </c>
    </row>
    <row r="17" spans="1:20" ht="12.75">
      <c r="A17" s="5">
        <v>12</v>
      </c>
      <c r="B17" s="6" t="s">
        <v>43</v>
      </c>
      <c r="C17" s="6" t="s">
        <v>44</v>
      </c>
      <c r="D17" s="43">
        <v>4</v>
      </c>
      <c r="E17" s="49" t="s">
        <v>45</v>
      </c>
      <c r="F17" s="9" t="s">
        <v>44</v>
      </c>
      <c r="G17" s="10">
        <v>67787.5</v>
      </c>
      <c r="H17" s="11">
        <f t="shared" si="0"/>
        <v>10846</v>
      </c>
      <c r="I17" s="11">
        <f t="shared" si="1"/>
        <v>43384</v>
      </c>
      <c r="J17" s="50">
        <f t="shared" si="2"/>
        <v>314534</v>
      </c>
      <c r="K17" s="62">
        <v>12</v>
      </c>
      <c r="L17" s="31" t="s">
        <v>43</v>
      </c>
      <c r="M17" s="31" t="s">
        <v>44</v>
      </c>
      <c r="N17" s="32">
        <v>4</v>
      </c>
      <c r="O17" s="8" t="s">
        <v>386</v>
      </c>
      <c r="P17" s="8" t="s">
        <v>387</v>
      </c>
      <c r="Q17" s="33">
        <v>110100</v>
      </c>
      <c r="R17" s="34">
        <f t="shared" si="5"/>
        <v>17616</v>
      </c>
      <c r="S17" s="34">
        <f t="shared" si="3"/>
        <v>70464</v>
      </c>
      <c r="T17" s="63">
        <f t="shared" si="4"/>
        <v>510864</v>
      </c>
    </row>
    <row r="18" spans="1:20" ht="42">
      <c r="A18" s="5">
        <v>13</v>
      </c>
      <c r="B18" s="6" t="s">
        <v>43</v>
      </c>
      <c r="C18" s="6" t="s">
        <v>46</v>
      </c>
      <c r="D18" s="43">
        <v>1</v>
      </c>
      <c r="E18" s="49" t="s">
        <v>45</v>
      </c>
      <c r="F18" s="9" t="s">
        <v>46</v>
      </c>
      <c r="G18" s="10">
        <v>250000</v>
      </c>
      <c r="H18" s="11">
        <f t="shared" si="0"/>
        <v>40000</v>
      </c>
      <c r="I18" s="11">
        <f t="shared" si="1"/>
        <v>40000</v>
      </c>
      <c r="J18" s="50">
        <f t="shared" si="2"/>
        <v>290000</v>
      </c>
      <c r="K18" s="62">
        <v>13</v>
      </c>
      <c r="L18" s="31" t="s">
        <v>43</v>
      </c>
      <c r="M18" s="31" t="s">
        <v>46</v>
      </c>
      <c r="N18" s="32">
        <v>1</v>
      </c>
      <c r="O18" s="8" t="s">
        <v>386</v>
      </c>
      <c r="P18" s="8" t="s">
        <v>388</v>
      </c>
      <c r="Q18" s="33">
        <v>30100</v>
      </c>
      <c r="R18" s="34">
        <f t="shared" si="5"/>
        <v>4816</v>
      </c>
      <c r="S18" s="34">
        <f t="shared" si="3"/>
        <v>4816</v>
      </c>
      <c r="T18" s="63">
        <f t="shared" si="4"/>
        <v>34916</v>
      </c>
    </row>
    <row r="19" spans="1:20" ht="21">
      <c r="A19" s="5">
        <v>14</v>
      </c>
      <c r="B19" s="6" t="s">
        <v>47</v>
      </c>
      <c r="C19" s="6" t="s">
        <v>48</v>
      </c>
      <c r="D19" s="43">
        <v>1</v>
      </c>
      <c r="E19" s="49" t="s">
        <v>29</v>
      </c>
      <c r="F19" s="9" t="s">
        <v>48</v>
      </c>
      <c r="G19" s="10">
        <v>6519531.25</v>
      </c>
      <c r="H19" s="11">
        <f t="shared" si="0"/>
        <v>1043125</v>
      </c>
      <c r="I19" s="11">
        <f t="shared" si="1"/>
        <v>1043125</v>
      </c>
      <c r="J19" s="50">
        <f t="shared" si="2"/>
        <v>7562656.25</v>
      </c>
      <c r="K19" s="62">
        <v>14</v>
      </c>
      <c r="L19" s="31" t="s">
        <v>47</v>
      </c>
      <c r="M19" s="31" t="s">
        <v>48</v>
      </c>
      <c r="N19" s="32">
        <v>1</v>
      </c>
      <c r="O19" s="8" t="s">
        <v>389</v>
      </c>
      <c r="P19" s="8" t="s">
        <v>390</v>
      </c>
      <c r="Q19" s="33">
        <v>4625000</v>
      </c>
      <c r="R19" s="34">
        <f t="shared" si="5"/>
        <v>740000</v>
      </c>
      <c r="S19" s="34">
        <f t="shared" si="3"/>
        <v>740000</v>
      </c>
      <c r="T19" s="63">
        <f t="shared" si="4"/>
        <v>5365000</v>
      </c>
    </row>
    <row r="20" spans="1:20" ht="31.5">
      <c r="A20" s="5">
        <v>15</v>
      </c>
      <c r="B20" s="6" t="s">
        <v>47</v>
      </c>
      <c r="C20" s="6" t="s">
        <v>49</v>
      </c>
      <c r="D20" s="43">
        <v>3</v>
      </c>
      <c r="E20" s="49" t="s">
        <v>50</v>
      </c>
      <c r="F20" s="9" t="s">
        <v>49</v>
      </c>
      <c r="G20" s="10">
        <v>38165</v>
      </c>
      <c r="H20" s="11">
        <f t="shared" si="0"/>
        <v>6106.400000000001</v>
      </c>
      <c r="I20" s="11">
        <f t="shared" si="1"/>
        <v>18319.2</v>
      </c>
      <c r="J20" s="50">
        <f t="shared" si="2"/>
        <v>132814.2</v>
      </c>
      <c r="K20" s="62">
        <v>15</v>
      </c>
      <c r="L20" s="31" t="s">
        <v>47</v>
      </c>
      <c r="M20" s="31" t="s">
        <v>49</v>
      </c>
      <c r="N20" s="32">
        <v>3</v>
      </c>
      <c r="O20" s="8" t="s">
        <v>391</v>
      </c>
      <c r="P20" s="8" t="s">
        <v>392</v>
      </c>
      <c r="Q20" s="33">
        <v>28030</v>
      </c>
      <c r="R20" s="34">
        <f t="shared" si="5"/>
        <v>4484.8</v>
      </c>
      <c r="S20" s="34">
        <f t="shared" si="3"/>
        <v>13454.400000000001</v>
      </c>
      <c r="T20" s="63">
        <f t="shared" si="4"/>
        <v>97544.4</v>
      </c>
    </row>
    <row r="21" spans="1:20" ht="31.5">
      <c r="A21" s="5">
        <v>16</v>
      </c>
      <c r="B21" s="6" t="s">
        <v>47</v>
      </c>
      <c r="C21" s="6" t="s">
        <v>51</v>
      </c>
      <c r="D21" s="43">
        <v>3</v>
      </c>
      <c r="E21" s="49" t="s">
        <v>52</v>
      </c>
      <c r="F21" s="9" t="s">
        <v>51</v>
      </c>
      <c r="G21" s="10">
        <v>37216.25</v>
      </c>
      <c r="H21" s="11">
        <f t="shared" si="0"/>
        <v>5954.6</v>
      </c>
      <c r="I21" s="11">
        <f t="shared" si="1"/>
        <v>17863.800000000003</v>
      </c>
      <c r="J21" s="50">
        <f t="shared" si="2"/>
        <v>129512.55</v>
      </c>
      <c r="K21" s="62">
        <v>16</v>
      </c>
      <c r="L21" s="31" t="s">
        <v>47</v>
      </c>
      <c r="M21" s="31" t="s">
        <v>51</v>
      </c>
      <c r="N21" s="32">
        <v>3</v>
      </c>
      <c r="O21" s="8" t="s">
        <v>393</v>
      </c>
      <c r="P21" s="8" t="s">
        <v>392</v>
      </c>
      <c r="Q21" s="33">
        <v>28030</v>
      </c>
      <c r="R21" s="34">
        <f t="shared" si="5"/>
        <v>4484.8</v>
      </c>
      <c r="S21" s="34">
        <f t="shared" si="3"/>
        <v>13454.400000000001</v>
      </c>
      <c r="T21" s="63">
        <f t="shared" si="4"/>
        <v>97544.4</v>
      </c>
    </row>
    <row r="22" spans="1:20" ht="31.5">
      <c r="A22" s="5">
        <v>17</v>
      </c>
      <c r="B22" s="6" t="s">
        <v>53</v>
      </c>
      <c r="C22" s="6" t="s">
        <v>54</v>
      </c>
      <c r="D22" s="43">
        <v>3</v>
      </c>
      <c r="E22" s="49" t="s">
        <v>55</v>
      </c>
      <c r="F22" s="9" t="s">
        <v>54</v>
      </c>
      <c r="G22" s="10">
        <v>8437.5</v>
      </c>
      <c r="H22" s="11">
        <f t="shared" si="0"/>
        <v>1350</v>
      </c>
      <c r="I22" s="11">
        <f t="shared" si="1"/>
        <v>4050</v>
      </c>
      <c r="J22" s="50">
        <f t="shared" si="2"/>
        <v>29362.5</v>
      </c>
      <c r="K22" s="62">
        <v>17</v>
      </c>
      <c r="L22" s="31" t="s">
        <v>53</v>
      </c>
      <c r="M22" s="31" t="s">
        <v>54</v>
      </c>
      <c r="N22" s="32">
        <v>3</v>
      </c>
      <c r="O22" s="8" t="s">
        <v>394</v>
      </c>
      <c r="P22" s="8" t="s">
        <v>395</v>
      </c>
      <c r="Q22" s="33">
        <v>195600</v>
      </c>
      <c r="R22" s="34">
        <f t="shared" si="5"/>
        <v>31296</v>
      </c>
      <c r="S22" s="34">
        <f t="shared" si="3"/>
        <v>93888</v>
      </c>
      <c r="T22" s="63">
        <f t="shared" si="4"/>
        <v>680688</v>
      </c>
    </row>
    <row r="23" spans="1:20" ht="73.5">
      <c r="A23" s="5">
        <v>18</v>
      </c>
      <c r="B23" s="6" t="s">
        <v>56</v>
      </c>
      <c r="C23" s="6" t="s">
        <v>57</v>
      </c>
      <c r="D23" s="43">
        <v>1</v>
      </c>
      <c r="E23" s="49" t="s">
        <v>58</v>
      </c>
      <c r="F23" s="9" t="s">
        <v>57</v>
      </c>
      <c r="G23" s="10">
        <v>39062.5</v>
      </c>
      <c r="H23" s="11">
        <f t="shared" si="0"/>
        <v>6250</v>
      </c>
      <c r="I23" s="11">
        <f t="shared" si="1"/>
        <v>6250</v>
      </c>
      <c r="J23" s="50">
        <f t="shared" si="2"/>
        <v>45312.5</v>
      </c>
      <c r="K23" s="62">
        <v>18</v>
      </c>
      <c r="L23" s="31" t="s">
        <v>56</v>
      </c>
      <c r="M23" s="31" t="s">
        <v>57</v>
      </c>
      <c r="N23" s="32">
        <v>1</v>
      </c>
      <c r="O23" s="8" t="s">
        <v>396</v>
      </c>
      <c r="P23" s="33" t="s">
        <v>57</v>
      </c>
      <c r="Q23" s="33">
        <v>16164</v>
      </c>
      <c r="R23" s="34">
        <f t="shared" si="5"/>
        <v>2586.2400000000002</v>
      </c>
      <c r="S23" s="34">
        <f t="shared" si="3"/>
        <v>2586.2400000000002</v>
      </c>
      <c r="T23" s="63">
        <f t="shared" si="4"/>
        <v>18750.24</v>
      </c>
    </row>
    <row r="24" spans="1:20" ht="31.5">
      <c r="A24" s="5">
        <v>19</v>
      </c>
      <c r="B24" s="6" t="s">
        <v>59</v>
      </c>
      <c r="C24" s="6" t="s">
        <v>60</v>
      </c>
      <c r="D24" s="43">
        <v>1</v>
      </c>
      <c r="E24" s="49" t="s">
        <v>52</v>
      </c>
      <c r="F24" s="9" t="s">
        <v>60</v>
      </c>
      <c r="G24" s="10">
        <v>138045</v>
      </c>
      <c r="H24" s="11">
        <f t="shared" si="0"/>
        <v>22087.2</v>
      </c>
      <c r="I24" s="11">
        <f t="shared" si="1"/>
        <v>22087.2</v>
      </c>
      <c r="J24" s="50">
        <f t="shared" si="2"/>
        <v>160132.2</v>
      </c>
      <c r="K24" s="62">
        <v>19</v>
      </c>
      <c r="L24" s="31" t="s">
        <v>59</v>
      </c>
      <c r="M24" s="31" t="s">
        <v>60</v>
      </c>
      <c r="N24" s="32">
        <v>1</v>
      </c>
      <c r="O24" s="8" t="s">
        <v>397</v>
      </c>
      <c r="P24" s="8" t="s">
        <v>398</v>
      </c>
      <c r="Q24" s="33">
        <v>266500</v>
      </c>
      <c r="R24" s="34">
        <f t="shared" si="5"/>
        <v>42640</v>
      </c>
      <c r="S24" s="34">
        <f t="shared" si="3"/>
        <v>42640</v>
      </c>
      <c r="T24" s="63">
        <f t="shared" si="4"/>
        <v>309140</v>
      </c>
    </row>
    <row r="25" spans="1:20" ht="54.75" customHeight="1">
      <c r="A25" s="5">
        <v>20</v>
      </c>
      <c r="B25" s="6" t="s">
        <v>61</v>
      </c>
      <c r="C25" s="6" t="s">
        <v>62</v>
      </c>
      <c r="D25" s="43">
        <v>1</v>
      </c>
      <c r="E25" s="49" t="s">
        <v>63</v>
      </c>
      <c r="F25" s="9" t="s">
        <v>62</v>
      </c>
      <c r="G25" s="10">
        <v>422500</v>
      </c>
      <c r="H25" s="11">
        <f t="shared" si="0"/>
        <v>67600</v>
      </c>
      <c r="I25" s="11">
        <f t="shared" si="1"/>
        <v>67600</v>
      </c>
      <c r="J25" s="50">
        <f t="shared" si="2"/>
        <v>490100</v>
      </c>
      <c r="K25" s="62">
        <v>20</v>
      </c>
      <c r="L25" s="31" t="s">
        <v>61</v>
      </c>
      <c r="M25" s="31" t="s">
        <v>62</v>
      </c>
      <c r="N25" s="32">
        <v>1</v>
      </c>
      <c r="O25" s="8" t="s">
        <v>399</v>
      </c>
      <c r="P25" s="8" t="s">
        <v>400</v>
      </c>
      <c r="Q25" s="33">
        <v>8960000</v>
      </c>
      <c r="R25" s="34">
        <f t="shared" si="5"/>
        <v>1433600</v>
      </c>
      <c r="S25" s="34">
        <f t="shared" si="3"/>
        <v>1433600</v>
      </c>
      <c r="T25" s="63">
        <f t="shared" si="4"/>
        <v>10393600</v>
      </c>
    </row>
    <row r="26" spans="1:20" ht="42">
      <c r="A26" s="5">
        <v>21</v>
      </c>
      <c r="B26" s="6" t="s">
        <v>64</v>
      </c>
      <c r="C26" s="6" t="s">
        <v>65</v>
      </c>
      <c r="D26" s="43">
        <v>4</v>
      </c>
      <c r="E26" s="49" t="s">
        <v>66</v>
      </c>
      <c r="F26" s="9" t="s">
        <v>65</v>
      </c>
      <c r="G26" s="10">
        <v>2235937.5</v>
      </c>
      <c r="H26" s="11">
        <f t="shared" si="0"/>
        <v>357750</v>
      </c>
      <c r="I26" s="11">
        <f t="shared" si="1"/>
        <v>1431000</v>
      </c>
      <c r="J26" s="50">
        <f t="shared" si="2"/>
        <v>10374750</v>
      </c>
      <c r="K26" s="62">
        <v>21</v>
      </c>
      <c r="L26" s="31" t="s">
        <v>64</v>
      </c>
      <c r="M26" s="31" t="s">
        <v>65</v>
      </c>
      <c r="N26" s="32">
        <v>4</v>
      </c>
      <c r="O26" s="8" t="s">
        <v>401</v>
      </c>
      <c r="P26" s="8" t="s">
        <v>402</v>
      </c>
      <c r="Q26" s="33">
        <v>1875000</v>
      </c>
      <c r="R26" s="34">
        <f t="shared" si="5"/>
        <v>300000</v>
      </c>
      <c r="S26" s="34">
        <f t="shared" si="3"/>
        <v>1200000</v>
      </c>
      <c r="T26" s="63">
        <f t="shared" si="4"/>
        <v>8700000</v>
      </c>
    </row>
    <row r="27" spans="1:20" ht="63">
      <c r="A27" s="5">
        <v>22</v>
      </c>
      <c r="B27" s="6" t="s">
        <v>67</v>
      </c>
      <c r="C27" s="6" t="s">
        <v>68</v>
      </c>
      <c r="D27" s="43">
        <v>1</v>
      </c>
      <c r="E27" s="49" t="s">
        <v>69</v>
      </c>
      <c r="F27" s="9" t="s">
        <v>68</v>
      </c>
      <c r="G27" s="10">
        <v>1863281.25</v>
      </c>
      <c r="H27" s="11">
        <f t="shared" si="0"/>
        <v>298125</v>
      </c>
      <c r="I27" s="11">
        <f t="shared" si="1"/>
        <v>298125</v>
      </c>
      <c r="J27" s="50">
        <f t="shared" si="2"/>
        <v>2161406.25</v>
      </c>
      <c r="K27" s="62">
        <v>22</v>
      </c>
      <c r="L27" s="31" t="s">
        <v>67</v>
      </c>
      <c r="M27" s="31" t="s">
        <v>68</v>
      </c>
      <c r="N27" s="32">
        <v>1</v>
      </c>
      <c r="O27" s="8" t="s">
        <v>403</v>
      </c>
      <c r="P27" s="8" t="s">
        <v>404</v>
      </c>
      <c r="Q27" s="33">
        <v>1465000</v>
      </c>
      <c r="R27" s="34">
        <f t="shared" si="5"/>
        <v>234400</v>
      </c>
      <c r="S27" s="34">
        <f t="shared" si="3"/>
        <v>234400</v>
      </c>
      <c r="T27" s="63">
        <f t="shared" si="4"/>
        <v>1699400</v>
      </c>
    </row>
    <row r="28" spans="1:20" ht="73.5">
      <c r="A28" s="5">
        <v>23</v>
      </c>
      <c r="B28" s="6" t="s">
        <v>70</v>
      </c>
      <c r="C28" s="6" t="s">
        <v>71</v>
      </c>
      <c r="D28" s="43">
        <v>2</v>
      </c>
      <c r="E28" s="49" t="s">
        <v>72</v>
      </c>
      <c r="F28" s="9" t="s">
        <v>71</v>
      </c>
      <c r="G28" s="10">
        <v>232812.5</v>
      </c>
      <c r="H28" s="11">
        <f t="shared" si="0"/>
        <v>37250</v>
      </c>
      <c r="I28" s="11">
        <f t="shared" si="1"/>
        <v>74500</v>
      </c>
      <c r="J28" s="50">
        <f t="shared" si="2"/>
        <v>540125</v>
      </c>
      <c r="K28" s="62">
        <v>23</v>
      </c>
      <c r="L28" s="31" t="s">
        <v>70</v>
      </c>
      <c r="M28" s="31" t="s">
        <v>71</v>
      </c>
      <c r="N28" s="32">
        <v>2</v>
      </c>
      <c r="O28" s="8" t="s">
        <v>405</v>
      </c>
      <c r="P28" s="8" t="s">
        <v>406</v>
      </c>
      <c r="Q28" s="33">
        <v>77350</v>
      </c>
      <c r="R28" s="34">
        <f t="shared" si="5"/>
        <v>12376</v>
      </c>
      <c r="S28" s="34">
        <f t="shared" si="3"/>
        <v>24752</v>
      </c>
      <c r="T28" s="63">
        <f t="shared" si="4"/>
        <v>179452</v>
      </c>
    </row>
    <row r="29" spans="1:20" ht="52.5">
      <c r="A29" s="5">
        <v>24</v>
      </c>
      <c r="B29" s="6" t="s">
        <v>70</v>
      </c>
      <c r="C29" s="6" t="s">
        <v>73</v>
      </c>
      <c r="D29" s="43">
        <v>2</v>
      </c>
      <c r="E29" s="49" t="s">
        <v>74</v>
      </c>
      <c r="F29" s="9" t="s">
        <v>73</v>
      </c>
      <c r="G29" s="10">
        <v>48327.5</v>
      </c>
      <c r="H29" s="11">
        <f t="shared" si="0"/>
        <v>7732.400000000001</v>
      </c>
      <c r="I29" s="11">
        <f t="shared" si="1"/>
        <v>15464.800000000001</v>
      </c>
      <c r="J29" s="50">
        <f t="shared" si="2"/>
        <v>112119.8</v>
      </c>
      <c r="K29" s="62">
        <v>24</v>
      </c>
      <c r="L29" s="31" t="s">
        <v>70</v>
      </c>
      <c r="M29" s="31" t="s">
        <v>73</v>
      </c>
      <c r="N29" s="32">
        <v>2</v>
      </c>
      <c r="O29" s="8" t="s">
        <v>407</v>
      </c>
      <c r="P29" s="8" t="s">
        <v>408</v>
      </c>
      <c r="Q29" s="33">
        <v>57300</v>
      </c>
      <c r="R29" s="34">
        <f t="shared" si="5"/>
        <v>9168</v>
      </c>
      <c r="S29" s="34">
        <f t="shared" si="3"/>
        <v>18336</v>
      </c>
      <c r="T29" s="63">
        <f t="shared" si="4"/>
        <v>132936</v>
      </c>
    </row>
    <row r="30" spans="1:20" ht="52.5">
      <c r="A30" s="5">
        <v>25</v>
      </c>
      <c r="B30" s="6" t="s">
        <v>70</v>
      </c>
      <c r="C30" s="6" t="s">
        <v>75</v>
      </c>
      <c r="D30" s="43">
        <v>2</v>
      </c>
      <c r="E30" s="49" t="s">
        <v>76</v>
      </c>
      <c r="F30" s="9" t="s">
        <v>75</v>
      </c>
      <c r="G30" s="10">
        <v>50407.5</v>
      </c>
      <c r="H30" s="11">
        <f t="shared" si="0"/>
        <v>8065.2</v>
      </c>
      <c r="I30" s="11">
        <f t="shared" si="1"/>
        <v>16130.4</v>
      </c>
      <c r="J30" s="50">
        <f t="shared" si="2"/>
        <v>116945.4</v>
      </c>
      <c r="K30" s="62">
        <v>25</v>
      </c>
      <c r="L30" s="31" t="s">
        <v>70</v>
      </c>
      <c r="M30" s="31" t="s">
        <v>75</v>
      </c>
      <c r="N30" s="32">
        <v>2</v>
      </c>
      <c r="O30" s="8" t="s">
        <v>409</v>
      </c>
      <c r="P30" s="8" t="s">
        <v>410</v>
      </c>
      <c r="Q30" s="33">
        <v>65000</v>
      </c>
      <c r="R30" s="34">
        <f t="shared" si="5"/>
        <v>10400</v>
      </c>
      <c r="S30" s="34">
        <f t="shared" si="3"/>
        <v>20800</v>
      </c>
      <c r="T30" s="63">
        <f t="shared" si="4"/>
        <v>150800</v>
      </c>
    </row>
    <row r="31" spans="1:20" ht="150" customHeight="1">
      <c r="A31" s="5">
        <v>26</v>
      </c>
      <c r="B31" s="6" t="s">
        <v>77</v>
      </c>
      <c r="C31" s="6" t="s">
        <v>78</v>
      </c>
      <c r="D31" s="43">
        <v>10</v>
      </c>
      <c r="E31" s="49" t="s">
        <v>23</v>
      </c>
      <c r="F31" s="9" t="s">
        <v>78</v>
      </c>
      <c r="G31" s="10">
        <v>3542.5</v>
      </c>
      <c r="H31" s="11">
        <f t="shared" si="0"/>
        <v>566.8000000000001</v>
      </c>
      <c r="I31" s="11">
        <f t="shared" si="1"/>
        <v>5668.000000000001</v>
      </c>
      <c r="J31" s="50">
        <f t="shared" si="2"/>
        <v>41093</v>
      </c>
      <c r="K31" s="62">
        <v>26</v>
      </c>
      <c r="L31" s="31" t="s">
        <v>77</v>
      </c>
      <c r="M31" s="31" t="s">
        <v>78</v>
      </c>
      <c r="N31" s="32">
        <v>10</v>
      </c>
      <c r="O31" s="8" t="s">
        <v>411</v>
      </c>
      <c r="P31" s="8" t="s">
        <v>412</v>
      </c>
      <c r="Q31" s="33">
        <v>3150</v>
      </c>
      <c r="R31" s="34">
        <f t="shared" si="5"/>
        <v>504</v>
      </c>
      <c r="S31" s="34">
        <f t="shared" si="3"/>
        <v>5040</v>
      </c>
      <c r="T31" s="63">
        <f t="shared" si="4"/>
        <v>36540</v>
      </c>
    </row>
    <row r="32" spans="1:20" ht="31.5">
      <c r="A32" s="5">
        <v>27</v>
      </c>
      <c r="B32" s="6" t="s">
        <v>79</v>
      </c>
      <c r="C32" s="6" t="s">
        <v>80</v>
      </c>
      <c r="D32" s="43">
        <v>10</v>
      </c>
      <c r="E32" s="49" t="s">
        <v>23</v>
      </c>
      <c r="F32" s="9" t="s">
        <v>80</v>
      </c>
      <c r="G32" s="10">
        <v>3688.75</v>
      </c>
      <c r="H32" s="11">
        <f t="shared" si="0"/>
        <v>590.2</v>
      </c>
      <c r="I32" s="11">
        <f t="shared" si="1"/>
        <v>5902</v>
      </c>
      <c r="J32" s="50">
        <f t="shared" si="2"/>
        <v>42789.5</v>
      </c>
      <c r="K32" s="62">
        <v>27</v>
      </c>
      <c r="L32" s="31" t="s">
        <v>79</v>
      </c>
      <c r="M32" s="31" t="s">
        <v>80</v>
      </c>
      <c r="N32" s="32">
        <v>10</v>
      </c>
      <c r="O32" s="8" t="s">
        <v>413</v>
      </c>
      <c r="P32" s="8" t="s">
        <v>414</v>
      </c>
      <c r="Q32" s="33">
        <v>3554</v>
      </c>
      <c r="R32" s="34">
        <f t="shared" si="5"/>
        <v>568.64</v>
      </c>
      <c r="S32" s="34">
        <f t="shared" si="3"/>
        <v>5686.4</v>
      </c>
      <c r="T32" s="63">
        <f t="shared" si="4"/>
        <v>41226.4</v>
      </c>
    </row>
    <row r="33" spans="1:20" ht="31.5">
      <c r="A33" s="5">
        <v>28</v>
      </c>
      <c r="B33" s="6" t="s">
        <v>81</v>
      </c>
      <c r="C33" s="6" t="s">
        <v>82</v>
      </c>
      <c r="D33" s="43">
        <v>10</v>
      </c>
      <c r="E33" s="49" t="s">
        <v>23</v>
      </c>
      <c r="F33" s="9" t="s">
        <v>82</v>
      </c>
      <c r="G33" s="10">
        <v>14706.25</v>
      </c>
      <c r="H33" s="11">
        <f t="shared" si="0"/>
        <v>2353</v>
      </c>
      <c r="I33" s="11">
        <f t="shared" si="1"/>
        <v>23530</v>
      </c>
      <c r="J33" s="50">
        <f t="shared" si="2"/>
        <v>170592.5</v>
      </c>
      <c r="K33" s="62">
        <v>28</v>
      </c>
      <c r="L33" s="31" t="s">
        <v>81</v>
      </c>
      <c r="M33" s="31" t="s">
        <v>82</v>
      </c>
      <c r="N33" s="32">
        <v>10</v>
      </c>
      <c r="O33" s="8" t="s">
        <v>415</v>
      </c>
      <c r="P33" s="8" t="s">
        <v>416</v>
      </c>
      <c r="Q33" s="33">
        <v>13200</v>
      </c>
      <c r="R33" s="34">
        <f t="shared" si="5"/>
        <v>2112</v>
      </c>
      <c r="S33" s="34">
        <f t="shared" si="3"/>
        <v>21120</v>
      </c>
      <c r="T33" s="63">
        <f t="shared" si="4"/>
        <v>153120</v>
      </c>
    </row>
    <row r="34" spans="1:20" ht="73.5">
      <c r="A34" s="5">
        <v>29</v>
      </c>
      <c r="B34" s="6" t="s">
        <v>83</v>
      </c>
      <c r="C34" s="6" t="s">
        <v>84</v>
      </c>
      <c r="D34" s="43">
        <v>1</v>
      </c>
      <c r="E34" s="49" t="s">
        <v>85</v>
      </c>
      <c r="F34" s="9" t="s">
        <v>84</v>
      </c>
      <c r="G34" s="10">
        <v>19531250</v>
      </c>
      <c r="H34" s="11">
        <f t="shared" si="0"/>
        <v>3125000</v>
      </c>
      <c r="I34" s="11">
        <f t="shared" si="1"/>
        <v>3125000</v>
      </c>
      <c r="J34" s="50">
        <f t="shared" si="2"/>
        <v>22656250</v>
      </c>
      <c r="K34" s="62">
        <v>29</v>
      </c>
      <c r="L34" s="31" t="s">
        <v>83</v>
      </c>
      <c r="M34" s="31" t="s">
        <v>84</v>
      </c>
      <c r="N34" s="32">
        <v>1</v>
      </c>
      <c r="O34" s="8" t="s">
        <v>417</v>
      </c>
      <c r="P34" s="8" t="s">
        <v>418</v>
      </c>
      <c r="Q34" s="33">
        <v>8358000</v>
      </c>
      <c r="R34" s="34">
        <f t="shared" si="5"/>
        <v>1337280</v>
      </c>
      <c r="S34" s="34">
        <f t="shared" si="3"/>
        <v>1337280</v>
      </c>
      <c r="T34" s="63">
        <f t="shared" si="4"/>
        <v>9695280</v>
      </c>
    </row>
    <row r="35" spans="1:20" ht="52.5">
      <c r="A35" s="5">
        <v>30</v>
      </c>
      <c r="B35" s="6" t="s">
        <v>86</v>
      </c>
      <c r="C35" s="6" t="s">
        <v>87</v>
      </c>
      <c r="D35" s="43">
        <v>2</v>
      </c>
      <c r="E35" s="49" t="s">
        <v>88</v>
      </c>
      <c r="F35" s="9" t="s">
        <v>87</v>
      </c>
      <c r="G35" s="10">
        <v>374270</v>
      </c>
      <c r="H35" s="11">
        <f t="shared" si="0"/>
        <v>59883.200000000004</v>
      </c>
      <c r="I35" s="11">
        <f t="shared" si="1"/>
        <v>119766.40000000001</v>
      </c>
      <c r="J35" s="50">
        <f t="shared" si="2"/>
        <v>868306.4</v>
      </c>
      <c r="K35" s="62">
        <v>30</v>
      </c>
      <c r="L35" s="31" t="s">
        <v>86</v>
      </c>
      <c r="M35" s="31" t="s">
        <v>87</v>
      </c>
      <c r="N35" s="32">
        <v>2</v>
      </c>
      <c r="O35" s="8" t="s">
        <v>419</v>
      </c>
      <c r="P35" s="8" t="s">
        <v>420</v>
      </c>
      <c r="Q35" s="33">
        <v>418100</v>
      </c>
      <c r="R35" s="34">
        <f t="shared" si="5"/>
        <v>66896</v>
      </c>
      <c r="S35" s="34">
        <f t="shared" si="3"/>
        <v>133792</v>
      </c>
      <c r="T35" s="63">
        <f t="shared" si="4"/>
        <v>969992</v>
      </c>
    </row>
    <row r="36" spans="1:20" ht="21">
      <c r="A36" s="5">
        <v>31</v>
      </c>
      <c r="B36" s="6" t="s">
        <v>89</v>
      </c>
      <c r="C36" s="6" t="s">
        <v>90</v>
      </c>
      <c r="D36" s="43">
        <v>3</v>
      </c>
      <c r="E36" s="49" t="s">
        <v>91</v>
      </c>
      <c r="F36" s="9" t="s">
        <v>90</v>
      </c>
      <c r="G36" s="10">
        <v>150000</v>
      </c>
      <c r="H36" s="11">
        <f t="shared" si="0"/>
        <v>24000</v>
      </c>
      <c r="I36" s="11">
        <f t="shared" si="1"/>
        <v>72000</v>
      </c>
      <c r="J36" s="50">
        <f t="shared" si="2"/>
        <v>522000</v>
      </c>
      <c r="K36" s="62">
        <v>31</v>
      </c>
      <c r="L36" s="31" t="s">
        <v>89</v>
      </c>
      <c r="M36" s="31" t="s">
        <v>90</v>
      </c>
      <c r="N36" s="32">
        <v>3</v>
      </c>
      <c r="O36" s="8" t="s">
        <v>421</v>
      </c>
      <c r="P36" s="8" t="s">
        <v>422</v>
      </c>
      <c r="Q36" s="33">
        <v>45000</v>
      </c>
      <c r="R36" s="34">
        <f t="shared" si="5"/>
        <v>7200</v>
      </c>
      <c r="S36" s="34">
        <f t="shared" si="3"/>
        <v>21600</v>
      </c>
      <c r="T36" s="63">
        <f t="shared" si="4"/>
        <v>156600</v>
      </c>
    </row>
    <row r="37" spans="1:20" ht="84" customHeight="1">
      <c r="A37" s="5">
        <v>32</v>
      </c>
      <c r="B37" s="6" t="s">
        <v>92</v>
      </c>
      <c r="C37" s="6" t="s">
        <v>93</v>
      </c>
      <c r="D37" s="43">
        <v>6</v>
      </c>
      <c r="E37" s="49" t="s">
        <v>52</v>
      </c>
      <c r="F37" s="9" t="s">
        <v>93</v>
      </c>
      <c r="G37" s="10">
        <v>28993.75</v>
      </c>
      <c r="H37" s="11">
        <f t="shared" si="0"/>
        <v>4639</v>
      </c>
      <c r="I37" s="11">
        <f t="shared" si="1"/>
        <v>27834</v>
      </c>
      <c r="J37" s="50">
        <f t="shared" si="2"/>
        <v>201796.5</v>
      </c>
      <c r="K37" s="62">
        <v>32</v>
      </c>
      <c r="L37" s="31" t="s">
        <v>92</v>
      </c>
      <c r="M37" s="31" t="s">
        <v>93</v>
      </c>
      <c r="N37" s="32">
        <v>6</v>
      </c>
      <c r="O37" s="8" t="s">
        <v>423</v>
      </c>
      <c r="P37" s="8" t="s">
        <v>424</v>
      </c>
      <c r="Q37" s="33">
        <v>5460</v>
      </c>
      <c r="R37" s="34">
        <f t="shared" si="5"/>
        <v>873.6</v>
      </c>
      <c r="S37" s="34">
        <f t="shared" si="3"/>
        <v>5241.6</v>
      </c>
      <c r="T37" s="63">
        <f t="shared" si="4"/>
        <v>38001.6</v>
      </c>
    </row>
    <row r="38" spans="1:20" ht="31.5">
      <c r="A38" s="5">
        <v>33</v>
      </c>
      <c r="B38" s="6" t="s">
        <v>92</v>
      </c>
      <c r="C38" s="6" t="s">
        <v>94</v>
      </c>
      <c r="D38" s="43">
        <v>6</v>
      </c>
      <c r="E38" s="49" t="s">
        <v>52</v>
      </c>
      <c r="F38" s="9" t="s">
        <v>94</v>
      </c>
      <c r="G38" s="10">
        <v>36926.25</v>
      </c>
      <c r="H38" s="11">
        <f t="shared" si="0"/>
        <v>5908.2</v>
      </c>
      <c r="I38" s="11">
        <f t="shared" si="1"/>
        <v>35449.2</v>
      </c>
      <c r="J38" s="50">
        <f t="shared" si="2"/>
        <v>257006.7</v>
      </c>
      <c r="K38" s="62">
        <v>33</v>
      </c>
      <c r="L38" s="31" t="s">
        <v>92</v>
      </c>
      <c r="M38" s="31" t="s">
        <v>94</v>
      </c>
      <c r="N38" s="32">
        <v>6</v>
      </c>
      <c r="O38" s="8" t="s">
        <v>425</v>
      </c>
      <c r="P38" s="8" t="s">
        <v>424</v>
      </c>
      <c r="Q38" s="33">
        <v>6767</v>
      </c>
      <c r="R38" s="34">
        <f t="shared" si="5"/>
        <v>1082.72</v>
      </c>
      <c r="S38" s="34">
        <f t="shared" si="3"/>
        <v>6496.32</v>
      </c>
      <c r="T38" s="63">
        <f t="shared" si="4"/>
        <v>47098.32</v>
      </c>
    </row>
    <row r="39" spans="1:20" ht="52.5">
      <c r="A39" s="5">
        <v>34</v>
      </c>
      <c r="B39" s="6" t="s">
        <v>95</v>
      </c>
      <c r="C39" s="6" t="s">
        <v>96</v>
      </c>
      <c r="D39" s="43">
        <v>1</v>
      </c>
      <c r="E39" s="49" t="s">
        <v>23</v>
      </c>
      <c r="F39" s="9" t="s">
        <v>96</v>
      </c>
      <c r="G39" s="10">
        <v>547291.25</v>
      </c>
      <c r="H39" s="11">
        <f t="shared" si="0"/>
        <v>87566.6</v>
      </c>
      <c r="I39" s="11">
        <f t="shared" si="1"/>
        <v>87566.6</v>
      </c>
      <c r="J39" s="50">
        <f t="shared" si="2"/>
        <v>634857.85</v>
      </c>
      <c r="K39" s="62">
        <v>34</v>
      </c>
      <c r="L39" s="31" t="s">
        <v>95</v>
      </c>
      <c r="M39" s="31" t="s">
        <v>96</v>
      </c>
      <c r="N39" s="32">
        <v>1</v>
      </c>
      <c r="O39" s="8" t="s">
        <v>426</v>
      </c>
      <c r="P39" s="8" t="s">
        <v>427</v>
      </c>
      <c r="Q39" s="33">
        <v>391600</v>
      </c>
      <c r="R39" s="34">
        <f t="shared" si="5"/>
        <v>62656</v>
      </c>
      <c r="S39" s="34">
        <f t="shared" si="3"/>
        <v>62656</v>
      </c>
      <c r="T39" s="63">
        <f t="shared" si="4"/>
        <v>454256</v>
      </c>
    </row>
    <row r="40" spans="1:20" ht="31.5">
      <c r="A40" s="5">
        <v>35</v>
      </c>
      <c r="B40" s="6" t="s">
        <v>97</v>
      </c>
      <c r="C40" s="6" t="s">
        <v>98</v>
      </c>
      <c r="D40" s="43">
        <v>1</v>
      </c>
      <c r="E40" s="49" t="s">
        <v>23</v>
      </c>
      <c r="F40" s="9" t="s">
        <v>98</v>
      </c>
      <c r="G40" s="10">
        <v>330472.5</v>
      </c>
      <c r="H40" s="11">
        <f t="shared" si="0"/>
        <v>52875.6</v>
      </c>
      <c r="I40" s="11">
        <f t="shared" si="1"/>
        <v>52875.6</v>
      </c>
      <c r="J40" s="50">
        <f t="shared" si="2"/>
        <v>383348.1</v>
      </c>
      <c r="K40" s="62">
        <v>35</v>
      </c>
      <c r="L40" s="31" t="s">
        <v>97</v>
      </c>
      <c r="M40" s="31" t="s">
        <v>98</v>
      </c>
      <c r="N40" s="32">
        <v>1</v>
      </c>
      <c r="O40" s="8" t="s">
        <v>428</v>
      </c>
      <c r="P40" s="8" t="s">
        <v>429</v>
      </c>
      <c r="Q40" s="33">
        <v>236100</v>
      </c>
      <c r="R40" s="34">
        <f t="shared" si="5"/>
        <v>37776</v>
      </c>
      <c r="S40" s="34">
        <f t="shared" si="3"/>
        <v>37776</v>
      </c>
      <c r="T40" s="63">
        <f t="shared" si="4"/>
        <v>273876</v>
      </c>
    </row>
    <row r="41" spans="1:20" ht="105" customHeight="1">
      <c r="A41" s="5">
        <v>36</v>
      </c>
      <c r="B41" s="6" t="s">
        <v>99</v>
      </c>
      <c r="C41" s="6" t="s">
        <v>100</v>
      </c>
      <c r="D41" s="43">
        <v>1</v>
      </c>
      <c r="E41" s="49" t="s">
        <v>101</v>
      </c>
      <c r="F41" s="9" t="s">
        <v>100</v>
      </c>
      <c r="G41" s="10">
        <v>1218750</v>
      </c>
      <c r="H41" s="11">
        <f t="shared" si="0"/>
        <v>195000</v>
      </c>
      <c r="I41" s="11">
        <f t="shared" si="1"/>
        <v>195000</v>
      </c>
      <c r="J41" s="50">
        <f t="shared" si="2"/>
        <v>1413750</v>
      </c>
      <c r="K41" s="62">
        <v>36</v>
      </c>
      <c r="L41" s="31" t="s">
        <v>99</v>
      </c>
      <c r="M41" s="31" t="s">
        <v>100</v>
      </c>
      <c r="N41" s="32">
        <v>1</v>
      </c>
      <c r="O41" s="8" t="s">
        <v>396</v>
      </c>
      <c r="P41" s="8" t="s">
        <v>430</v>
      </c>
      <c r="Q41" s="33">
        <v>790000</v>
      </c>
      <c r="R41" s="34">
        <f t="shared" si="5"/>
        <v>126400</v>
      </c>
      <c r="S41" s="34">
        <f t="shared" si="3"/>
        <v>126400</v>
      </c>
      <c r="T41" s="63">
        <f t="shared" si="4"/>
        <v>916400</v>
      </c>
    </row>
    <row r="42" spans="1:20" ht="43.5" customHeight="1">
      <c r="A42" s="5">
        <v>37</v>
      </c>
      <c r="B42" s="6" t="s">
        <v>102</v>
      </c>
      <c r="C42" s="6" t="s">
        <v>103</v>
      </c>
      <c r="D42" s="43">
        <v>1</v>
      </c>
      <c r="E42" s="49" t="s">
        <v>25</v>
      </c>
      <c r="F42" s="9" t="s">
        <v>103</v>
      </c>
      <c r="G42" s="10">
        <v>3250000</v>
      </c>
      <c r="H42" s="11">
        <f t="shared" si="0"/>
        <v>520000</v>
      </c>
      <c r="I42" s="11">
        <f t="shared" si="1"/>
        <v>520000</v>
      </c>
      <c r="J42" s="50">
        <f t="shared" si="2"/>
        <v>3770000</v>
      </c>
      <c r="K42" s="62">
        <v>37</v>
      </c>
      <c r="L42" s="31" t="s">
        <v>102</v>
      </c>
      <c r="M42" s="31" t="s">
        <v>103</v>
      </c>
      <c r="N42" s="32">
        <v>1</v>
      </c>
      <c r="O42" s="8" t="s">
        <v>106</v>
      </c>
      <c r="P42" s="8" t="s">
        <v>431</v>
      </c>
      <c r="Q42" s="33">
        <v>342100</v>
      </c>
      <c r="R42" s="34">
        <f t="shared" si="5"/>
        <v>54736</v>
      </c>
      <c r="S42" s="34">
        <f t="shared" si="3"/>
        <v>54736</v>
      </c>
      <c r="T42" s="63">
        <f t="shared" si="4"/>
        <v>396836</v>
      </c>
    </row>
    <row r="43" spans="1:20" ht="34.5" customHeight="1">
      <c r="A43" s="5">
        <v>38</v>
      </c>
      <c r="B43" s="6" t="s">
        <v>104</v>
      </c>
      <c r="C43" s="6" t="s">
        <v>105</v>
      </c>
      <c r="D43" s="43">
        <v>3</v>
      </c>
      <c r="E43" s="49" t="s">
        <v>106</v>
      </c>
      <c r="F43" s="9" t="s">
        <v>105</v>
      </c>
      <c r="G43" s="10">
        <v>407452.5</v>
      </c>
      <c r="H43" s="11">
        <f t="shared" si="0"/>
        <v>65192.4</v>
      </c>
      <c r="I43" s="11">
        <f t="shared" si="1"/>
        <v>195577.2</v>
      </c>
      <c r="J43" s="50">
        <f t="shared" si="2"/>
        <v>1417934.7</v>
      </c>
      <c r="K43" s="62">
        <v>38</v>
      </c>
      <c r="L43" s="31" t="s">
        <v>104</v>
      </c>
      <c r="M43" s="31" t="s">
        <v>105</v>
      </c>
      <c r="N43" s="32">
        <v>3</v>
      </c>
      <c r="O43" s="8" t="s">
        <v>106</v>
      </c>
      <c r="P43" s="8" t="s">
        <v>432</v>
      </c>
      <c r="Q43" s="33">
        <v>342100</v>
      </c>
      <c r="R43" s="34">
        <f t="shared" si="5"/>
        <v>54736</v>
      </c>
      <c r="S43" s="34">
        <f t="shared" si="3"/>
        <v>164208</v>
      </c>
      <c r="T43" s="63">
        <f t="shared" si="4"/>
        <v>1190508</v>
      </c>
    </row>
    <row r="44" spans="1:20" ht="108" customHeight="1">
      <c r="A44" s="5">
        <v>39</v>
      </c>
      <c r="B44" s="6" t="s">
        <v>107</v>
      </c>
      <c r="C44" s="6" t="s">
        <v>108</v>
      </c>
      <c r="D44" s="43">
        <v>1</v>
      </c>
      <c r="E44" s="49" t="s">
        <v>101</v>
      </c>
      <c r="F44" s="9" t="s">
        <v>108</v>
      </c>
      <c r="G44" s="10">
        <v>11718750</v>
      </c>
      <c r="H44" s="11">
        <f t="shared" si="0"/>
        <v>1875000</v>
      </c>
      <c r="I44" s="11">
        <f t="shared" si="1"/>
        <v>1875000</v>
      </c>
      <c r="J44" s="50">
        <f t="shared" si="2"/>
        <v>13593750</v>
      </c>
      <c r="K44" s="62">
        <v>39</v>
      </c>
      <c r="L44" s="31" t="s">
        <v>107</v>
      </c>
      <c r="M44" s="31" t="s">
        <v>108</v>
      </c>
      <c r="N44" s="32">
        <v>1</v>
      </c>
      <c r="O44" s="8" t="s">
        <v>396</v>
      </c>
      <c r="P44" s="8" t="s">
        <v>433</v>
      </c>
      <c r="Q44" s="33">
        <v>11250000</v>
      </c>
      <c r="R44" s="34">
        <f t="shared" si="5"/>
        <v>1800000</v>
      </c>
      <c r="S44" s="34">
        <f t="shared" si="3"/>
        <v>1800000</v>
      </c>
      <c r="T44" s="63">
        <f t="shared" si="4"/>
        <v>13050000</v>
      </c>
    </row>
    <row r="45" spans="1:20" ht="31.5">
      <c r="A45" s="5">
        <v>40</v>
      </c>
      <c r="B45" s="6" t="s">
        <v>109</v>
      </c>
      <c r="C45" s="6" t="s">
        <v>110</v>
      </c>
      <c r="D45" s="43">
        <v>3</v>
      </c>
      <c r="E45" s="49" t="s">
        <v>52</v>
      </c>
      <c r="F45" s="9" t="s">
        <v>110</v>
      </c>
      <c r="G45" s="10">
        <v>36577.5</v>
      </c>
      <c r="H45" s="11">
        <f t="shared" si="0"/>
        <v>5852.400000000001</v>
      </c>
      <c r="I45" s="11">
        <f t="shared" si="1"/>
        <v>17557.2</v>
      </c>
      <c r="J45" s="50">
        <f t="shared" si="2"/>
        <v>127289.7</v>
      </c>
      <c r="K45" s="62">
        <v>40</v>
      </c>
      <c r="L45" s="31" t="s">
        <v>109</v>
      </c>
      <c r="M45" s="31" t="s">
        <v>110</v>
      </c>
      <c r="N45" s="32">
        <v>3</v>
      </c>
      <c r="O45" s="8" t="s">
        <v>434</v>
      </c>
      <c r="P45" s="8" t="s">
        <v>435</v>
      </c>
      <c r="Q45" s="33">
        <v>105600</v>
      </c>
      <c r="R45" s="34">
        <f t="shared" si="5"/>
        <v>16896</v>
      </c>
      <c r="S45" s="34">
        <f t="shared" si="3"/>
        <v>50688</v>
      </c>
      <c r="T45" s="63">
        <f t="shared" si="4"/>
        <v>367488</v>
      </c>
    </row>
    <row r="46" spans="1:20" ht="399">
      <c r="A46" s="5">
        <v>41</v>
      </c>
      <c r="B46" s="6" t="s">
        <v>111</v>
      </c>
      <c r="C46" s="6" t="s">
        <v>112</v>
      </c>
      <c r="D46" s="43">
        <v>1</v>
      </c>
      <c r="E46" s="49" t="s">
        <v>113</v>
      </c>
      <c r="F46" s="9" t="s">
        <v>112</v>
      </c>
      <c r="G46" s="10">
        <v>15820312.5</v>
      </c>
      <c r="H46" s="11">
        <f t="shared" si="0"/>
        <v>2531250</v>
      </c>
      <c r="I46" s="11">
        <f t="shared" si="1"/>
        <v>2531250</v>
      </c>
      <c r="J46" s="50">
        <f t="shared" si="2"/>
        <v>18351562.5</v>
      </c>
      <c r="K46" s="62">
        <v>41</v>
      </c>
      <c r="L46" s="31" t="s">
        <v>111</v>
      </c>
      <c r="M46" s="31" t="s">
        <v>436</v>
      </c>
      <c r="N46" s="32">
        <v>1</v>
      </c>
      <c r="O46" s="8" t="s">
        <v>437</v>
      </c>
      <c r="P46" s="8" t="s">
        <v>438</v>
      </c>
      <c r="Q46" s="33">
        <v>21250000</v>
      </c>
      <c r="R46" s="34">
        <f t="shared" si="5"/>
        <v>3400000</v>
      </c>
      <c r="S46" s="34">
        <f t="shared" si="3"/>
        <v>3400000</v>
      </c>
      <c r="T46" s="63">
        <f t="shared" si="4"/>
        <v>24650000</v>
      </c>
    </row>
    <row r="47" spans="1:20" ht="42">
      <c r="A47" s="5">
        <v>42</v>
      </c>
      <c r="B47" s="6" t="s">
        <v>114</v>
      </c>
      <c r="C47" s="6" t="s">
        <v>115</v>
      </c>
      <c r="D47" s="43">
        <v>6</v>
      </c>
      <c r="E47" s="49" t="s">
        <v>116</v>
      </c>
      <c r="F47" s="9" t="s">
        <v>115</v>
      </c>
      <c r="G47" s="10">
        <v>8028.75</v>
      </c>
      <c r="H47" s="11">
        <f t="shared" si="0"/>
        <v>1284.6000000000001</v>
      </c>
      <c r="I47" s="11">
        <f t="shared" si="1"/>
        <v>7707.6</v>
      </c>
      <c r="J47" s="50">
        <f t="shared" si="2"/>
        <v>55880.1</v>
      </c>
      <c r="K47" s="62">
        <v>42</v>
      </c>
      <c r="L47" s="31" t="s">
        <v>114</v>
      </c>
      <c r="M47" s="31" t="s">
        <v>115</v>
      </c>
      <c r="N47" s="32">
        <v>6</v>
      </c>
      <c r="O47" s="8" t="s">
        <v>439</v>
      </c>
      <c r="P47" s="8" t="s">
        <v>440</v>
      </c>
      <c r="Q47" s="33">
        <v>420000</v>
      </c>
      <c r="R47" s="34">
        <f t="shared" si="5"/>
        <v>67200</v>
      </c>
      <c r="S47" s="34">
        <f t="shared" si="3"/>
        <v>403200</v>
      </c>
      <c r="T47" s="63">
        <f t="shared" si="4"/>
        <v>2923200</v>
      </c>
    </row>
    <row r="48" spans="1:20" ht="31.5">
      <c r="A48" s="5">
        <v>43</v>
      </c>
      <c r="B48" s="6" t="s">
        <v>117</v>
      </c>
      <c r="C48" s="6" t="s">
        <v>118</v>
      </c>
      <c r="D48" s="43">
        <v>3</v>
      </c>
      <c r="E48" s="49" t="s">
        <v>119</v>
      </c>
      <c r="F48" s="9" t="s">
        <v>118</v>
      </c>
      <c r="G48" s="10">
        <v>99375</v>
      </c>
      <c r="H48" s="11">
        <f t="shared" si="0"/>
        <v>15900</v>
      </c>
      <c r="I48" s="11">
        <f t="shared" si="1"/>
        <v>47700</v>
      </c>
      <c r="J48" s="50">
        <f t="shared" si="2"/>
        <v>345825</v>
      </c>
      <c r="K48" s="62">
        <v>43</v>
      </c>
      <c r="L48" s="31" t="s">
        <v>117</v>
      </c>
      <c r="M48" s="31" t="s">
        <v>118</v>
      </c>
      <c r="N48" s="32">
        <v>3</v>
      </c>
      <c r="O48" s="8" t="s">
        <v>441</v>
      </c>
      <c r="P48" s="8" t="s">
        <v>442</v>
      </c>
      <c r="Q48" s="33">
        <v>25000</v>
      </c>
      <c r="R48" s="34">
        <f t="shared" si="5"/>
        <v>4000</v>
      </c>
      <c r="S48" s="34">
        <f t="shared" si="3"/>
        <v>12000</v>
      </c>
      <c r="T48" s="63">
        <f t="shared" si="4"/>
        <v>87000</v>
      </c>
    </row>
    <row r="49" spans="1:20" ht="31.5">
      <c r="A49" s="5">
        <v>44</v>
      </c>
      <c r="B49" s="6" t="s">
        <v>120</v>
      </c>
      <c r="C49" s="6" t="s">
        <v>121</v>
      </c>
      <c r="D49" s="43">
        <v>2</v>
      </c>
      <c r="E49" s="49" t="s">
        <v>122</v>
      </c>
      <c r="F49" s="9" t="s">
        <v>121</v>
      </c>
      <c r="G49" s="10">
        <v>421687.5</v>
      </c>
      <c r="H49" s="11">
        <f t="shared" si="0"/>
        <v>67470</v>
      </c>
      <c r="I49" s="11">
        <f t="shared" si="1"/>
        <v>134940</v>
      </c>
      <c r="J49" s="50">
        <f t="shared" si="2"/>
        <v>978315</v>
      </c>
      <c r="K49" s="62">
        <v>44</v>
      </c>
      <c r="L49" s="31" t="s">
        <v>120</v>
      </c>
      <c r="M49" s="31" t="s">
        <v>121</v>
      </c>
      <c r="N49" s="32">
        <v>2</v>
      </c>
      <c r="O49" s="8" t="s">
        <v>443</v>
      </c>
      <c r="P49" s="8" t="s">
        <v>444</v>
      </c>
      <c r="Q49" s="33">
        <v>406000</v>
      </c>
      <c r="R49" s="34">
        <f t="shared" si="5"/>
        <v>64960</v>
      </c>
      <c r="S49" s="34">
        <f t="shared" si="3"/>
        <v>129920</v>
      </c>
      <c r="T49" s="63">
        <f t="shared" si="4"/>
        <v>941920</v>
      </c>
    </row>
    <row r="50" spans="1:20" ht="42">
      <c r="A50" s="5">
        <v>45</v>
      </c>
      <c r="B50" s="6" t="s">
        <v>123</v>
      </c>
      <c r="C50" s="6" t="s">
        <v>124</v>
      </c>
      <c r="D50" s="43">
        <v>1</v>
      </c>
      <c r="E50" s="49" t="s">
        <v>125</v>
      </c>
      <c r="F50" s="9" t="s">
        <v>124</v>
      </c>
      <c r="G50" s="10">
        <v>25532.5</v>
      </c>
      <c r="H50" s="11">
        <f t="shared" si="0"/>
        <v>4085.2000000000003</v>
      </c>
      <c r="I50" s="11">
        <f t="shared" si="1"/>
        <v>4085.2000000000003</v>
      </c>
      <c r="J50" s="50">
        <f t="shared" si="2"/>
        <v>29617.7</v>
      </c>
      <c r="K50" s="62">
        <v>45</v>
      </c>
      <c r="L50" s="31" t="s">
        <v>123</v>
      </c>
      <c r="M50" s="31" t="s">
        <v>124</v>
      </c>
      <c r="N50" s="32">
        <v>1</v>
      </c>
      <c r="O50" s="8" t="s">
        <v>445</v>
      </c>
      <c r="P50" s="8" t="s">
        <v>446</v>
      </c>
      <c r="Q50" s="33">
        <v>42295</v>
      </c>
      <c r="R50" s="34">
        <f t="shared" si="5"/>
        <v>6767.2</v>
      </c>
      <c r="S50" s="34">
        <f t="shared" si="3"/>
        <v>6767.2</v>
      </c>
      <c r="T50" s="63">
        <f t="shared" si="4"/>
        <v>49062.2</v>
      </c>
    </row>
    <row r="51" spans="1:20" ht="42">
      <c r="A51" s="5">
        <v>46</v>
      </c>
      <c r="B51" s="6" t="s">
        <v>123</v>
      </c>
      <c r="C51" s="6" t="s">
        <v>126</v>
      </c>
      <c r="D51" s="43">
        <v>1</v>
      </c>
      <c r="E51" s="49" t="s">
        <v>125</v>
      </c>
      <c r="F51" s="9" t="s">
        <v>126</v>
      </c>
      <c r="G51" s="10">
        <v>226070</v>
      </c>
      <c r="H51" s="11">
        <f t="shared" si="0"/>
        <v>36171.200000000004</v>
      </c>
      <c r="I51" s="11">
        <f t="shared" si="1"/>
        <v>36171.200000000004</v>
      </c>
      <c r="J51" s="50">
        <f t="shared" si="2"/>
        <v>262241.2</v>
      </c>
      <c r="K51" s="62">
        <v>46</v>
      </c>
      <c r="L51" s="31" t="s">
        <v>123</v>
      </c>
      <c r="M51" s="31" t="s">
        <v>126</v>
      </c>
      <c r="N51" s="32">
        <v>1</v>
      </c>
      <c r="O51" s="8" t="s">
        <v>447</v>
      </c>
      <c r="P51" s="8" t="s">
        <v>448</v>
      </c>
      <c r="Q51" s="33">
        <v>310000</v>
      </c>
      <c r="R51" s="34">
        <f t="shared" si="5"/>
        <v>49600</v>
      </c>
      <c r="S51" s="34">
        <f t="shared" si="3"/>
        <v>49600</v>
      </c>
      <c r="T51" s="63">
        <f t="shared" si="4"/>
        <v>359600</v>
      </c>
    </row>
    <row r="52" spans="1:20" ht="31.5">
      <c r="A52" s="5">
        <v>47</v>
      </c>
      <c r="B52" s="6" t="s">
        <v>127</v>
      </c>
      <c r="C52" s="6" t="s">
        <v>128</v>
      </c>
      <c r="D52" s="43">
        <v>40</v>
      </c>
      <c r="E52" s="49" t="s">
        <v>129</v>
      </c>
      <c r="F52" s="9" t="s">
        <v>128</v>
      </c>
      <c r="G52" s="10">
        <v>9375</v>
      </c>
      <c r="H52" s="11">
        <f t="shared" si="0"/>
        <v>1500</v>
      </c>
      <c r="I52" s="11">
        <f t="shared" si="1"/>
        <v>60000</v>
      </c>
      <c r="J52" s="50">
        <f t="shared" si="2"/>
        <v>435000</v>
      </c>
      <c r="K52" s="62">
        <v>47</v>
      </c>
      <c r="L52" s="31" t="s">
        <v>127</v>
      </c>
      <c r="M52" s="31" t="s">
        <v>128</v>
      </c>
      <c r="N52" s="32">
        <v>40</v>
      </c>
      <c r="O52" s="8" t="s">
        <v>449</v>
      </c>
      <c r="P52" s="8" t="s">
        <v>450</v>
      </c>
      <c r="Q52" s="33">
        <v>11900</v>
      </c>
      <c r="R52" s="34">
        <f t="shared" si="5"/>
        <v>1904</v>
      </c>
      <c r="S52" s="34">
        <f t="shared" si="3"/>
        <v>76160</v>
      </c>
      <c r="T52" s="63">
        <f t="shared" si="4"/>
        <v>552160</v>
      </c>
    </row>
    <row r="53" spans="1:20" ht="31.5">
      <c r="A53" s="5">
        <v>48</v>
      </c>
      <c r="B53" s="6" t="s">
        <v>130</v>
      </c>
      <c r="C53" s="6" t="s">
        <v>131</v>
      </c>
      <c r="D53" s="43">
        <v>2</v>
      </c>
      <c r="E53" s="49" t="s">
        <v>132</v>
      </c>
      <c r="F53" s="9" t="s">
        <v>131</v>
      </c>
      <c r="G53" s="10">
        <v>67242.5</v>
      </c>
      <c r="H53" s="11">
        <f t="shared" si="0"/>
        <v>10758.800000000001</v>
      </c>
      <c r="I53" s="11">
        <f t="shared" si="1"/>
        <v>21517.600000000002</v>
      </c>
      <c r="J53" s="50">
        <f t="shared" si="2"/>
        <v>156002.6</v>
      </c>
      <c r="K53" s="62">
        <v>48</v>
      </c>
      <c r="L53" s="31" t="s">
        <v>130</v>
      </c>
      <c r="M53" s="31" t="s">
        <v>131</v>
      </c>
      <c r="N53" s="32">
        <v>2</v>
      </c>
      <c r="O53" s="8" t="s">
        <v>282</v>
      </c>
      <c r="P53" s="8" t="s">
        <v>451</v>
      </c>
      <c r="Q53" s="33">
        <v>89000</v>
      </c>
      <c r="R53" s="34">
        <f t="shared" si="5"/>
        <v>14240</v>
      </c>
      <c r="S53" s="34">
        <f t="shared" si="3"/>
        <v>28480</v>
      </c>
      <c r="T53" s="63">
        <f t="shared" si="4"/>
        <v>206480</v>
      </c>
    </row>
    <row r="54" spans="1:20" ht="31.5">
      <c r="A54" s="5">
        <v>49</v>
      </c>
      <c r="B54" s="6" t="s">
        <v>133</v>
      </c>
      <c r="C54" s="6" t="s">
        <v>134</v>
      </c>
      <c r="D54" s="43">
        <v>6</v>
      </c>
      <c r="E54" s="49" t="s">
        <v>52</v>
      </c>
      <c r="F54" s="9" t="s">
        <v>134</v>
      </c>
      <c r="G54" s="10">
        <v>19571.25</v>
      </c>
      <c r="H54" s="11">
        <f t="shared" si="0"/>
        <v>3131.4</v>
      </c>
      <c r="I54" s="11">
        <f t="shared" si="1"/>
        <v>18788.4</v>
      </c>
      <c r="J54" s="50">
        <f t="shared" si="2"/>
        <v>136215.9</v>
      </c>
      <c r="K54" s="62">
        <v>49</v>
      </c>
      <c r="L54" s="31" t="s">
        <v>133</v>
      </c>
      <c r="M54" s="31" t="s">
        <v>134</v>
      </c>
      <c r="N54" s="32">
        <v>6</v>
      </c>
      <c r="O54" s="8" t="s">
        <v>452</v>
      </c>
      <c r="P54" s="8" t="s">
        <v>453</v>
      </c>
      <c r="Q54" s="33">
        <v>14111</v>
      </c>
      <c r="R54" s="34">
        <f t="shared" si="5"/>
        <v>2257.76</v>
      </c>
      <c r="S54" s="34">
        <f t="shared" si="3"/>
        <v>13546.560000000001</v>
      </c>
      <c r="T54" s="63">
        <f t="shared" si="4"/>
        <v>98212.56</v>
      </c>
    </row>
    <row r="55" spans="1:20" ht="63">
      <c r="A55" s="5">
        <v>50</v>
      </c>
      <c r="B55" s="6" t="s">
        <v>135</v>
      </c>
      <c r="C55" s="6" t="s">
        <v>136</v>
      </c>
      <c r="D55" s="43">
        <v>15</v>
      </c>
      <c r="E55" s="49" t="s">
        <v>137</v>
      </c>
      <c r="F55" s="9" t="s">
        <v>136</v>
      </c>
      <c r="G55" s="10">
        <v>54633.75</v>
      </c>
      <c r="H55" s="11">
        <f t="shared" si="0"/>
        <v>8741.4</v>
      </c>
      <c r="I55" s="11">
        <f t="shared" si="1"/>
        <v>131121</v>
      </c>
      <c r="J55" s="50">
        <f t="shared" si="2"/>
        <v>950627.25</v>
      </c>
      <c r="K55" s="62">
        <v>50</v>
      </c>
      <c r="L55" s="31" t="s">
        <v>135</v>
      </c>
      <c r="M55" s="31" t="s">
        <v>136</v>
      </c>
      <c r="N55" s="32">
        <v>15</v>
      </c>
      <c r="O55" s="8" t="s">
        <v>396</v>
      </c>
      <c r="P55" s="8" t="s">
        <v>454</v>
      </c>
      <c r="Q55" s="33">
        <v>48500</v>
      </c>
      <c r="R55" s="34">
        <f t="shared" si="5"/>
        <v>7760</v>
      </c>
      <c r="S55" s="34">
        <f t="shared" si="3"/>
        <v>116400</v>
      </c>
      <c r="T55" s="63">
        <f t="shared" si="4"/>
        <v>843900</v>
      </c>
    </row>
    <row r="56" spans="1:20" ht="63">
      <c r="A56" s="5">
        <v>51</v>
      </c>
      <c r="B56" s="6" t="s">
        <v>138</v>
      </c>
      <c r="C56" s="6" t="s">
        <v>136</v>
      </c>
      <c r="D56" s="43">
        <v>10</v>
      </c>
      <c r="E56" s="49" t="s">
        <v>137</v>
      </c>
      <c r="F56" s="9" t="s">
        <v>136</v>
      </c>
      <c r="G56" s="10">
        <v>54633.75</v>
      </c>
      <c r="H56" s="11">
        <f t="shared" si="0"/>
        <v>8741.4</v>
      </c>
      <c r="I56" s="11">
        <f t="shared" si="1"/>
        <v>87414</v>
      </c>
      <c r="J56" s="50">
        <f t="shared" si="2"/>
        <v>633751.5</v>
      </c>
      <c r="K56" s="62">
        <v>51</v>
      </c>
      <c r="L56" s="31" t="s">
        <v>138</v>
      </c>
      <c r="M56" s="31" t="s">
        <v>136</v>
      </c>
      <c r="N56" s="32">
        <v>10</v>
      </c>
      <c r="O56" s="8" t="s">
        <v>396</v>
      </c>
      <c r="P56" s="8" t="s">
        <v>454</v>
      </c>
      <c r="Q56" s="33">
        <v>48500</v>
      </c>
      <c r="R56" s="34">
        <f t="shared" si="5"/>
        <v>7760</v>
      </c>
      <c r="S56" s="34">
        <f t="shared" si="3"/>
        <v>77600</v>
      </c>
      <c r="T56" s="63">
        <f t="shared" si="4"/>
        <v>562600</v>
      </c>
    </row>
    <row r="57" spans="1:20" ht="42">
      <c r="A57" s="5">
        <v>52</v>
      </c>
      <c r="B57" s="6" t="s">
        <v>139</v>
      </c>
      <c r="C57" s="6" t="s">
        <v>140</v>
      </c>
      <c r="D57" s="43">
        <v>1</v>
      </c>
      <c r="E57" s="49" t="s">
        <v>25</v>
      </c>
      <c r="F57" s="9" t="s">
        <v>140</v>
      </c>
      <c r="G57" s="10">
        <v>1706250</v>
      </c>
      <c r="H57" s="11">
        <f t="shared" si="0"/>
        <v>273000</v>
      </c>
      <c r="I57" s="11">
        <f t="shared" si="1"/>
        <v>273000</v>
      </c>
      <c r="J57" s="50">
        <f t="shared" si="2"/>
        <v>1979250</v>
      </c>
      <c r="K57" s="62">
        <v>52</v>
      </c>
      <c r="L57" s="31" t="s">
        <v>139</v>
      </c>
      <c r="M57" s="31" t="s">
        <v>140</v>
      </c>
      <c r="N57" s="32">
        <v>1</v>
      </c>
      <c r="O57" s="8" t="s">
        <v>455</v>
      </c>
      <c r="P57" s="8" t="s">
        <v>456</v>
      </c>
      <c r="Q57" s="33">
        <v>862500</v>
      </c>
      <c r="R57" s="34">
        <f t="shared" si="5"/>
        <v>138000</v>
      </c>
      <c r="S57" s="34">
        <f t="shared" si="3"/>
        <v>138000</v>
      </c>
      <c r="T57" s="63">
        <f t="shared" si="4"/>
        <v>1000500</v>
      </c>
    </row>
    <row r="58" spans="1:20" ht="31.5">
      <c r="A58" s="5">
        <v>53</v>
      </c>
      <c r="B58" s="6" t="s">
        <v>139</v>
      </c>
      <c r="C58" s="6" t="s">
        <v>141</v>
      </c>
      <c r="D58" s="43">
        <v>3</v>
      </c>
      <c r="E58" s="49" t="s">
        <v>23</v>
      </c>
      <c r="F58" s="9" t="s">
        <v>141</v>
      </c>
      <c r="G58" s="10">
        <v>242538.75</v>
      </c>
      <c r="H58" s="11">
        <f t="shared" si="0"/>
        <v>38806.200000000004</v>
      </c>
      <c r="I58" s="11">
        <f t="shared" si="1"/>
        <v>116418.6</v>
      </c>
      <c r="J58" s="50">
        <f t="shared" si="2"/>
        <v>844034.85</v>
      </c>
      <c r="K58" s="62">
        <v>53</v>
      </c>
      <c r="L58" s="31" t="s">
        <v>139</v>
      </c>
      <c r="M58" s="31" t="s">
        <v>141</v>
      </c>
      <c r="N58" s="32">
        <v>3</v>
      </c>
      <c r="O58" s="8" t="s">
        <v>457</v>
      </c>
      <c r="P58" s="8" t="s">
        <v>458</v>
      </c>
      <c r="Q58" s="33">
        <v>248600</v>
      </c>
      <c r="R58" s="34">
        <f t="shared" si="5"/>
        <v>39776</v>
      </c>
      <c r="S58" s="34">
        <f t="shared" si="3"/>
        <v>119328</v>
      </c>
      <c r="T58" s="63">
        <f t="shared" si="4"/>
        <v>865128</v>
      </c>
    </row>
    <row r="59" spans="1:20" ht="42">
      <c r="A59" s="5">
        <v>54</v>
      </c>
      <c r="B59" s="6" t="s">
        <v>142</v>
      </c>
      <c r="C59" s="6" t="s">
        <v>98</v>
      </c>
      <c r="D59" s="43">
        <v>15</v>
      </c>
      <c r="E59" s="49" t="s">
        <v>143</v>
      </c>
      <c r="F59" s="9" t="s">
        <v>98</v>
      </c>
      <c r="G59" s="10">
        <v>18000</v>
      </c>
      <c r="H59" s="11">
        <f t="shared" si="0"/>
        <v>2880</v>
      </c>
      <c r="I59" s="11">
        <f t="shared" si="1"/>
        <v>43200</v>
      </c>
      <c r="J59" s="50">
        <f t="shared" si="2"/>
        <v>313200</v>
      </c>
      <c r="K59" s="62">
        <v>54</v>
      </c>
      <c r="L59" s="31" t="s">
        <v>142</v>
      </c>
      <c r="M59" s="31" t="s">
        <v>98</v>
      </c>
      <c r="N59" s="32">
        <v>15</v>
      </c>
      <c r="O59" s="8" t="s">
        <v>459</v>
      </c>
      <c r="P59" s="8" t="s">
        <v>460</v>
      </c>
      <c r="Q59" s="33">
        <v>9900</v>
      </c>
      <c r="R59" s="34">
        <f t="shared" si="5"/>
        <v>1584</v>
      </c>
      <c r="S59" s="34">
        <f t="shared" si="3"/>
        <v>23760</v>
      </c>
      <c r="T59" s="63">
        <f t="shared" si="4"/>
        <v>172260</v>
      </c>
    </row>
    <row r="60" spans="1:20" ht="73.5">
      <c r="A60" s="5">
        <v>55</v>
      </c>
      <c r="B60" s="6" t="s">
        <v>144</v>
      </c>
      <c r="C60" s="6" t="s">
        <v>145</v>
      </c>
      <c r="D60" s="43">
        <v>15</v>
      </c>
      <c r="E60" s="49" t="s">
        <v>58</v>
      </c>
      <c r="F60" s="9" t="s">
        <v>145</v>
      </c>
      <c r="G60" s="10">
        <v>72705</v>
      </c>
      <c r="H60" s="11">
        <f t="shared" si="0"/>
        <v>11632.800000000001</v>
      </c>
      <c r="I60" s="11">
        <f t="shared" si="1"/>
        <v>174492.00000000003</v>
      </c>
      <c r="J60" s="50">
        <f t="shared" si="2"/>
        <v>1265067</v>
      </c>
      <c r="K60" s="62">
        <v>55</v>
      </c>
      <c r="L60" s="31" t="s">
        <v>144</v>
      </c>
      <c r="M60" s="31" t="s">
        <v>145</v>
      </c>
      <c r="N60" s="32">
        <v>15</v>
      </c>
      <c r="O60" s="8" t="s">
        <v>396</v>
      </c>
      <c r="P60" s="8" t="s">
        <v>145</v>
      </c>
      <c r="Q60" s="33">
        <v>46600</v>
      </c>
      <c r="R60" s="34">
        <f t="shared" si="5"/>
        <v>7456</v>
      </c>
      <c r="S60" s="34">
        <f t="shared" si="3"/>
        <v>111840</v>
      </c>
      <c r="T60" s="63">
        <f t="shared" si="4"/>
        <v>810840</v>
      </c>
    </row>
    <row r="61" spans="1:20" ht="42">
      <c r="A61" s="5">
        <v>56</v>
      </c>
      <c r="B61" s="6" t="s">
        <v>146</v>
      </c>
      <c r="C61" s="6" t="s">
        <v>146</v>
      </c>
      <c r="D61" s="43">
        <v>15</v>
      </c>
      <c r="E61" s="49" t="s">
        <v>58</v>
      </c>
      <c r="F61" s="9" t="s">
        <v>146</v>
      </c>
      <c r="G61" s="10">
        <v>108683.75</v>
      </c>
      <c r="H61" s="11">
        <f t="shared" si="0"/>
        <v>17389.4</v>
      </c>
      <c r="I61" s="11">
        <f t="shared" si="1"/>
        <v>260841.00000000003</v>
      </c>
      <c r="J61" s="50">
        <f t="shared" si="2"/>
        <v>1891097.25</v>
      </c>
      <c r="K61" s="62">
        <v>56</v>
      </c>
      <c r="L61" s="31" t="s">
        <v>146</v>
      </c>
      <c r="M61" s="31" t="s">
        <v>146</v>
      </c>
      <c r="N61" s="32">
        <v>15</v>
      </c>
      <c r="O61" s="8" t="s">
        <v>396</v>
      </c>
      <c r="P61" s="8" t="s">
        <v>146</v>
      </c>
      <c r="Q61" s="33">
        <v>127700</v>
      </c>
      <c r="R61" s="34">
        <f t="shared" si="5"/>
        <v>20432</v>
      </c>
      <c r="S61" s="34">
        <f t="shared" si="3"/>
        <v>306480</v>
      </c>
      <c r="T61" s="63">
        <f t="shared" si="4"/>
        <v>2221980</v>
      </c>
    </row>
    <row r="62" spans="1:20" ht="31.5">
      <c r="A62" s="5">
        <v>57</v>
      </c>
      <c r="B62" s="6" t="s">
        <v>147</v>
      </c>
      <c r="C62" s="6" t="s">
        <v>148</v>
      </c>
      <c r="D62" s="43">
        <v>1</v>
      </c>
      <c r="E62" s="49" t="s">
        <v>106</v>
      </c>
      <c r="F62" s="9" t="s">
        <v>148</v>
      </c>
      <c r="G62" s="10">
        <v>358117.5</v>
      </c>
      <c r="H62" s="11">
        <f t="shared" si="0"/>
        <v>57298.8</v>
      </c>
      <c r="I62" s="11">
        <f t="shared" si="1"/>
        <v>57298.8</v>
      </c>
      <c r="J62" s="50">
        <f t="shared" si="2"/>
        <v>415416.3</v>
      </c>
      <c r="K62" s="62">
        <v>57</v>
      </c>
      <c r="L62" s="31" t="s">
        <v>147</v>
      </c>
      <c r="M62" s="31" t="s">
        <v>148</v>
      </c>
      <c r="N62" s="32">
        <v>1</v>
      </c>
      <c r="O62" s="8" t="s">
        <v>106</v>
      </c>
      <c r="P62" s="8" t="s">
        <v>461</v>
      </c>
      <c r="Q62" s="33">
        <v>269100</v>
      </c>
      <c r="R62" s="34">
        <f t="shared" si="5"/>
        <v>43056</v>
      </c>
      <c r="S62" s="34">
        <f t="shared" si="3"/>
        <v>43056</v>
      </c>
      <c r="T62" s="63">
        <f t="shared" si="4"/>
        <v>312156</v>
      </c>
    </row>
    <row r="63" spans="1:20" ht="31.5">
      <c r="A63" s="5">
        <v>58</v>
      </c>
      <c r="B63" s="6" t="s">
        <v>147</v>
      </c>
      <c r="C63" s="6" t="s">
        <v>149</v>
      </c>
      <c r="D63" s="43">
        <v>1</v>
      </c>
      <c r="E63" s="49" t="s">
        <v>106</v>
      </c>
      <c r="F63" s="9" t="s">
        <v>149</v>
      </c>
      <c r="G63" s="10">
        <v>539175</v>
      </c>
      <c r="H63" s="11">
        <f t="shared" si="0"/>
        <v>86268</v>
      </c>
      <c r="I63" s="11">
        <f t="shared" si="1"/>
        <v>86268</v>
      </c>
      <c r="J63" s="50">
        <f t="shared" si="2"/>
        <v>625443</v>
      </c>
      <c r="K63" s="62">
        <v>58</v>
      </c>
      <c r="L63" s="31" t="s">
        <v>147</v>
      </c>
      <c r="M63" s="31" t="s">
        <v>149</v>
      </c>
      <c r="N63" s="32">
        <v>1</v>
      </c>
      <c r="O63" s="8" t="s">
        <v>106</v>
      </c>
      <c r="P63" s="8" t="s">
        <v>462</v>
      </c>
      <c r="Q63" s="33">
        <v>390000</v>
      </c>
      <c r="R63" s="34">
        <f t="shared" si="5"/>
        <v>62400</v>
      </c>
      <c r="S63" s="34">
        <f t="shared" si="3"/>
        <v>62400</v>
      </c>
      <c r="T63" s="63">
        <f t="shared" si="4"/>
        <v>452400</v>
      </c>
    </row>
    <row r="64" spans="1:20" ht="31.5">
      <c r="A64" s="5">
        <v>59</v>
      </c>
      <c r="B64" s="6" t="s">
        <v>147</v>
      </c>
      <c r="C64" s="6" t="s">
        <v>150</v>
      </c>
      <c r="D64" s="43">
        <v>1</v>
      </c>
      <c r="E64" s="49" t="s">
        <v>106</v>
      </c>
      <c r="F64" s="9" t="s">
        <v>150</v>
      </c>
      <c r="G64" s="10">
        <v>868335</v>
      </c>
      <c r="H64" s="11">
        <f t="shared" si="0"/>
        <v>138933.6</v>
      </c>
      <c r="I64" s="11">
        <f t="shared" si="1"/>
        <v>138933.6</v>
      </c>
      <c r="J64" s="50">
        <f t="shared" si="2"/>
        <v>1007268.6</v>
      </c>
      <c r="K64" s="62">
        <v>59</v>
      </c>
      <c r="L64" s="31" t="s">
        <v>147</v>
      </c>
      <c r="M64" s="31" t="s">
        <v>150</v>
      </c>
      <c r="N64" s="32">
        <v>1</v>
      </c>
      <c r="O64" s="8" t="s">
        <v>106</v>
      </c>
      <c r="P64" s="8" t="s">
        <v>463</v>
      </c>
      <c r="Q64" s="33">
        <v>798100</v>
      </c>
      <c r="R64" s="34">
        <f t="shared" si="5"/>
        <v>127696</v>
      </c>
      <c r="S64" s="34">
        <f t="shared" si="3"/>
        <v>127696</v>
      </c>
      <c r="T64" s="63">
        <f t="shared" si="4"/>
        <v>925796</v>
      </c>
    </row>
    <row r="65" spans="1:20" ht="31.5">
      <c r="A65" s="5">
        <v>60</v>
      </c>
      <c r="B65" s="6" t="s">
        <v>151</v>
      </c>
      <c r="C65" s="6" t="s">
        <v>98</v>
      </c>
      <c r="D65" s="43">
        <v>1</v>
      </c>
      <c r="E65" s="49" t="s">
        <v>23</v>
      </c>
      <c r="F65" s="9" t="s">
        <v>98</v>
      </c>
      <c r="G65" s="10">
        <v>472837.5</v>
      </c>
      <c r="H65" s="11">
        <f t="shared" si="0"/>
        <v>75654</v>
      </c>
      <c r="I65" s="11">
        <f t="shared" si="1"/>
        <v>75654</v>
      </c>
      <c r="J65" s="50">
        <f t="shared" si="2"/>
        <v>548491.5</v>
      </c>
      <c r="K65" s="62">
        <v>60</v>
      </c>
      <c r="L65" s="31" t="s">
        <v>151</v>
      </c>
      <c r="M65" s="31" t="s">
        <v>98</v>
      </c>
      <c r="N65" s="32">
        <v>1</v>
      </c>
      <c r="O65" s="8" t="s">
        <v>464</v>
      </c>
      <c r="P65" s="8" t="s">
        <v>465</v>
      </c>
      <c r="Q65" s="33">
        <v>340000</v>
      </c>
      <c r="R65" s="34">
        <f t="shared" si="5"/>
        <v>54400</v>
      </c>
      <c r="S65" s="34">
        <f t="shared" si="3"/>
        <v>54400</v>
      </c>
      <c r="T65" s="63">
        <f t="shared" si="4"/>
        <v>394400</v>
      </c>
    </row>
    <row r="66" spans="1:20" ht="42">
      <c r="A66" s="5">
        <v>61</v>
      </c>
      <c r="B66" s="6" t="s">
        <v>152</v>
      </c>
      <c r="C66" s="6" t="s">
        <v>153</v>
      </c>
      <c r="D66" s="43">
        <v>2</v>
      </c>
      <c r="E66" s="49" t="s">
        <v>154</v>
      </c>
      <c r="F66" s="9" t="s">
        <v>153</v>
      </c>
      <c r="G66" s="10">
        <v>337870</v>
      </c>
      <c r="H66" s="11">
        <f t="shared" si="0"/>
        <v>54059.200000000004</v>
      </c>
      <c r="I66" s="11">
        <f t="shared" si="1"/>
        <v>108118.40000000001</v>
      </c>
      <c r="J66" s="50">
        <f t="shared" si="2"/>
        <v>783858.4</v>
      </c>
      <c r="K66" s="62">
        <v>61</v>
      </c>
      <c r="L66" s="31" t="s">
        <v>152</v>
      </c>
      <c r="M66" s="31" t="s">
        <v>153</v>
      </c>
      <c r="N66" s="32">
        <v>2</v>
      </c>
      <c r="O66" s="8" t="s">
        <v>466</v>
      </c>
      <c r="P66" s="8" t="s">
        <v>467</v>
      </c>
      <c r="Q66" s="33">
        <v>598100</v>
      </c>
      <c r="R66" s="34">
        <f t="shared" si="5"/>
        <v>95696</v>
      </c>
      <c r="S66" s="34">
        <f t="shared" si="3"/>
        <v>191392</v>
      </c>
      <c r="T66" s="63">
        <f t="shared" si="4"/>
        <v>1387592</v>
      </c>
    </row>
    <row r="67" spans="1:20" ht="21">
      <c r="A67" s="5">
        <v>62</v>
      </c>
      <c r="B67" s="6" t="s">
        <v>155</v>
      </c>
      <c r="C67" s="6" t="s">
        <v>156</v>
      </c>
      <c r="D67" s="43">
        <v>1</v>
      </c>
      <c r="E67" s="49" t="s">
        <v>157</v>
      </c>
      <c r="F67" s="9" t="s">
        <v>156</v>
      </c>
      <c r="G67" s="10">
        <v>87500</v>
      </c>
      <c r="H67" s="11">
        <f t="shared" si="0"/>
        <v>14000</v>
      </c>
      <c r="I67" s="11">
        <f t="shared" si="1"/>
        <v>14000</v>
      </c>
      <c r="J67" s="50">
        <f t="shared" si="2"/>
        <v>101500</v>
      </c>
      <c r="K67" s="62">
        <v>62</v>
      </c>
      <c r="L67" s="31" t="s">
        <v>155</v>
      </c>
      <c r="M67" s="31" t="s">
        <v>156</v>
      </c>
      <c r="N67" s="32">
        <v>1</v>
      </c>
      <c r="O67" s="8" t="s">
        <v>468</v>
      </c>
      <c r="P67" s="8" t="s">
        <v>469</v>
      </c>
      <c r="Q67" s="33">
        <v>85100</v>
      </c>
      <c r="R67" s="34">
        <f t="shared" si="5"/>
        <v>13616</v>
      </c>
      <c r="S67" s="34">
        <f t="shared" si="3"/>
        <v>13616</v>
      </c>
      <c r="T67" s="63">
        <f t="shared" si="4"/>
        <v>98716</v>
      </c>
    </row>
    <row r="68" spans="1:20" ht="21">
      <c r="A68" s="5">
        <v>63</v>
      </c>
      <c r="B68" s="6" t="s">
        <v>158</v>
      </c>
      <c r="C68" s="6" t="s">
        <v>158</v>
      </c>
      <c r="D68" s="43">
        <v>1</v>
      </c>
      <c r="E68" s="49" t="s">
        <v>159</v>
      </c>
      <c r="F68" s="9" t="s">
        <v>158</v>
      </c>
      <c r="G68" s="10">
        <v>90870</v>
      </c>
      <c r="H68" s="11">
        <f t="shared" si="0"/>
        <v>14539.2</v>
      </c>
      <c r="I68" s="11">
        <f t="shared" si="1"/>
        <v>14539.2</v>
      </c>
      <c r="J68" s="50">
        <f t="shared" si="2"/>
        <v>105409.2</v>
      </c>
      <c r="K68" s="62">
        <v>63</v>
      </c>
      <c r="L68" s="31" t="s">
        <v>158</v>
      </c>
      <c r="M68" s="31" t="s">
        <v>158</v>
      </c>
      <c r="N68" s="32">
        <v>1</v>
      </c>
      <c r="O68" s="8" t="s">
        <v>470</v>
      </c>
      <c r="P68" s="8" t="s">
        <v>471</v>
      </c>
      <c r="Q68" s="33">
        <v>137500</v>
      </c>
      <c r="R68" s="34">
        <f t="shared" si="5"/>
        <v>22000</v>
      </c>
      <c r="S68" s="34">
        <f t="shared" si="3"/>
        <v>22000</v>
      </c>
      <c r="T68" s="63">
        <f t="shared" si="4"/>
        <v>159500</v>
      </c>
    </row>
    <row r="69" spans="1:20" ht="12.75">
      <c r="A69" s="5">
        <v>64</v>
      </c>
      <c r="B69" s="6" t="s">
        <v>160</v>
      </c>
      <c r="C69" s="6" t="s">
        <v>161</v>
      </c>
      <c r="D69" s="43">
        <v>1</v>
      </c>
      <c r="E69" s="49" t="s">
        <v>162</v>
      </c>
      <c r="F69" s="9" t="s">
        <v>161</v>
      </c>
      <c r="G69" s="10">
        <v>87500</v>
      </c>
      <c r="H69" s="11">
        <f t="shared" si="0"/>
        <v>14000</v>
      </c>
      <c r="I69" s="11">
        <f t="shared" si="1"/>
        <v>14000</v>
      </c>
      <c r="J69" s="50">
        <f t="shared" si="2"/>
        <v>101500</v>
      </c>
      <c r="K69" s="62">
        <v>64</v>
      </c>
      <c r="L69" s="31" t="s">
        <v>160</v>
      </c>
      <c r="M69" s="31" t="s">
        <v>161</v>
      </c>
      <c r="N69" s="32">
        <v>1</v>
      </c>
      <c r="O69" s="8" t="s">
        <v>472</v>
      </c>
      <c r="P69" s="8" t="s">
        <v>473</v>
      </c>
      <c r="Q69" s="33">
        <v>35000</v>
      </c>
      <c r="R69" s="34">
        <f t="shared" si="5"/>
        <v>5600</v>
      </c>
      <c r="S69" s="34">
        <f t="shared" si="3"/>
        <v>5600</v>
      </c>
      <c r="T69" s="63">
        <f t="shared" si="4"/>
        <v>40600</v>
      </c>
    </row>
    <row r="70" spans="1:20" ht="21">
      <c r="A70" s="5">
        <v>65</v>
      </c>
      <c r="B70" s="6" t="s">
        <v>163</v>
      </c>
      <c r="C70" s="6" t="s">
        <v>164</v>
      </c>
      <c r="D70" s="43">
        <v>4</v>
      </c>
      <c r="E70" s="49" t="s">
        <v>165</v>
      </c>
      <c r="F70" s="9" t="s">
        <v>164</v>
      </c>
      <c r="G70" s="10">
        <v>2437500</v>
      </c>
      <c r="H70" s="11">
        <f aca="true" t="shared" si="6" ref="H70:H130">+IF(G70="","",(G70*0.16))</f>
        <v>390000</v>
      </c>
      <c r="I70" s="11">
        <f aca="true" t="shared" si="7" ref="I70:I130">+IF(H70="","",H70*D70)</f>
        <v>1560000</v>
      </c>
      <c r="J70" s="50">
        <f aca="true" t="shared" si="8" ref="J70:J130">+IF(H70="","",(I70+(G70*D70)))</f>
        <v>11310000</v>
      </c>
      <c r="K70" s="62">
        <v>65</v>
      </c>
      <c r="L70" s="31" t="s">
        <v>163</v>
      </c>
      <c r="M70" s="31" t="s">
        <v>164</v>
      </c>
      <c r="N70" s="32">
        <v>4</v>
      </c>
      <c r="O70" s="8" t="s">
        <v>474</v>
      </c>
      <c r="P70" s="8" t="s">
        <v>475</v>
      </c>
      <c r="Q70" s="33">
        <v>11600</v>
      </c>
      <c r="R70" s="34">
        <f t="shared" si="5"/>
        <v>1856</v>
      </c>
      <c r="S70" s="34">
        <f aca="true" t="shared" si="9" ref="S70:S130">+IF(R70="","",R70*N70)</f>
        <v>7424</v>
      </c>
      <c r="T70" s="63">
        <f aca="true" t="shared" si="10" ref="T70:T130">+IF(R70="","",(S70+(Q70*N70)))</f>
        <v>53824</v>
      </c>
    </row>
    <row r="71" spans="1:20" ht="42">
      <c r="A71" s="5">
        <v>66</v>
      </c>
      <c r="B71" s="6" t="s">
        <v>166</v>
      </c>
      <c r="C71" s="6" t="s">
        <v>167</v>
      </c>
      <c r="D71" s="43">
        <v>3</v>
      </c>
      <c r="E71" s="49" t="s">
        <v>23</v>
      </c>
      <c r="F71" s="9" t="s">
        <v>167</v>
      </c>
      <c r="G71" s="10">
        <v>33750</v>
      </c>
      <c r="H71" s="11">
        <f t="shared" si="6"/>
        <v>5400</v>
      </c>
      <c r="I71" s="11">
        <f t="shared" si="7"/>
        <v>16200</v>
      </c>
      <c r="J71" s="50">
        <f t="shared" si="8"/>
        <v>117450</v>
      </c>
      <c r="K71" s="62">
        <v>66</v>
      </c>
      <c r="L71" s="31" t="s">
        <v>166</v>
      </c>
      <c r="M71" s="31" t="s">
        <v>167</v>
      </c>
      <c r="N71" s="32">
        <v>3</v>
      </c>
      <c r="O71" s="8" t="s">
        <v>476</v>
      </c>
      <c r="P71" s="8" t="s">
        <v>477</v>
      </c>
      <c r="Q71" s="33">
        <v>18937</v>
      </c>
      <c r="R71" s="34">
        <f aca="true" t="shared" si="11" ref="R71:R131">+IF(Q71="","",(Q71*0.16))</f>
        <v>3029.92</v>
      </c>
      <c r="S71" s="34">
        <f t="shared" si="9"/>
        <v>9089.76</v>
      </c>
      <c r="T71" s="63">
        <f t="shared" si="10"/>
        <v>65900.76</v>
      </c>
    </row>
    <row r="72" spans="1:20" ht="105">
      <c r="A72" s="5">
        <v>67</v>
      </c>
      <c r="B72" s="6" t="s">
        <v>168</v>
      </c>
      <c r="C72" s="6" t="s">
        <v>169</v>
      </c>
      <c r="D72" s="43">
        <v>6</v>
      </c>
      <c r="E72" s="49" t="s">
        <v>58</v>
      </c>
      <c r="F72" s="9" t="s">
        <v>169</v>
      </c>
      <c r="G72" s="10">
        <v>225000</v>
      </c>
      <c r="H72" s="11">
        <f t="shared" si="6"/>
        <v>36000</v>
      </c>
      <c r="I72" s="11">
        <f t="shared" si="7"/>
        <v>216000</v>
      </c>
      <c r="J72" s="50">
        <f t="shared" si="8"/>
        <v>1566000</v>
      </c>
      <c r="K72" s="62">
        <v>67</v>
      </c>
      <c r="L72" s="31" t="s">
        <v>168</v>
      </c>
      <c r="M72" s="31" t="s">
        <v>169</v>
      </c>
      <c r="N72" s="32">
        <v>6</v>
      </c>
      <c r="O72" s="8" t="s">
        <v>478</v>
      </c>
      <c r="P72" s="8" t="s">
        <v>479</v>
      </c>
      <c r="Q72" s="33">
        <v>1874000</v>
      </c>
      <c r="R72" s="34">
        <f t="shared" si="11"/>
        <v>299840</v>
      </c>
      <c r="S72" s="34">
        <f t="shared" si="9"/>
        <v>1799040</v>
      </c>
      <c r="T72" s="63">
        <f t="shared" si="10"/>
        <v>13043040</v>
      </c>
    </row>
    <row r="73" spans="1:20" ht="42">
      <c r="A73" s="5">
        <v>68</v>
      </c>
      <c r="B73" s="6" t="s">
        <v>170</v>
      </c>
      <c r="C73" s="6" t="s">
        <v>170</v>
      </c>
      <c r="D73" s="43">
        <v>15</v>
      </c>
      <c r="E73" s="49" t="s">
        <v>171</v>
      </c>
      <c r="F73" s="9" t="s">
        <v>170</v>
      </c>
      <c r="G73" s="10">
        <v>17306.25</v>
      </c>
      <c r="H73" s="11">
        <f t="shared" si="6"/>
        <v>2769</v>
      </c>
      <c r="I73" s="11">
        <f t="shared" si="7"/>
        <v>41535</v>
      </c>
      <c r="J73" s="50">
        <f t="shared" si="8"/>
        <v>301128.75</v>
      </c>
      <c r="K73" s="62">
        <v>68</v>
      </c>
      <c r="L73" s="31" t="s">
        <v>170</v>
      </c>
      <c r="M73" s="31" t="s">
        <v>170</v>
      </c>
      <c r="N73" s="32">
        <v>15</v>
      </c>
      <c r="O73" s="8" t="s">
        <v>480</v>
      </c>
      <c r="P73" s="8" t="s">
        <v>481</v>
      </c>
      <c r="Q73" s="33">
        <v>20650</v>
      </c>
      <c r="R73" s="34">
        <f t="shared" si="11"/>
        <v>3304</v>
      </c>
      <c r="S73" s="34">
        <f t="shared" si="9"/>
        <v>49560</v>
      </c>
      <c r="T73" s="63">
        <f t="shared" si="10"/>
        <v>359310</v>
      </c>
    </row>
    <row r="74" spans="1:20" ht="63">
      <c r="A74" s="5">
        <v>69</v>
      </c>
      <c r="B74" s="6" t="s">
        <v>172</v>
      </c>
      <c r="C74" s="6" t="s">
        <v>172</v>
      </c>
      <c r="D74" s="43">
        <v>15</v>
      </c>
      <c r="E74" s="49"/>
      <c r="F74" s="9" t="s">
        <v>172</v>
      </c>
      <c r="G74" s="10">
        <v>72437.5</v>
      </c>
      <c r="H74" s="11">
        <f t="shared" si="6"/>
        <v>11590</v>
      </c>
      <c r="I74" s="11">
        <f t="shared" si="7"/>
        <v>173850</v>
      </c>
      <c r="J74" s="50">
        <f t="shared" si="8"/>
        <v>1260412.5</v>
      </c>
      <c r="K74" s="62">
        <v>69</v>
      </c>
      <c r="L74" s="31" t="s">
        <v>172</v>
      </c>
      <c r="M74" s="31" t="s">
        <v>172</v>
      </c>
      <c r="N74" s="32">
        <v>15</v>
      </c>
      <c r="O74" s="8" t="s">
        <v>282</v>
      </c>
      <c r="P74" s="8" t="s">
        <v>172</v>
      </c>
      <c r="Q74" s="33">
        <v>51600</v>
      </c>
      <c r="R74" s="34">
        <f t="shared" si="11"/>
        <v>8256</v>
      </c>
      <c r="S74" s="34">
        <f t="shared" si="9"/>
        <v>123840</v>
      </c>
      <c r="T74" s="63">
        <f t="shared" si="10"/>
        <v>897840</v>
      </c>
    </row>
    <row r="75" spans="1:20" ht="63">
      <c r="A75" s="5">
        <v>70</v>
      </c>
      <c r="B75" s="6" t="s">
        <v>173</v>
      </c>
      <c r="C75" s="6" t="s">
        <v>173</v>
      </c>
      <c r="D75" s="43">
        <v>15</v>
      </c>
      <c r="E75" s="49"/>
      <c r="F75" s="9" t="s">
        <v>173</v>
      </c>
      <c r="G75" s="10">
        <v>102216.25</v>
      </c>
      <c r="H75" s="11">
        <f t="shared" si="6"/>
        <v>16354.6</v>
      </c>
      <c r="I75" s="11">
        <f t="shared" si="7"/>
        <v>245319</v>
      </c>
      <c r="J75" s="50">
        <f t="shared" si="8"/>
        <v>1778562.75</v>
      </c>
      <c r="K75" s="62">
        <v>70</v>
      </c>
      <c r="L75" s="31" t="s">
        <v>173</v>
      </c>
      <c r="M75" s="31" t="s">
        <v>173</v>
      </c>
      <c r="N75" s="32">
        <v>15</v>
      </c>
      <c r="O75" s="8" t="s">
        <v>282</v>
      </c>
      <c r="P75" s="8" t="s">
        <v>173</v>
      </c>
      <c r="Q75" s="33">
        <v>69700</v>
      </c>
      <c r="R75" s="34">
        <f t="shared" si="11"/>
        <v>11152</v>
      </c>
      <c r="S75" s="34">
        <f t="shared" si="9"/>
        <v>167280</v>
      </c>
      <c r="T75" s="63">
        <f t="shared" si="10"/>
        <v>1212780</v>
      </c>
    </row>
    <row r="76" spans="1:20" ht="21">
      <c r="A76" s="5">
        <v>71</v>
      </c>
      <c r="B76" s="6" t="s">
        <v>174</v>
      </c>
      <c r="C76" s="6" t="s">
        <v>175</v>
      </c>
      <c r="D76" s="43">
        <v>3</v>
      </c>
      <c r="E76" s="49" t="s">
        <v>52</v>
      </c>
      <c r="F76" s="9" t="s">
        <v>175</v>
      </c>
      <c r="G76" s="10">
        <v>46117.5</v>
      </c>
      <c r="H76" s="11">
        <f t="shared" si="6"/>
        <v>7378.8</v>
      </c>
      <c r="I76" s="11">
        <f t="shared" si="7"/>
        <v>22136.4</v>
      </c>
      <c r="J76" s="50">
        <f t="shared" si="8"/>
        <v>160488.9</v>
      </c>
      <c r="K76" s="62">
        <v>71</v>
      </c>
      <c r="L76" s="31" t="s">
        <v>174</v>
      </c>
      <c r="M76" s="31" t="s">
        <v>175</v>
      </c>
      <c r="N76" s="32">
        <v>3</v>
      </c>
      <c r="O76" s="8" t="s">
        <v>482</v>
      </c>
      <c r="P76" s="8" t="s">
        <v>483</v>
      </c>
      <c r="Q76" s="33">
        <v>45448</v>
      </c>
      <c r="R76" s="34">
        <f t="shared" si="11"/>
        <v>7271.68</v>
      </c>
      <c r="S76" s="34">
        <f t="shared" si="9"/>
        <v>21815.04</v>
      </c>
      <c r="T76" s="63">
        <f t="shared" si="10"/>
        <v>158159.04</v>
      </c>
    </row>
    <row r="77" spans="1:20" ht="42">
      <c r="A77" s="5">
        <v>72</v>
      </c>
      <c r="B77" s="6" t="s">
        <v>176</v>
      </c>
      <c r="C77" s="6" t="s">
        <v>177</v>
      </c>
      <c r="D77" s="43">
        <v>3</v>
      </c>
      <c r="E77" s="49" t="s">
        <v>58</v>
      </c>
      <c r="F77" s="9" t="s">
        <v>177</v>
      </c>
      <c r="G77" s="10">
        <v>73125</v>
      </c>
      <c r="H77" s="11">
        <f t="shared" si="6"/>
        <v>11700</v>
      </c>
      <c r="I77" s="11">
        <f t="shared" si="7"/>
        <v>35100</v>
      </c>
      <c r="J77" s="50">
        <f t="shared" si="8"/>
        <v>254475</v>
      </c>
      <c r="K77" s="62">
        <v>72</v>
      </c>
      <c r="L77" s="31" t="s">
        <v>176</v>
      </c>
      <c r="M77" s="31" t="s">
        <v>177</v>
      </c>
      <c r="N77" s="32">
        <v>3</v>
      </c>
      <c r="O77" s="8" t="s">
        <v>396</v>
      </c>
      <c r="P77" s="8" t="s">
        <v>177</v>
      </c>
      <c r="Q77" s="33">
        <v>150000</v>
      </c>
      <c r="R77" s="34">
        <f t="shared" si="11"/>
        <v>24000</v>
      </c>
      <c r="S77" s="34">
        <f t="shared" si="9"/>
        <v>72000</v>
      </c>
      <c r="T77" s="63">
        <f t="shared" si="10"/>
        <v>522000</v>
      </c>
    </row>
    <row r="78" spans="1:20" ht="42">
      <c r="A78" s="5">
        <v>73</v>
      </c>
      <c r="B78" s="6" t="s">
        <v>176</v>
      </c>
      <c r="C78" s="6" t="s">
        <v>178</v>
      </c>
      <c r="D78" s="43">
        <v>3</v>
      </c>
      <c r="E78" s="49" t="s">
        <v>58</v>
      </c>
      <c r="F78" s="9" t="s">
        <v>178</v>
      </c>
      <c r="G78" s="10">
        <v>102215</v>
      </c>
      <c r="H78" s="11">
        <f t="shared" si="6"/>
        <v>16354.4</v>
      </c>
      <c r="I78" s="11">
        <f t="shared" si="7"/>
        <v>49063.2</v>
      </c>
      <c r="J78" s="50">
        <f t="shared" si="8"/>
        <v>355708.2</v>
      </c>
      <c r="K78" s="62">
        <v>73</v>
      </c>
      <c r="L78" s="31" t="s">
        <v>176</v>
      </c>
      <c r="M78" s="31" t="s">
        <v>178</v>
      </c>
      <c r="N78" s="32">
        <v>3</v>
      </c>
      <c r="O78" s="8" t="s">
        <v>396</v>
      </c>
      <c r="P78" s="8" t="s">
        <v>178</v>
      </c>
      <c r="Q78" s="33">
        <v>180000</v>
      </c>
      <c r="R78" s="34">
        <f t="shared" si="11"/>
        <v>28800</v>
      </c>
      <c r="S78" s="34">
        <f t="shared" si="9"/>
        <v>86400</v>
      </c>
      <c r="T78" s="63">
        <f t="shared" si="10"/>
        <v>626400</v>
      </c>
    </row>
    <row r="79" spans="1:20" ht="31.5">
      <c r="A79" s="5">
        <v>74</v>
      </c>
      <c r="B79" s="6" t="s">
        <v>179</v>
      </c>
      <c r="C79" s="6" t="s">
        <v>180</v>
      </c>
      <c r="D79" s="43">
        <v>2</v>
      </c>
      <c r="E79" s="49" t="s">
        <v>23</v>
      </c>
      <c r="F79" s="9" t="s">
        <v>180</v>
      </c>
      <c r="G79" s="10">
        <v>640838.75</v>
      </c>
      <c r="H79" s="11">
        <f t="shared" si="6"/>
        <v>102534.2</v>
      </c>
      <c r="I79" s="11">
        <f t="shared" si="7"/>
        <v>205068.4</v>
      </c>
      <c r="J79" s="50">
        <f t="shared" si="8"/>
        <v>1486745.9</v>
      </c>
      <c r="K79" s="62">
        <v>74</v>
      </c>
      <c r="L79" s="31" t="s">
        <v>179</v>
      </c>
      <c r="M79" s="31" t="s">
        <v>180</v>
      </c>
      <c r="N79" s="32">
        <v>2</v>
      </c>
      <c r="O79" s="8" t="s">
        <v>484</v>
      </c>
      <c r="P79" s="8" t="s">
        <v>485</v>
      </c>
      <c r="Q79" s="33">
        <v>458600</v>
      </c>
      <c r="R79" s="34">
        <f t="shared" si="11"/>
        <v>73376</v>
      </c>
      <c r="S79" s="34">
        <f t="shared" si="9"/>
        <v>146752</v>
      </c>
      <c r="T79" s="63">
        <f t="shared" si="10"/>
        <v>1063952</v>
      </c>
    </row>
    <row r="80" spans="1:20" ht="63">
      <c r="A80" s="5">
        <v>75</v>
      </c>
      <c r="B80" s="6" t="s">
        <v>181</v>
      </c>
      <c r="C80" s="6" t="s">
        <v>182</v>
      </c>
      <c r="D80" s="43">
        <v>1</v>
      </c>
      <c r="E80" s="49" t="s">
        <v>183</v>
      </c>
      <c r="F80" s="9" t="s">
        <v>182</v>
      </c>
      <c r="G80" s="10">
        <v>16250000</v>
      </c>
      <c r="H80" s="11">
        <f t="shared" si="6"/>
        <v>2600000</v>
      </c>
      <c r="I80" s="11">
        <f t="shared" si="7"/>
        <v>2600000</v>
      </c>
      <c r="J80" s="50">
        <f t="shared" si="8"/>
        <v>18850000</v>
      </c>
      <c r="K80" s="62">
        <v>75</v>
      </c>
      <c r="L80" s="31" t="s">
        <v>181</v>
      </c>
      <c r="M80" s="31" t="s">
        <v>182</v>
      </c>
      <c r="N80" s="32">
        <v>1</v>
      </c>
      <c r="O80" s="8" t="s">
        <v>486</v>
      </c>
      <c r="P80" s="8" t="s">
        <v>487</v>
      </c>
      <c r="Q80" s="33">
        <v>1087100</v>
      </c>
      <c r="R80" s="34">
        <f t="shared" si="11"/>
        <v>173936</v>
      </c>
      <c r="S80" s="34">
        <f t="shared" si="9"/>
        <v>173936</v>
      </c>
      <c r="T80" s="63">
        <f t="shared" si="10"/>
        <v>1261036</v>
      </c>
    </row>
    <row r="81" spans="1:20" s="14" customFormat="1" ht="42">
      <c r="A81" s="5">
        <v>76</v>
      </c>
      <c r="B81" s="6" t="s">
        <v>184</v>
      </c>
      <c r="C81" s="6" t="s">
        <v>185</v>
      </c>
      <c r="D81" s="43">
        <v>1</v>
      </c>
      <c r="E81" s="51" t="s">
        <v>186</v>
      </c>
      <c r="F81" s="9" t="s">
        <v>185</v>
      </c>
      <c r="G81" s="13">
        <v>4679870</v>
      </c>
      <c r="H81" s="11">
        <f t="shared" si="6"/>
        <v>748779.2000000001</v>
      </c>
      <c r="I81" s="11">
        <f t="shared" si="7"/>
        <v>748779.2000000001</v>
      </c>
      <c r="J81" s="50">
        <f t="shared" si="8"/>
        <v>5428649.2</v>
      </c>
      <c r="K81" s="62">
        <v>76</v>
      </c>
      <c r="L81" s="31" t="s">
        <v>184</v>
      </c>
      <c r="M81" s="31" t="s">
        <v>185</v>
      </c>
      <c r="N81" s="32">
        <v>1</v>
      </c>
      <c r="O81" s="8" t="s">
        <v>488</v>
      </c>
      <c r="P81" s="8" t="s">
        <v>489</v>
      </c>
      <c r="Q81" s="35">
        <v>6459600</v>
      </c>
      <c r="R81" s="34">
        <f t="shared" si="11"/>
        <v>1033536</v>
      </c>
      <c r="S81" s="34">
        <f t="shared" si="9"/>
        <v>1033536</v>
      </c>
      <c r="T81" s="63">
        <f t="shared" si="10"/>
        <v>7493136</v>
      </c>
    </row>
    <row r="82" spans="1:20" s="14" customFormat="1" ht="89.25">
      <c r="A82" s="5">
        <v>77</v>
      </c>
      <c r="B82" s="6" t="s">
        <v>184</v>
      </c>
      <c r="C82" s="6" t="s">
        <v>187</v>
      </c>
      <c r="D82" s="43">
        <v>1</v>
      </c>
      <c r="E82" s="51" t="s">
        <v>25</v>
      </c>
      <c r="F82" s="9" t="s">
        <v>187</v>
      </c>
      <c r="G82" s="13">
        <v>11375000</v>
      </c>
      <c r="H82" s="11">
        <f t="shared" si="6"/>
        <v>1820000</v>
      </c>
      <c r="I82" s="11">
        <f t="shared" si="7"/>
        <v>1820000</v>
      </c>
      <c r="J82" s="50">
        <f t="shared" si="8"/>
        <v>13195000</v>
      </c>
      <c r="K82" s="62">
        <v>77</v>
      </c>
      <c r="L82" s="31" t="s">
        <v>184</v>
      </c>
      <c r="M82" s="31" t="s">
        <v>187</v>
      </c>
      <c r="N82" s="32">
        <v>1</v>
      </c>
      <c r="O82" s="12" t="s">
        <v>490</v>
      </c>
      <c r="P82" s="12" t="s">
        <v>491</v>
      </c>
      <c r="Q82" s="35">
        <v>3443000</v>
      </c>
      <c r="R82" s="34">
        <f t="shared" si="11"/>
        <v>550880</v>
      </c>
      <c r="S82" s="34">
        <f t="shared" si="9"/>
        <v>550880</v>
      </c>
      <c r="T82" s="63">
        <f t="shared" si="10"/>
        <v>3993880</v>
      </c>
    </row>
    <row r="83" spans="1:20" s="14" customFormat="1" ht="73.5">
      <c r="A83" s="5">
        <v>78</v>
      </c>
      <c r="B83" s="6" t="s">
        <v>184</v>
      </c>
      <c r="C83" s="6" t="s">
        <v>188</v>
      </c>
      <c r="D83" s="43">
        <v>2</v>
      </c>
      <c r="E83" s="51" t="s">
        <v>25</v>
      </c>
      <c r="F83" s="9" t="s">
        <v>188</v>
      </c>
      <c r="G83" s="13">
        <v>2356250</v>
      </c>
      <c r="H83" s="11">
        <f t="shared" si="6"/>
        <v>377000</v>
      </c>
      <c r="I83" s="11">
        <f t="shared" si="7"/>
        <v>754000</v>
      </c>
      <c r="J83" s="50">
        <f t="shared" si="8"/>
        <v>5466500</v>
      </c>
      <c r="K83" s="62">
        <v>78</v>
      </c>
      <c r="L83" s="31" t="s">
        <v>184</v>
      </c>
      <c r="M83" s="31" t="s">
        <v>188</v>
      </c>
      <c r="N83" s="32">
        <v>2</v>
      </c>
      <c r="O83" s="12" t="s">
        <v>492</v>
      </c>
      <c r="P83" s="12" t="s">
        <v>493</v>
      </c>
      <c r="Q83" s="35">
        <v>5809000</v>
      </c>
      <c r="R83" s="34">
        <f t="shared" si="11"/>
        <v>929440</v>
      </c>
      <c r="S83" s="34">
        <f t="shared" si="9"/>
        <v>1858880</v>
      </c>
      <c r="T83" s="63">
        <f t="shared" si="10"/>
        <v>13476880</v>
      </c>
    </row>
    <row r="84" spans="1:20" s="14" customFormat="1" ht="38.25">
      <c r="A84" s="5">
        <v>79</v>
      </c>
      <c r="B84" s="6" t="s">
        <v>184</v>
      </c>
      <c r="C84" s="6" t="s">
        <v>189</v>
      </c>
      <c r="D84" s="43">
        <v>1</v>
      </c>
      <c r="E84" s="51" t="s">
        <v>23</v>
      </c>
      <c r="F84" s="9" t="s">
        <v>189</v>
      </c>
      <c r="G84" s="13">
        <v>7169006.25</v>
      </c>
      <c r="H84" s="11">
        <f t="shared" si="6"/>
        <v>1147041</v>
      </c>
      <c r="I84" s="11">
        <f t="shared" si="7"/>
        <v>1147041</v>
      </c>
      <c r="J84" s="50">
        <f t="shared" si="8"/>
        <v>8316047.25</v>
      </c>
      <c r="K84" s="62">
        <v>79</v>
      </c>
      <c r="L84" s="31" t="s">
        <v>184</v>
      </c>
      <c r="M84" s="31" t="s">
        <v>189</v>
      </c>
      <c r="N84" s="32">
        <v>1</v>
      </c>
      <c r="O84" s="12" t="s">
        <v>494</v>
      </c>
      <c r="P84" s="12" t="s">
        <v>495</v>
      </c>
      <c r="Q84" s="35">
        <v>5125000</v>
      </c>
      <c r="R84" s="34">
        <f t="shared" si="11"/>
        <v>820000</v>
      </c>
      <c r="S84" s="34">
        <f t="shared" si="9"/>
        <v>820000</v>
      </c>
      <c r="T84" s="63">
        <f t="shared" si="10"/>
        <v>5945000</v>
      </c>
    </row>
    <row r="85" spans="1:20" s="14" customFormat="1" ht="38.25">
      <c r="A85" s="5">
        <v>80</v>
      </c>
      <c r="B85" s="6" t="s">
        <v>184</v>
      </c>
      <c r="C85" s="6" t="s">
        <v>190</v>
      </c>
      <c r="D85" s="43">
        <v>2</v>
      </c>
      <c r="E85" s="51" t="s">
        <v>23</v>
      </c>
      <c r="F85" s="9" t="s">
        <v>190</v>
      </c>
      <c r="G85" s="13">
        <v>629472.5</v>
      </c>
      <c r="H85" s="11">
        <f t="shared" si="6"/>
        <v>100715.6</v>
      </c>
      <c r="I85" s="11">
        <f t="shared" si="7"/>
        <v>201431.2</v>
      </c>
      <c r="J85" s="50">
        <f t="shared" si="8"/>
        <v>1460376.2</v>
      </c>
      <c r="K85" s="62">
        <v>80</v>
      </c>
      <c r="L85" s="31" t="s">
        <v>184</v>
      </c>
      <c r="M85" s="31" t="s">
        <v>190</v>
      </c>
      <c r="N85" s="32">
        <v>2</v>
      </c>
      <c r="O85" s="12" t="s">
        <v>496</v>
      </c>
      <c r="P85" s="12" t="s">
        <v>497</v>
      </c>
      <c r="Q85" s="35">
        <v>202000</v>
      </c>
      <c r="R85" s="34">
        <f t="shared" si="11"/>
        <v>32320</v>
      </c>
      <c r="S85" s="34">
        <f t="shared" si="9"/>
        <v>64640</v>
      </c>
      <c r="T85" s="63">
        <f t="shared" si="10"/>
        <v>468640</v>
      </c>
    </row>
    <row r="86" spans="1:20" s="14" customFormat="1" ht="25.5">
      <c r="A86" s="5">
        <v>81</v>
      </c>
      <c r="B86" s="6" t="s">
        <v>191</v>
      </c>
      <c r="C86" s="6" t="s">
        <v>192</v>
      </c>
      <c r="D86" s="43">
        <v>1</v>
      </c>
      <c r="E86" s="51" t="s">
        <v>23</v>
      </c>
      <c r="F86" s="9" t="s">
        <v>192</v>
      </c>
      <c r="G86" s="13">
        <v>1564535</v>
      </c>
      <c r="H86" s="11">
        <f t="shared" si="6"/>
        <v>250325.6</v>
      </c>
      <c r="I86" s="11">
        <f t="shared" si="7"/>
        <v>250325.6</v>
      </c>
      <c r="J86" s="50">
        <f t="shared" si="8"/>
        <v>1814860.6</v>
      </c>
      <c r="K86" s="62">
        <v>81</v>
      </c>
      <c r="L86" s="31" t="s">
        <v>191</v>
      </c>
      <c r="M86" s="31" t="s">
        <v>192</v>
      </c>
      <c r="N86" s="32">
        <v>1</v>
      </c>
      <c r="O86" s="12" t="s">
        <v>498</v>
      </c>
      <c r="P86" s="12" t="s">
        <v>499</v>
      </c>
      <c r="Q86" s="35">
        <v>1125000</v>
      </c>
      <c r="R86" s="34">
        <f t="shared" si="11"/>
        <v>180000</v>
      </c>
      <c r="S86" s="34">
        <f t="shared" si="9"/>
        <v>180000</v>
      </c>
      <c r="T86" s="63">
        <f t="shared" si="10"/>
        <v>1305000</v>
      </c>
    </row>
    <row r="87" spans="1:20" ht="31.5">
      <c r="A87" s="5">
        <v>82</v>
      </c>
      <c r="B87" s="6" t="s">
        <v>193</v>
      </c>
      <c r="C87" s="6" t="s">
        <v>194</v>
      </c>
      <c r="D87" s="43">
        <v>1</v>
      </c>
      <c r="E87" s="49" t="s">
        <v>195</v>
      </c>
      <c r="F87" s="9" t="s">
        <v>194</v>
      </c>
      <c r="G87" s="10">
        <v>131075</v>
      </c>
      <c r="H87" s="11">
        <f t="shared" si="6"/>
        <v>20972</v>
      </c>
      <c r="I87" s="11">
        <f t="shared" si="7"/>
        <v>20972</v>
      </c>
      <c r="J87" s="50">
        <f t="shared" si="8"/>
        <v>152047</v>
      </c>
      <c r="K87" s="62">
        <v>82</v>
      </c>
      <c r="L87" s="31" t="s">
        <v>193</v>
      </c>
      <c r="M87" s="31" t="s">
        <v>194</v>
      </c>
      <c r="N87" s="32">
        <v>1</v>
      </c>
      <c r="O87" s="8" t="s">
        <v>500</v>
      </c>
      <c r="P87" s="8" t="s">
        <v>501</v>
      </c>
      <c r="Q87" s="33">
        <v>65700</v>
      </c>
      <c r="R87" s="34">
        <f t="shared" si="11"/>
        <v>10512</v>
      </c>
      <c r="S87" s="34">
        <f t="shared" si="9"/>
        <v>10512</v>
      </c>
      <c r="T87" s="63">
        <f t="shared" si="10"/>
        <v>76212</v>
      </c>
    </row>
    <row r="88" spans="1:20" ht="31.5">
      <c r="A88" s="5">
        <v>83</v>
      </c>
      <c r="B88" s="6" t="s">
        <v>196</v>
      </c>
      <c r="C88" s="6" t="s">
        <v>197</v>
      </c>
      <c r="D88" s="43">
        <v>1</v>
      </c>
      <c r="E88" s="49" t="s">
        <v>198</v>
      </c>
      <c r="F88" s="9" t="s">
        <v>197</v>
      </c>
      <c r="G88" s="10">
        <v>1689870</v>
      </c>
      <c r="H88" s="11">
        <f t="shared" si="6"/>
        <v>270379.2</v>
      </c>
      <c r="I88" s="11">
        <f t="shared" si="7"/>
        <v>270379.2</v>
      </c>
      <c r="J88" s="50">
        <f t="shared" si="8"/>
        <v>1960249.2</v>
      </c>
      <c r="K88" s="62">
        <v>83</v>
      </c>
      <c r="L88" s="31" t="s">
        <v>196</v>
      </c>
      <c r="M88" s="31" t="s">
        <v>197</v>
      </c>
      <c r="N88" s="32">
        <v>1</v>
      </c>
      <c r="O88" s="8" t="s">
        <v>502</v>
      </c>
      <c r="P88" s="8" t="s">
        <v>503</v>
      </c>
      <c r="Q88" s="33">
        <v>930000</v>
      </c>
      <c r="R88" s="34">
        <f t="shared" si="11"/>
        <v>148800</v>
      </c>
      <c r="S88" s="34">
        <f t="shared" si="9"/>
        <v>148800</v>
      </c>
      <c r="T88" s="63">
        <f t="shared" si="10"/>
        <v>1078800</v>
      </c>
    </row>
    <row r="89" spans="1:20" ht="42">
      <c r="A89" s="5">
        <v>84</v>
      </c>
      <c r="B89" s="6" t="s">
        <v>196</v>
      </c>
      <c r="C89" s="6" t="s">
        <v>199</v>
      </c>
      <c r="D89" s="43">
        <v>7</v>
      </c>
      <c r="E89" s="49" t="s">
        <v>23</v>
      </c>
      <c r="F89" s="9" t="s">
        <v>199</v>
      </c>
      <c r="G89" s="10">
        <v>340720</v>
      </c>
      <c r="H89" s="11">
        <f t="shared" si="6"/>
        <v>54515.200000000004</v>
      </c>
      <c r="I89" s="11">
        <f t="shared" si="7"/>
        <v>381606.4</v>
      </c>
      <c r="J89" s="50">
        <f t="shared" si="8"/>
        <v>2766646.4</v>
      </c>
      <c r="K89" s="62">
        <v>84</v>
      </c>
      <c r="L89" s="31" t="s">
        <v>196</v>
      </c>
      <c r="M89" s="31" t="s">
        <v>199</v>
      </c>
      <c r="N89" s="32">
        <v>7</v>
      </c>
      <c r="O89" s="8" t="s">
        <v>504</v>
      </c>
      <c r="P89" s="8" t="s">
        <v>505</v>
      </c>
      <c r="Q89" s="33">
        <v>198800</v>
      </c>
      <c r="R89" s="34">
        <f t="shared" si="11"/>
        <v>31808</v>
      </c>
      <c r="S89" s="34">
        <f t="shared" si="9"/>
        <v>222656</v>
      </c>
      <c r="T89" s="63">
        <f t="shared" si="10"/>
        <v>1614256</v>
      </c>
    </row>
    <row r="90" spans="1:20" ht="52.5">
      <c r="A90" s="5">
        <v>85</v>
      </c>
      <c r="B90" s="6" t="s">
        <v>200</v>
      </c>
      <c r="C90" s="6" t="s">
        <v>201</v>
      </c>
      <c r="D90" s="43">
        <v>1</v>
      </c>
      <c r="E90" s="49" t="s">
        <v>29</v>
      </c>
      <c r="F90" s="9" t="s">
        <v>201</v>
      </c>
      <c r="G90" s="10">
        <v>2676470</v>
      </c>
      <c r="H90" s="11">
        <f t="shared" si="6"/>
        <v>428235.2</v>
      </c>
      <c r="I90" s="11">
        <f t="shared" si="7"/>
        <v>428235.2</v>
      </c>
      <c r="J90" s="50">
        <f t="shared" si="8"/>
        <v>3104705.2</v>
      </c>
      <c r="K90" s="62">
        <v>85</v>
      </c>
      <c r="L90" s="31" t="s">
        <v>200</v>
      </c>
      <c r="M90" s="31" t="s">
        <v>201</v>
      </c>
      <c r="N90" s="32">
        <v>1</v>
      </c>
      <c r="O90" s="8" t="s">
        <v>502</v>
      </c>
      <c r="P90" s="8" t="s">
        <v>503</v>
      </c>
      <c r="Q90" s="33">
        <v>1550000</v>
      </c>
      <c r="R90" s="34">
        <f t="shared" si="11"/>
        <v>248000</v>
      </c>
      <c r="S90" s="34">
        <f t="shared" si="9"/>
        <v>248000</v>
      </c>
      <c r="T90" s="63">
        <f t="shared" si="10"/>
        <v>1798000</v>
      </c>
    </row>
    <row r="91" spans="1:20" ht="66.75" customHeight="1">
      <c r="A91" s="5">
        <v>86</v>
      </c>
      <c r="B91" s="6" t="s">
        <v>202</v>
      </c>
      <c r="C91" s="6" t="s">
        <v>203</v>
      </c>
      <c r="D91" s="43">
        <v>4</v>
      </c>
      <c r="E91" s="49" t="s">
        <v>101</v>
      </c>
      <c r="F91" s="9" t="s">
        <v>203</v>
      </c>
      <c r="G91" s="10">
        <v>7031250</v>
      </c>
      <c r="H91" s="11">
        <f t="shared" si="6"/>
        <v>1125000</v>
      </c>
      <c r="I91" s="11">
        <f t="shared" si="7"/>
        <v>4500000</v>
      </c>
      <c r="J91" s="50">
        <f t="shared" si="8"/>
        <v>32625000</v>
      </c>
      <c r="K91" s="62">
        <v>86</v>
      </c>
      <c r="L91" s="31" t="s">
        <v>202</v>
      </c>
      <c r="M91" s="31" t="s">
        <v>203</v>
      </c>
      <c r="N91" s="32">
        <v>4</v>
      </c>
      <c r="O91" s="8" t="s">
        <v>396</v>
      </c>
      <c r="P91" s="8" t="s">
        <v>506</v>
      </c>
      <c r="Q91" s="33">
        <v>5625000</v>
      </c>
      <c r="R91" s="34">
        <f t="shared" si="11"/>
        <v>900000</v>
      </c>
      <c r="S91" s="34">
        <f t="shared" si="9"/>
        <v>3600000</v>
      </c>
      <c r="T91" s="63">
        <f t="shared" si="10"/>
        <v>26100000</v>
      </c>
    </row>
    <row r="92" spans="1:20" ht="31.5">
      <c r="A92" s="5">
        <v>87</v>
      </c>
      <c r="B92" s="6" t="s">
        <v>204</v>
      </c>
      <c r="C92" s="6" t="s">
        <v>205</v>
      </c>
      <c r="D92" s="43">
        <v>1</v>
      </c>
      <c r="E92" s="49" t="s">
        <v>25</v>
      </c>
      <c r="F92" s="9" t="s">
        <v>205</v>
      </c>
      <c r="G92" s="10">
        <v>1592500</v>
      </c>
      <c r="H92" s="11">
        <f t="shared" si="6"/>
        <v>254800</v>
      </c>
      <c r="I92" s="11">
        <f t="shared" si="7"/>
        <v>254800</v>
      </c>
      <c r="J92" s="50">
        <f t="shared" si="8"/>
        <v>1847300</v>
      </c>
      <c r="K92" s="62">
        <v>87</v>
      </c>
      <c r="L92" s="31" t="s">
        <v>204</v>
      </c>
      <c r="M92" s="31" t="s">
        <v>205</v>
      </c>
      <c r="N92" s="32">
        <v>1</v>
      </c>
      <c r="O92" s="8" t="s">
        <v>507</v>
      </c>
      <c r="P92" s="8" t="s">
        <v>508</v>
      </c>
      <c r="Q92" s="33">
        <v>1190000</v>
      </c>
      <c r="R92" s="34">
        <f t="shared" si="11"/>
        <v>190400</v>
      </c>
      <c r="S92" s="34">
        <f t="shared" si="9"/>
        <v>190400</v>
      </c>
      <c r="T92" s="63">
        <f t="shared" si="10"/>
        <v>1380400</v>
      </c>
    </row>
    <row r="93" spans="1:20" ht="42">
      <c r="A93" s="5">
        <v>88</v>
      </c>
      <c r="B93" s="6" t="s">
        <v>206</v>
      </c>
      <c r="C93" s="6" t="s">
        <v>207</v>
      </c>
      <c r="D93" s="43">
        <v>1</v>
      </c>
      <c r="E93" s="49" t="s">
        <v>23</v>
      </c>
      <c r="F93" s="9" t="s">
        <v>207</v>
      </c>
      <c r="G93" s="10">
        <v>915882.5</v>
      </c>
      <c r="H93" s="11">
        <f t="shared" si="6"/>
        <v>146541.2</v>
      </c>
      <c r="I93" s="11">
        <f t="shared" si="7"/>
        <v>146541.2</v>
      </c>
      <c r="J93" s="50">
        <f t="shared" si="8"/>
        <v>1062423.7</v>
      </c>
      <c r="K93" s="62">
        <v>88</v>
      </c>
      <c r="L93" s="31" t="s">
        <v>206</v>
      </c>
      <c r="M93" s="31" t="s">
        <v>207</v>
      </c>
      <c r="N93" s="32">
        <v>1</v>
      </c>
      <c r="O93" s="8" t="s">
        <v>509</v>
      </c>
      <c r="P93" s="8" t="s">
        <v>510</v>
      </c>
      <c r="Q93" s="33">
        <v>675000</v>
      </c>
      <c r="R93" s="34">
        <f t="shared" si="11"/>
        <v>108000</v>
      </c>
      <c r="S93" s="34">
        <f t="shared" si="9"/>
        <v>108000</v>
      </c>
      <c r="T93" s="63">
        <f t="shared" si="10"/>
        <v>783000</v>
      </c>
    </row>
    <row r="94" spans="1:20" ht="21">
      <c r="A94" s="5">
        <v>89</v>
      </c>
      <c r="B94" s="6" t="s">
        <v>208</v>
      </c>
      <c r="C94" s="6"/>
      <c r="D94" s="44">
        <v>2</v>
      </c>
      <c r="E94" s="49" t="s">
        <v>209</v>
      </c>
      <c r="F94" s="16" t="s">
        <v>210</v>
      </c>
      <c r="G94" s="10">
        <v>117952.5</v>
      </c>
      <c r="H94" s="11">
        <f t="shared" si="6"/>
        <v>18872.4</v>
      </c>
      <c r="I94" s="11">
        <f t="shared" si="7"/>
        <v>37744.8</v>
      </c>
      <c r="J94" s="50">
        <f t="shared" si="8"/>
        <v>273649.8</v>
      </c>
      <c r="K94" s="62">
        <v>89</v>
      </c>
      <c r="L94" s="6" t="s">
        <v>208</v>
      </c>
      <c r="M94" s="6"/>
      <c r="N94" s="15">
        <v>2</v>
      </c>
      <c r="O94" s="8" t="s">
        <v>511</v>
      </c>
      <c r="P94" s="8" t="s">
        <v>512</v>
      </c>
      <c r="Q94" s="33">
        <v>219500</v>
      </c>
      <c r="R94" s="34">
        <f t="shared" si="11"/>
        <v>35120</v>
      </c>
      <c r="S94" s="34">
        <f t="shared" si="9"/>
        <v>70240</v>
      </c>
      <c r="T94" s="63">
        <f t="shared" si="10"/>
        <v>509240</v>
      </c>
    </row>
    <row r="95" spans="1:20" ht="21">
      <c r="A95" s="5">
        <v>90</v>
      </c>
      <c r="B95" s="6" t="s">
        <v>211</v>
      </c>
      <c r="C95" s="6"/>
      <c r="D95" s="44">
        <v>4</v>
      </c>
      <c r="E95" s="49" t="s">
        <v>35</v>
      </c>
      <c r="F95" s="16" t="s">
        <v>212</v>
      </c>
      <c r="G95" s="10">
        <v>8425</v>
      </c>
      <c r="H95" s="11">
        <f t="shared" si="6"/>
        <v>1348</v>
      </c>
      <c r="I95" s="11">
        <f t="shared" si="7"/>
        <v>5392</v>
      </c>
      <c r="J95" s="50">
        <f t="shared" si="8"/>
        <v>39092</v>
      </c>
      <c r="K95" s="62">
        <v>90</v>
      </c>
      <c r="L95" s="6" t="s">
        <v>211</v>
      </c>
      <c r="M95" s="6"/>
      <c r="N95" s="15">
        <v>4</v>
      </c>
      <c r="O95" s="8" t="s">
        <v>513</v>
      </c>
      <c r="P95" s="8" t="s">
        <v>514</v>
      </c>
      <c r="Q95" s="33">
        <v>8500</v>
      </c>
      <c r="R95" s="34">
        <f t="shared" si="11"/>
        <v>1360</v>
      </c>
      <c r="S95" s="34">
        <f t="shared" si="9"/>
        <v>5440</v>
      </c>
      <c r="T95" s="63">
        <f t="shared" si="10"/>
        <v>39440</v>
      </c>
    </row>
    <row r="96" spans="1:20" ht="136.5">
      <c r="A96" s="5">
        <v>91</v>
      </c>
      <c r="B96" s="6" t="s">
        <v>213</v>
      </c>
      <c r="C96" s="6" t="s">
        <v>214</v>
      </c>
      <c r="D96" s="44">
        <v>1</v>
      </c>
      <c r="E96" s="49" t="s">
        <v>215</v>
      </c>
      <c r="F96" s="9" t="s">
        <v>214</v>
      </c>
      <c r="G96" s="10">
        <v>10395937.5</v>
      </c>
      <c r="H96" s="11">
        <f t="shared" si="6"/>
        <v>1663350</v>
      </c>
      <c r="I96" s="11">
        <f t="shared" si="7"/>
        <v>1663350</v>
      </c>
      <c r="J96" s="50">
        <f t="shared" si="8"/>
        <v>12059287.5</v>
      </c>
      <c r="K96" s="62">
        <v>91</v>
      </c>
      <c r="L96" s="6" t="s">
        <v>213</v>
      </c>
      <c r="M96" s="6" t="s">
        <v>214</v>
      </c>
      <c r="N96" s="15">
        <v>1</v>
      </c>
      <c r="O96" s="8" t="s">
        <v>515</v>
      </c>
      <c r="P96" s="8" t="s">
        <v>516</v>
      </c>
      <c r="Q96" s="33">
        <v>7792000</v>
      </c>
      <c r="R96" s="34">
        <f t="shared" si="11"/>
        <v>1246720</v>
      </c>
      <c r="S96" s="34">
        <f t="shared" si="9"/>
        <v>1246720</v>
      </c>
      <c r="T96" s="63">
        <f t="shared" si="10"/>
        <v>9038720</v>
      </c>
    </row>
    <row r="97" spans="1:20" ht="52.5">
      <c r="A97" s="5">
        <v>92</v>
      </c>
      <c r="B97" s="6" t="s">
        <v>216</v>
      </c>
      <c r="C97" s="6" t="s">
        <v>217</v>
      </c>
      <c r="D97" s="43">
        <v>1</v>
      </c>
      <c r="E97" s="49" t="s">
        <v>218</v>
      </c>
      <c r="F97" s="9" t="s">
        <v>217</v>
      </c>
      <c r="G97" s="10">
        <v>11222.5</v>
      </c>
      <c r="H97" s="11">
        <f t="shared" si="6"/>
        <v>1795.6000000000001</v>
      </c>
      <c r="I97" s="11">
        <f t="shared" si="7"/>
        <v>1795.6000000000001</v>
      </c>
      <c r="J97" s="50">
        <f t="shared" si="8"/>
        <v>13018.1</v>
      </c>
      <c r="K97" s="62">
        <v>92</v>
      </c>
      <c r="L97" s="6" t="s">
        <v>216</v>
      </c>
      <c r="M97" s="6" t="s">
        <v>217</v>
      </c>
      <c r="N97" s="7">
        <v>1</v>
      </c>
      <c r="O97" s="8" t="s">
        <v>517</v>
      </c>
      <c r="P97" s="8" t="s">
        <v>518</v>
      </c>
      <c r="Q97" s="33">
        <v>6906</v>
      </c>
      <c r="R97" s="34">
        <f t="shared" si="11"/>
        <v>1104.96</v>
      </c>
      <c r="S97" s="34">
        <f t="shared" si="9"/>
        <v>1104.96</v>
      </c>
      <c r="T97" s="63">
        <f t="shared" si="10"/>
        <v>8010.96</v>
      </c>
    </row>
    <row r="98" spans="1:20" ht="52.5">
      <c r="A98" s="5">
        <v>93</v>
      </c>
      <c r="B98" s="6" t="s">
        <v>216</v>
      </c>
      <c r="C98" s="6" t="s">
        <v>219</v>
      </c>
      <c r="D98" s="43">
        <v>1</v>
      </c>
      <c r="E98" s="49" t="s">
        <v>218</v>
      </c>
      <c r="F98" s="9" t="s">
        <v>219</v>
      </c>
      <c r="G98" s="10">
        <v>6470</v>
      </c>
      <c r="H98" s="11">
        <f t="shared" si="6"/>
        <v>1035.2</v>
      </c>
      <c r="I98" s="11">
        <f t="shared" si="7"/>
        <v>1035.2</v>
      </c>
      <c r="J98" s="50">
        <f t="shared" si="8"/>
        <v>7505.2</v>
      </c>
      <c r="K98" s="62">
        <v>93</v>
      </c>
      <c r="L98" s="6" t="s">
        <v>216</v>
      </c>
      <c r="M98" s="6" t="s">
        <v>219</v>
      </c>
      <c r="N98" s="7">
        <v>1</v>
      </c>
      <c r="O98" s="8" t="s">
        <v>519</v>
      </c>
      <c r="P98" s="8" t="s">
        <v>518</v>
      </c>
      <c r="Q98" s="33">
        <v>3990</v>
      </c>
      <c r="R98" s="34">
        <f t="shared" si="11"/>
        <v>638.4</v>
      </c>
      <c r="S98" s="34">
        <f t="shared" si="9"/>
        <v>638.4</v>
      </c>
      <c r="T98" s="63">
        <f t="shared" si="10"/>
        <v>4628.4</v>
      </c>
    </row>
    <row r="99" spans="1:20" ht="21">
      <c r="A99" s="5">
        <v>94</v>
      </c>
      <c r="B99" s="6" t="s">
        <v>220</v>
      </c>
      <c r="C99" s="6" t="s">
        <v>221</v>
      </c>
      <c r="D99" s="43">
        <v>5</v>
      </c>
      <c r="E99" s="49" t="s">
        <v>222</v>
      </c>
      <c r="F99" s="9" t="s">
        <v>221</v>
      </c>
      <c r="G99" s="10">
        <v>748203.75</v>
      </c>
      <c r="H99" s="11">
        <f t="shared" si="6"/>
        <v>119712.6</v>
      </c>
      <c r="I99" s="11">
        <f t="shared" si="7"/>
        <v>598563</v>
      </c>
      <c r="J99" s="50">
        <f t="shared" si="8"/>
        <v>4339581.75</v>
      </c>
      <c r="K99" s="62">
        <v>94</v>
      </c>
      <c r="L99" s="6" t="s">
        <v>220</v>
      </c>
      <c r="M99" s="6" t="s">
        <v>221</v>
      </c>
      <c r="N99" s="7">
        <v>5</v>
      </c>
      <c r="O99" s="8" t="s">
        <v>282</v>
      </c>
      <c r="P99" s="8" t="s">
        <v>221</v>
      </c>
      <c r="Q99" s="33">
        <v>1950</v>
      </c>
      <c r="R99" s="34">
        <f t="shared" si="11"/>
        <v>312</v>
      </c>
      <c r="S99" s="34">
        <f t="shared" si="9"/>
        <v>1560</v>
      </c>
      <c r="T99" s="63">
        <f t="shared" si="10"/>
        <v>11310</v>
      </c>
    </row>
    <row r="100" spans="1:20" ht="21">
      <c r="A100" s="5">
        <v>95</v>
      </c>
      <c r="B100" s="6" t="s">
        <v>223</v>
      </c>
      <c r="C100" s="6" t="s">
        <v>224</v>
      </c>
      <c r="D100" s="43">
        <v>1000</v>
      </c>
      <c r="E100" s="49" t="s">
        <v>225</v>
      </c>
      <c r="F100" s="9" t="s">
        <v>224</v>
      </c>
      <c r="G100" s="10">
        <v>15600</v>
      </c>
      <c r="H100" s="11">
        <f t="shared" si="6"/>
        <v>2496</v>
      </c>
      <c r="I100" s="11">
        <f t="shared" si="7"/>
        <v>2496000</v>
      </c>
      <c r="J100" s="50">
        <f t="shared" si="8"/>
        <v>18096000</v>
      </c>
      <c r="K100" s="62">
        <v>95</v>
      </c>
      <c r="L100" s="6" t="s">
        <v>223</v>
      </c>
      <c r="M100" s="6" t="s">
        <v>224</v>
      </c>
      <c r="N100" s="7">
        <v>1000</v>
      </c>
      <c r="O100" s="8" t="s">
        <v>225</v>
      </c>
      <c r="P100" s="8" t="s">
        <v>520</v>
      </c>
      <c r="Q100" s="33">
        <v>9100</v>
      </c>
      <c r="R100" s="34">
        <f t="shared" si="11"/>
        <v>1456</v>
      </c>
      <c r="S100" s="34">
        <f t="shared" si="9"/>
        <v>1456000</v>
      </c>
      <c r="T100" s="63">
        <f t="shared" si="10"/>
        <v>10556000</v>
      </c>
    </row>
    <row r="101" spans="1:20" ht="12.75">
      <c r="A101" s="5">
        <v>96</v>
      </c>
      <c r="B101" s="6" t="s">
        <v>226</v>
      </c>
      <c r="C101" s="6" t="s">
        <v>227</v>
      </c>
      <c r="D101" s="43">
        <v>2</v>
      </c>
      <c r="E101" s="49" t="s">
        <v>45</v>
      </c>
      <c r="F101" s="9" t="s">
        <v>227</v>
      </c>
      <c r="G101" s="10">
        <v>56485</v>
      </c>
      <c r="H101" s="11">
        <f t="shared" si="6"/>
        <v>9037.6</v>
      </c>
      <c r="I101" s="11">
        <f t="shared" si="7"/>
        <v>18075.2</v>
      </c>
      <c r="J101" s="50">
        <f t="shared" si="8"/>
        <v>131045.2</v>
      </c>
      <c r="K101" s="62">
        <v>96</v>
      </c>
      <c r="L101" s="6" t="s">
        <v>226</v>
      </c>
      <c r="M101" s="6" t="s">
        <v>227</v>
      </c>
      <c r="N101" s="7">
        <v>2</v>
      </c>
      <c r="O101" s="8" t="s">
        <v>521</v>
      </c>
      <c r="P101" s="8" t="s">
        <v>522</v>
      </c>
      <c r="Q101" s="33">
        <v>75100</v>
      </c>
      <c r="R101" s="34">
        <f t="shared" si="11"/>
        <v>12016</v>
      </c>
      <c r="S101" s="34">
        <f t="shared" si="9"/>
        <v>24032</v>
      </c>
      <c r="T101" s="63">
        <f t="shared" si="10"/>
        <v>174232</v>
      </c>
    </row>
    <row r="102" spans="1:20" ht="12.75">
      <c r="A102" s="5">
        <v>97</v>
      </c>
      <c r="B102" s="6" t="s">
        <v>228</v>
      </c>
      <c r="C102" s="6" t="s">
        <v>229</v>
      </c>
      <c r="D102" s="43">
        <v>2</v>
      </c>
      <c r="E102" s="49" t="s">
        <v>45</v>
      </c>
      <c r="F102" s="9" t="s">
        <v>229</v>
      </c>
      <c r="G102" s="10">
        <v>82810</v>
      </c>
      <c r="H102" s="11">
        <f t="shared" si="6"/>
        <v>13249.6</v>
      </c>
      <c r="I102" s="11">
        <f t="shared" si="7"/>
        <v>26499.2</v>
      </c>
      <c r="J102" s="50">
        <f t="shared" si="8"/>
        <v>192119.2</v>
      </c>
      <c r="K102" s="62">
        <v>97</v>
      </c>
      <c r="L102" s="6" t="s">
        <v>228</v>
      </c>
      <c r="M102" s="6" t="s">
        <v>229</v>
      </c>
      <c r="N102" s="7">
        <v>2</v>
      </c>
      <c r="O102" s="8" t="s">
        <v>523</v>
      </c>
      <c r="P102" s="8" t="s">
        <v>524</v>
      </c>
      <c r="Q102" s="33">
        <v>31500</v>
      </c>
      <c r="R102" s="34">
        <f t="shared" si="11"/>
        <v>5040</v>
      </c>
      <c r="S102" s="34">
        <f t="shared" si="9"/>
        <v>10080</v>
      </c>
      <c r="T102" s="63">
        <f t="shared" si="10"/>
        <v>73080</v>
      </c>
    </row>
    <row r="103" spans="1:20" ht="31.5">
      <c r="A103" s="5">
        <v>98</v>
      </c>
      <c r="B103" s="6" t="s">
        <v>230</v>
      </c>
      <c r="C103" s="6" t="s">
        <v>231</v>
      </c>
      <c r="D103" s="43">
        <v>360</v>
      </c>
      <c r="E103" s="49" t="s">
        <v>232</v>
      </c>
      <c r="F103" s="9" t="s">
        <v>231</v>
      </c>
      <c r="G103" s="10">
        <v>4062.5</v>
      </c>
      <c r="H103" s="11">
        <f t="shared" si="6"/>
        <v>650</v>
      </c>
      <c r="I103" s="11">
        <f t="shared" si="7"/>
        <v>234000</v>
      </c>
      <c r="J103" s="50">
        <f t="shared" si="8"/>
        <v>1696500</v>
      </c>
      <c r="K103" s="62">
        <v>98</v>
      </c>
      <c r="L103" s="6" t="s">
        <v>230</v>
      </c>
      <c r="M103" s="6" t="s">
        <v>231</v>
      </c>
      <c r="N103" s="7">
        <v>360</v>
      </c>
      <c r="O103" s="8" t="s">
        <v>525</v>
      </c>
      <c r="P103" s="8" t="s">
        <v>526</v>
      </c>
      <c r="Q103" s="33">
        <v>1050</v>
      </c>
      <c r="R103" s="34">
        <f t="shared" si="11"/>
        <v>168</v>
      </c>
      <c r="S103" s="34">
        <f t="shared" si="9"/>
        <v>60480</v>
      </c>
      <c r="T103" s="63">
        <f t="shared" si="10"/>
        <v>438480</v>
      </c>
    </row>
    <row r="104" spans="1:20" ht="63">
      <c r="A104" s="5">
        <v>99</v>
      </c>
      <c r="B104" s="6" t="s">
        <v>233</v>
      </c>
      <c r="C104" s="6" t="s">
        <v>234</v>
      </c>
      <c r="D104" s="45">
        <v>6</v>
      </c>
      <c r="E104" s="49" t="s">
        <v>235</v>
      </c>
      <c r="F104" s="9" t="s">
        <v>234</v>
      </c>
      <c r="G104" s="10">
        <v>7500</v>
      </c>
      <c r="H104" s="11">
        <f t="shared" si="6"/>
        <v>1200</v>
      </c>
      <c r="I104" s="11">
        <f t="shared" si="7"/>
        <v>7200</v>
      </c>
      <c r="J104" s="50">
        <f t="shared" si="8"/>
        <v>52200</v>
      </c>
      <c r="K104" s="62">
        <v>99</v>
      </c>
      <c r="L104" s="6" t="s">
        <v>233</v>
      </c>
      <c r="M104" s="6" t="s">
        <v>234</v>
      </c>
      <c r="N104" s="17">
        <v>6</v>
      </c>
      <c r="O104" s="8" t="s">
        <v>282</v>
      </c>
      <c r="P104" s="8" t="s">
        <v>234</v>
      </c>
      <c r="Q104" s="33">
        <v>62500</v>
      </c>
      <c r="R104" s="34">
        <f t="shared" si="11"/>
        <v>10000</v>
      </c>
      <c r="S104" s="34">
        <f t="shared" si="9"/>
        <v>60000</v>
      </c>
      <c r="T104" s="63">
        <f t="shared" si="10"/>
        <v>435000</v>
      </c>
    </row>
    <row r="105" spans="1:20" ht="63">
      <c r="A105" s="5">
        <v>100</v>
      </c>
      <c r="B105" s="6" t="s">
        <v>233</v>
      </c>
      <c r="C105" s="6" t="s">
        <v>236</v>
      </c>
      <c r="D105" s="45">
        <v>6</v>
      </c>
      <c r="E105" s="49" t="s">
        <v>235</v>
      </c>
      <c r="F105" s="9" t="s">
        <v>236</v>
      </c>
      <c r="G105" s="10">
        <v>9375</v>
      </c>
      <c r="H105" s="11">
        <f t="shared" si="6"/>
        <v>1500</v>
      </c>
      <c r="I105" s="11">
        <f t="shared" si="7"/>
        <v>9000</v>
      </c>
      <c r="J105" s="50">
        <f t="shared" si="8"/>
        <v>65250</v>
      </c>
      <c r="K105" s="62">
        <v>100</v>
      </c>
      <c r="L105" s="6" t="s">
        <v>233</v>
      </c>
      <c r="M105" s="6" t="s">
        <v>236</v>
      </c>
      <c r="N105" s="17">
        <v>6</v>
      </c>
      <c r="O105" s="8" t="s">
        <v>282</v>
      </c>
      <c r="P105" s="8" t="s">
        <v>236</v>
      </c>
      <c r="Q105" s="33">
        <v>78900</v>
      </c>
      <c r="R105" s="34">
        <f t="shared" si="11"/>
        <v>12624</v>
      </c>
      <c r="S105" s="34">
        <f t="shared" si="9"/>
        <v>75744</v>
      </c>
      <c r="T105" s="63">
        <f t="shared" si="10"/>
        <v>549144</v>
      </c>
    </row>
    <row r="106" spans="1:20" ht="63">
      <c r="A106" s="5">
        <v>101</v>
      </c>
      <c r="B106" s="6" t="s">
        <v>233</v>
      </c>
      <c r="C106" s="6" t="s">
        <v>237</v>
      </c>
      <c r="D106" s="45">
        <v>6</v>
      </c>
      <c r="E106" s="49" t="s">
        <v>235</v>
      </c>
      <c r="F106" s="9" t="s">
        <v>237</v>
      </c>
      <c r="G106" s="10">
        <v>11250</v>
      </c>
      <c r="H106" s="11">
        <f t="shared" si="6"/>
        <v>1800</v>
      </c>
      <c r="I106" s="11">
        <f t="shared" si="7"/>
        <v>10800</v>
      </c>
      <c r="J106" s="50">
        <f t="shared" si="8"/>
        <v>78300</v>
      </c>
      <c r="K106" s="62">
        <v>101</v>
      </c>
      <c r="L106" s="6" t="s">
        <v>233</v>
      </c>
      <c r="M106" s="6" t="s">
        <v>237</v>
      </c>
      <c r="N106" s="17">
        <v>6</v>
      </c>
      <c r="O106" s="8" t="s">
        <v>282</v>
      </c>
      <c r="P106" s="8" t="s">
        <v>527</v>
      </c>
      <c r="Q106" s="33">
        <v>97600</v>
      </c>
      <c r="R106" s="34">
        <f t="shared" si="11"/>
        <v>15616</v>
      </c>
      <c r="S106" s="34">
        <f t="shared" si="9"/>
        <v>93696</v>
      </c>
      <c r="T106" s="63">
        <f t="shared" si="10"/>
        <v>679296</v>
      </c>
    </row>
    <row r="107" spans="1:20" ht="63">
      <c r="A107" s="5">
        <v>102</v>
      </c>
      <c r="B107" s="6" t="s">
        <v>233</v>
      </c>
      <c r="C107" s="6" t="s">
        <v>238</v>
      </c>
      <c r="D107" s="45">
        <v>6</v>
      </c>
      <c r="E107" s="49" t="s">
        <v>235</v>
      </c>
      <c r="F107" s="9" t="s">
        <v>238</v>
      </c>
      <c r="G107" s="10">
        <v>13750</v>
      </c>
      <c r="H107" s="11">
        <f t="shared" si="6"/>
        <v>2200</v>
      </c>
      <c r="I107" s="11">
        <f t="shared" si="7"/>
        <v>13200</v>
      </c>
      <c r="J107" s="50">
        <f t="shared" si="8"/>
        <v>95700</v>
      </c>
      <c r="K107" s="62">
        <v>102</v>
      </c>
      <c r="L107" s="6" t="s">
        <v>233</v>
      </c>
      <c r="M107" s="6" t="s">
        <v>238</v>
      </c>
      <c r="N107" s="17">
        <v>6</v>
      </c>
      <c r="O107" s="8" t="s">
        <v>282</v>
      </c>
      <c r="P107" s="8" t="s">
        <v>238</v>
      </c>
      <c r="Q107" s="33">
        <v>122100</v>
      </c>
      <c r="R107" s="34">
        <f t="shared" si="11"/>
        <v>19536</v>
      </c>
      <c r="S107" s="34">
        <f t="shared" si="9"/>
        <v>117216</v>
      </c>
      <c r="T107" s="63">
        <f t="shared" si="10"/>
        <v>849816</v>
      </c>
    </row>
    <row r="108" spans="1:20" ht="63">
      <c r="A108" s="5">
        <v>103</v>
      </c>
      <c r="B108" s="6" t="s">
        <v>233</v>
      </c>
      <c r="C108" s="6" t="s">
        <v>239</v>
      </c>
      <c r="D108" s="45">
        <v>6</v>
      </c>
      <c r="E108" s="49" t="s">
        <v>235</v>
      </c>
      <c r="F108" s="9" t="s">
        <v>239</v>
      </c>
      <c r="G108" s="10">
        <v>17500</v>
      </c>
      <c r="H108" s="11">
        <f t="shared" si="6"/>
        <v>2800</v>
      </c>
      <c r="I108" s="11">
        <f t="shared" si="7"/>
        <v>16800</v>
      </c>
      <c r="J108" s="50">
        <f t="shared" si="8"/>
        <v>121800</v>
      </c>
      <c r="K108" s="62">
        <v>103</v>
      </c>
      <c r="L108" s="6" t="s">
        <v>233</v>
      </c>
      <c r="M108" s="6" t="s">
        <v>239</v>
      </c>
      <c r="N108" s="17">
        <v>6</v>
      </c>
      <c r="O108" s="8" t="s">
        <v>282</v>
      </c>
      <c r="P108" s="8" t="s">
        <v>239</v>
      </c>
      <c r="Q108" s="33">
        <v>152700</v>
      </c>
      <c r="R108" s="34">
        <f t="shared" si="11"/>
        <v>24432</v>
      </c>
      <c r="S108" s="34">
        <f t="shared" si="9"/>
        <v>146592</v>
      </c>
      <c r="T108" s="63">
        <f t="shared" si="10"/>
        <v>1062792</v>
      </c>
    </row>
    <row r="109" spans="1:20" ht="21">
      <c r="A109" s="5">
        <v>104</v>
      </c>
      <c r="B109" s="6" t="s">
        <v>240</v>
      </c>
      <c r="C109" s="6" t="s">
        <v>241</v>
      </c>
      <c r="D109" s="43">
        <v>100</v>
      </c>
      <c r="E109" s="49" t="s">
        <v>242</v>
      </c>
      <c r="F109" s="9" t="s">
        <v>241</v>
      </c>
      <c r="G109" s="10">
        <v>1625</v>
      </c>
      <c r="H109" s="11">
        <f t="shared" si="6"/>
        <v>260</v>
      </c>
      <c r="I109" s="11">
        <f t="shared" si="7"/>
        <v>26000</v>
      </c>
      <c r="J109" s="50">
        <f t="shared" si="8"/>
        <v>188500</v>
      </c>
      <c r="K109" s="62">
        <v>104</v>
      </c>
      <c r="L109" s="6" t="s">
        <v>240</v>
      </c>
      <c r="M109" s="6" t="s">
        <v>241</v>
      </c>
      <c r="N109" s="7">
        <v>100</v>
      </c>
      <c r="O109" s="8" t="s">
        <v>282</v>
      </c>
      <c r="P109" s="8" t="s">
        <v>241</v>
      </c>
      <c r="Q109" s="33">
        <v>737000</v>
      </c>
      <c r="R109" s="34">
        <f t="shared" si="11"/>
        <v>117920</v>
      </c>
      <c r="S109" s="34">
        <f t="shared" si="9"/>
        <v>11792000</v>
      </c>
      <c r="T109" s="63">
        <f t="shared" si="10"/>
        <v>85492000</v>
      </c>
    </row>
    <row r="110" spans="1:20" ht="52.5">
      <c r="A110" s="5">
        <v>105</v>
      </c>
      <c r="B110" s="6" t="s">
        <v>243</v>
      </c>
      <c r="C110" s="6" t="s">
        <v>244</v>
      </c>
      <c r="D110" s="43">
        <v>2</v>
      </c>
      <c r="E110" s="49" t="s">
        <v>245</v>
      </c>
      <c r="F110" s="9" t="s">
        <v>244</v>
      </c>
      <c r="G110" s="10">
        <v>204750</v>
      </c>
      <c r="H110" s="11">
        <f t="shared" si="6"/>
        <v>32760</v>
      </c>
      <c r="I110" s="11">
        <f t="shared" si="7"/>
        <v>65520</v>
      </c>
      <c r="J110" s="50">
        <f t="shared" si="8"/>
        <v>475020</v>
      </c>
      <c r="K110" s="62">
        <v>105</v>
      </c>
      <c r="L110" s="6" t="s">
        <v>243</v>
      </c>
      <c r="M110" s="6" t="s">
        <v>244</v>
      </c>
      <c r="N110" s="7">
        <v>2</v>
      </c>
      <c r="O110" s="8" t="s">
        <v>528</v>
      </c>
      <c r="P110" s="8" t="s">
        <v>529</v>
      </c>
      <c r="Q110" s="33">
        <v>123600</v>
      </c>
      <c r="R110" s="34">
        <f t="shared" si="11"/>
        <v>19776</v>
      </c>
      <c r="S110" s="34">
        <f t="shared" si="9"/>
        <v>39552</v>
      </c>
      <c r="T110" s="63">
        <f t="shared" si="10"/>
        <v>286752</v>
      </c>
    </row>
    <row r="111" spans="1:20" ht="136.5">
      <c r="A111" s="5">
        <v>106</v>
      </c>
      <c r="B111" s="6" t="s">
        <v>246</v>
      </c>
      <c r="C111" s="6" t="s">
        <v>247</v>
      </c>
      <c r="D111" s="45">
        <v>22</v>
      </c>
      <c r="E111" s="49" t="s">
        <v>245</v>
      </c>
      <c r="F111" s="9" t="s">
        <v>247</v>
      </c>
      <c r="G111" s="10">
        <v>261625</v>
      </c>
      <c r="H111" s="11">
        <f t="shared" si="6"/>
        <v>41860</v>
      </c>
      <c r="I111" s="11">
        <f t="shared" si="7"/>
        <v>920920</v>
      </c>
      <c r="J111" s="50">
        <f t="shared" si="8"/>
        <v>6676670</v>
      </c>
      <c r="K111" s="62">
        <v>106</v>
      </c>
      <c r="L111" s="6" t="s">
        <v>246</v>
      </c>
      <c r="M111" s="6" t="s">
        <v>247</v>
      </c>
      <c r="N111" s="17">
        <v>22</v>
      </c>
      <c r="O111" s="8" t="s">
        <v>530</v>
      </c>
      <c r="P111" s="8" t="s">
        <v>247</v>
      </c>
      <c r="Q111" s="33">
        <v>181176</v>
      </c>
      <c r="R111" s="34">
        <f t="shared" si="11"/>
        <v>28988.16</v>
      </c>
      <c r="S111" s="34">
        <f t="shared" si="9"/>
        <v>637739.52</v>
      </c>
      <c r="T111" s="63">
        <f t="shared" si="10"/>
        <v>4623611.52</v>
      </c>
    </row>
    <row r="112" spans="1:20" ht="31.5">
      <c r="A112" s="5">
        <v>107</v>
      </c>
      <c r="B112" s="6" t="s">
        <v>248</v>
      </c>
      <c r="C112" s="6" t="s">
        <v>249</v>
      </c>
      <c r="D112" s="43">
        <v>2</v>
      </c>
      <c r="E112" s="49" t="s">
        <v>250</v>
      </c>
      <c r="F112" s="9" t="s">
        <v>249</v>
      </c>
      <c r="G112" s="10">
        <v>430625</v>
      </c>
      <c r="H112" s="11">
        <f t="shared" si="6"/>
        <v>68900</v>
      </c>
      <c r="I112" s="11">
        <f t="shared" si="7"/>
        <v>137800</v>
      </c>
      <c r="J112" s="50">
        <f t="shared" si="8"/>
        <v>999050</v>
      </c>
      <c r="K112" s="62">
        <v>107</v>
      </c>
      <c r="L112" s="6" t="s">
        <v>248</v>
      </c>
      <c r="M112" s="6" t="s">
        <v>249</v>
      </c>
      <c r="N112" s="7">
        <v>2</v>
      </c>
      <c r="O112" s="8" t="s">
        <v>531</v>
      </c>
      <c r="P112" s="8" t="s">
        <v>532</v>
      </c>
      <c r="Q112" s="33">
        <v>68100</v>
      </c>
      <c r="R112" s="34">
        <f t="shared" si="11"/>
        <v>10896</v>
      </c>
      <c r="S112" s="34">
        <f t="shared" si="9"/>
        <v>21792</v>
      </c>
      <c r="T112" s="63">
        <f t="shared" si="10"/>
        <v>157992</v>
      </c>
    </row>
    <row r="113" spans="1:20" ht="31.5">
      <c r="A113" s="5">
        <v>108</v>
      </c>
      <c r="B113" s="6" t="s">
        <v>251</v>
      </c>
      <c r="C113" s="6" t="s">
        <v>252</v>
      </c>
      <c r="D113" s="43">
        <v>10</v>
      </c>
      <c r="E113" s="49" t="s">
        <v>58</v>
      </c>
      <c r="F113" s="9" t="s">
        <v>252</v>
      </c>
      <c r="G113" s="10">
        <v>4062.5</v>
      </c>
      <c r="H113" s="11">
        <f t="shared" si="6"/>
        <v>650</v>
      </c>
      <c r="I113" s="11">
        <f t="shared" si="7"/>
        <v>6500</v>
      </c>
      <c r="J113" s="50">
        <f t="shared" si="8"/>
        <v>47125</v>
      </c>
      <c r="K113" s="62">
        <v>108</v>
      </c>
      <c r="L113" s="6" t="s">
        <v>251</v>
      </c>
      <c r="M113" s="6" t="s">
        <v>252</v>
      </c>
      <c r="N113" s="7">
        <v>10</v>
      </c>
      <c r="O113" s="8" t="s">
        <v>396</v>
      </c>
      <c r="P113" s="8" t="s">
        <v>252</v>
      </c>
      <c r="Q113" s="33">
        <v>3000</v>
      </c>
      <c r="R113" s="34">
        <f t="shared" si="11"/>
        <v>480</v>
      </c>
      <c r="S113" s="34">
        <f t="shared" si="9"/>
        <v>4800</v>
      </c>
      <c r="T113" s="63">
        <f t="shared" si="10"/>
        <v>34800</v>
      </c>
    </row>
    <row r="114" spans="1:20" ht="21">
      <c r="A114" s="5">
        <v>109</v>
      </c>
      <c r="B114" s="6" t="s">
        <v>253</v>
      </c>
      <c r="C114" s="6" t="s">
        <v>254</v>
      </c>
      <c r="D114" s="43">
        <v>50</v>
      </c>
      <c r="E114" s="49" t="s">
        <v>58</v>
      </c>
      <c r="F114" s="9" t="s">
        <v>254</v>
      </c>
      <c r="G114" s="10">
        <v>4062.5</v>
      </c>
      <c r="H114" s="11">
        <f t="shared" si="6"/>
        <v>650</v>
      </c>
      <c r="I114" s="11">
        <f t="shared" si="7"/>
        <v>32500</v>
      </c>
      <c r="J114" s="50">
        <f t="shared" si="8"/>
        <v>235625</v>
      </c>
      <c r="K114" s="62">
        <v>109</v>
      </c>
      <c r="L114" s="6" t="s">
        <v>253</v>
      </c>
      <c r="M114" s="6" t="s">
        <v>254</v>
      </c>
      <c r="N114" s="7">
        <v>50</v>
      </c>
      <c r="O114" s="8" t="s">
        <v>396</v>
      </c>
      <c r="P114" s="8" t="s">
        <v>254</v>
      </c>
      <c r="Q114" s="33">
        <v>3450</v>
      </c>
      <c r="R114" s="34">
        <f t="shared" si="11"/>
        <v>552</v>
      </c>
      <c r="S114" s="34">
        <f t="shared" si="9"/>
        <v>27600</v>
      </c>
      <c r="T114" s="63">
        <f t="shared" si="10"/>
        <v>200100</v>
      </c>
    </row>
    <row r="115" spans="1:20" ht="241.5">
      <c r="A115" s="5">
        <v>110</v>
      </c>
      <c r="B115" s="6" t="s">
        <v>255</v>
      </c>
      <c r="C115" s="6" t="s">
        <v>256</v>
      </c>
      <c r="D115" s="46">
        <v>2</v>
      </c>
      <c r="E115" s="49" t="s">
        <v>257</v>
      </c>
      <c r="F115" s="9" t="s">
        <v>256</v>
      </c>
      <c r="G115" s="10">
        <v>2151653.75</v>
      </c>
      <c r="H115" s="11">
        <f t="shared" si="6"/>
        <v>344264.60000000003</v>
      </c>
      <c r="I115" s="11">
        <f t="shared" si="7"/>
        <v>688529.2000000001</v>
      </c>
      <c r="J115" s="50">
        <f t="shared" si="8"/>
        <v>4991836.7</v>
      </c>
      <c r="K115" s="62">
        <v>110</v>
      </c>
      <c r="L115" s="6" t="s">
        <v>255</v>
      </c>
      <c r="M115" s="6" t="s">
        <v>533</v>
      </c>
      <c r="N115" s="18">
        <v>2</v>
      </c>
      <c r="O115" s="8" t="s">
        <v>534</v>
      </c>
      <c r="P115" s="8" t="s">
        <v>533</v>
      </c>
      <c r="Q115" s="33">
        <v>243600</v>
      </c>
      <c r="R115" s="34">
        <f t="shared" si="11"/>
        <v>38976</v>
      </c>
      <c r="S115" s="34">
        <f t="shared" si="9"/>
        <v>77952</v>
      </c>
      <c r="T115" s="63">
        <f t="shared" si="10"/>
        <v>565152</v>
      </c>
    </row>
    <row r="116" spans="1:20" ht="273">
      <c r="A116" s="5">
        <v>111</v>
      </c>
      <c r="B116" s="6" t="s">
        <v>258</v>
      </c>
      <c r="C116" s="6" t="s">
        <v>259</v>
      </c>
      <c r="D116" s="46">
        <v>2</v>
      </c>
      <c r="E116" s="49" t="s">
        <v>260</v>
      </c>
      <c r="F116" s="9" t="s">
        <v>259</v>
      </c>
      <c r="G116" s="10">
        <v>313140</v>
      </c>
      <c r="H116" s="11">
        <f t="shared" si="6"/>
        <v>50102.4</v>
      </c>
      <c r="I116" s="11">
        <f t="shared" si="7"/>
        <v>100204.8</v>
      </c>
      <c r="J116" s="50">
        <f t="shared" si="8"/>
        <v>726484.8</v>
      </c>
      <c r="K116" s="62">
        <v>111</v>
      </c>
      <c r="L116" s="6" t="s">
        <v>258</v>
      </c>
      <c r="M116" s="6" t="s">
        <v>535</v>
      </c>
      <c r="N116" s="18">
        <v>2</v>
      </c>
      <c r="O116" s="8" t="s">
        <v>536</v>
      </c>
      <c r="P116" s="36" t="s">
        <v>535</v>
      </c>
      <c r="Q116" s="33">
        <v>344000</v>
      </c>
      <c r="R116" s="34">
        <f t="shared" si="11"/>
        <v>55040</v>
      </c>
      <c r="S116" s="34">
        <f t="shared" si="9"/>
        <v>110080</v>
      </c>
      <c r="T116" s="63">
        <f t="shared" si="10"/>
        <v>798080</v>
      </c>
    </row>
    <row r="117" spans="1:20" ht="21">
      <c r="A117" s="5">
        <v>112</v>
      </c>
      <c r="B117" s="6" t="s">
        <v>261</v>
      </c>
      <c r="C117" s="6" t="s">
        <v>262</v>
      </c>
      <c r="D117" s="46">
        <v>10</v>
      </c>
      <c r="E117" s="49" t="s">
        <v>263</v>
      </c>
      <c r="F117" s="9" t="s">
        <v>262</v>
      </c>
      <c r="G117" s="10">
        <v>26812.5</v>
      </c>
      <c r="H117" s="11">
        <f t="shared" si="6"/>
        <v>4290</v>
      </c>
      <c r="I117" s="11">
        <f t="shared" si="7"/>
        <v>42900</v>
      </c>
      <c r="J117" s="50">
        <f t="shared" si="8"/>
        <v>311025</v>
      </c>
      <c r="K117" s="62">
        <v>112</v>
      </c>
      <c r="L117" s="6" t="s">
        <v>261</v>
      </c>
      <c r="M117" s="6" t="s">
        <v>262</v>
      </c>
      <c r="N117" s="18">
        <v>10</v>
      </c>
      <c r="O117" s="8" t="s">
        <v>537</v>
      </c>
      <c r="P117" s="8" t="s">
        <v>538</v>
      </c>
      <c r="Q117" s="33">
        <v>15300</v>
      </c>
      <c r="R117" s="34">
        <f t="shared" si="11"/>
        <v>2448</v>
      </c>
      <c r="S117" s="34">
        <f t="shared" si="9"/>
        <v>24480</v>
      </c>
      <c r="T117" s="63">
        <f t="shared" si="10"/>
        <v>177480</v>
      </c>
    </row>
    <row r="118" spans="1:20" ht="73.5">
      <c r="A118" s="5">
        <v>113</v>
      </c>
      <c r="B118" s="6" t="s">
        <v>264</v>
      </c>
      <c r="C118" s="19" t="s">
        <v>265</v>
      </c>
      <c r="D118" s="46">
        <v>23</v>
      </c>
      <c r="E118" s="49" t="s">
        <v>266</v>
      </c>
      <c r="F118" s="20" t="s">
        <v>265</v>
      </c>
      <c r="G118" s="10">
        <v>49028.75</v>
      </c>
      <c r="H118" s="11">
        <f t="shared" si="6"/>
        <v>7844.6</v>
      </c>
      <c r="I118" s="11">
        <f t="shared" si="7"/>
        <v>180425.80000000002</v>
      </c>
      <c r="J118" s="50">
        <f t="shared" si="8"/>
        <v>1308087.05</v>
      </c>
      <c r="K118" s="62">
        <v>113</v>
      </c>
      <c r="L118" s="6" t="s">
        <v>264</v>
      </c>
      <c r="M118" s="19" t="s">
        <v>265</v>
      </c>
      <c r="N118" s="18">
        <v>23</v>
      </c>
      <c r="O118" s="8" t="s">
        <v>539</v>
      </c>
      <c r="P118" s="8" t="s">
        <v>540</v>
      </c>
      <c r="Q118" s="33">
        <v>45900</v>
      </c>
      <c r="R118" s="34">
        <f t="shared" si="11"/>
        <v>7344</v>
      </c>
      <c r="S118" s="34">
        <f t="shared" si="9"/>
        <v>168912</v>
      </c>
      <c r="T118" s="63">
        <f t="shared" si="10"/>
        <v>1224612</v>
      </c>
    </row>
    <row r="119" spans="1:20" ht="21">
      <c r="A119" s="5">
        <v>114</v>
      </c>
      <c r="B119" s="6" t="s">
        <v>267</v>
      </c>
      <c r="C119" s="6" t="s">
        <v>267</v>
      </c>
      <c r="D119" s="46">
        <v>10</v>
      </c>
      <c r="E119" s="49" t="s">
        <v>58</v>
      </c>
      <c r="F119" s="9" t="s">
        <v>267</v>
      </c>
      <c r="G119" s="10">
        <v>4062.5</v>
      </c>
      <c r="H119" s="11">
        <f t="shared" si="6"/>
        <v>650</v>
      </c>
      <c r="I119" s="11">
        <f t="shared" si="7"/>
        <v>6500</v>
      </c>
      <c r="J119" s="50">
        <f t="shared" si="8"/>
        <v>47125</v>
      </c>
      <c r="K119" s="62">
        <v>114</v>
      </c>
      <c r="L119" s="6" t="s">
        <v>267</v>
      </c>
      <c r="M119" s="6" t="s">
        <v>267</v>
      </c>
      <c r="N119" s="18">
        <v>10</v>
      </c>
      <c r="O119" s="8" t="s">
        <v>396</v>
      </c>
      <c r="P119" s="8" t="s">
        <v>541</v>
      </c>
      <c r="Q119" s="33">
        <v>2500</v>
      </c>
      <c r="R119" s="34">
        <f t="shared" si="11"/>
        <v>400</v>
      </c>
      <c r="S119" s="34">
        <f t="shared" si="9"/>
        <v>4000</v>
      </c>
      <c r="T119" s="63">
        <f t="shared" si="10"/>
        <v>29000</v>
      </c>
    </row>
    <row r="120" spans="1:20" ht="21">
      <c r="A120" s="5">
        <v>115</v>
      </c>
      <c r="B120" s="6" t="s">
        <v>268</v>
      </c>
      <c r="C120" s="6" t="s">
        <v>268</v>
      </c>
      <c r="D120" s="46">
        <v>20</v>
      </c>
      <c r="E120" s="49" t="s">
        <v>58</v>
      </c>
      <c r="F120" s="9" t="s">
        <v>268</v>
      </c>
      <c r="G120" s="10">
        <v>3737.5</v>
      </c>
      <c r="H120" s="11">
        <f t="shared" si="6"/>
        <v>598</v>
      </c>
      <c r="I120" s="11">
        <f t="shared" si="7"/>
        <v>11960</v>
      </c>
      <c r="J120" s="50">
        <f t="shared" si="8"/>
        <v>86710</v>
      </c>
      <c r="K120" s="62">
        <v>115</v>
      </c>
      <c r="L120" s="6" t="s">
        <v>268</v>
      </c>
      <c r="M120" s="6" t="s">
        <v>268</v>
      </c>
      <c r="N120" s="18">
        <v>20</v>
      </c>
      <c r="O120" s="8" t="s">
        <v>396</v>
      </c>
      <c r="P120" s="8" t="s">
        <v>541</v>
      </c>
      <c r="Q120" s="33">
        <v>2500</v>
      </c>
      <c r="R120" s="34">
        <f t="shared" si="11"/>
        <v>400</v>
      </c>
      <c r="S120" s="34">
        <f t="shared" si="9"/>
        <v>8000</v>
      </c>
      <c r="T120" s="63">
        <f t="shared" si="10"/>
        <v>58000</v>
      </c>
    </row>
    <row r="121" spans="1:20" ht="63">
      <c r="A121" s="5">
        <v>116</v>
      </c>
      <c r="B121" s="6" t="s">
        <v>269</v>
      </c>
      <c r="C121" s="6" t="s">
        <v>270</v>
      </c>
      <c r="D121" s="46">
        <v>1</v>
      </c>
      <c r="E121" s="49" t="s">
        <v>271</v>
      </c>
      <c r="F121" s="9" t="s">
        <v>270</v>
      </c>
      <c r="G121" s="10">
        <v>76250</v>
      </c>
      <c r="H121" s="11">
        <f t="shared" si="6"/>
        <v>12200</v>
      </c>
      <c r="I121" s="11">
        <f t="shared" si="7"/>
        <v>12200</v>
      </c>
      <c r="J121" s="50">
        <f t="shared" si="8"/>
        <v>88450</v>
      </c>
      <c r="K121" s="62">
        <v>116</v>
      </c>
      <c r="L121" s="6" t="s">
        <v>269</v>
      </c>
      <c r="M121" s="6" t="s">
        <v>270</v>
      </c>
      <c r="N121" s="18">
        <v>1</v>
      </c>
      <c r="O121" s="8" t="s">
        <v>542</v>
      </c>
      <c r="P121" s="8" t="s">
        <v>543</v>
      </c>
      <c r="Q121" s="33">
        <v>48600</v>
      </c>
      <c r="R121" s="34">
        <f t="shared" si="11"/>
        <v>7776</v>
      </c>
      <c r="S121" s="34">
        <f t="shared" si="9"/>
        <v>7776</v>
      </c>
      <c r="T121" s="63">
        <f t="shared" si="10"/>
        <v>56376</v>
      </c>
    </row>
    <row r="122" spans="1:20" ht="399">
      <c r="A122" s="5">
        <v>117</v>
      </c>
      <c r="B122" s="6" t="s">
        <v>272</v>
      </c>
      <c r="C122" s="6" t="s">
        <v>273</v>
      </c>
      <c r="D122" s="46">
        <v>2</v>
      </c>
      <c r="E122" s="49" t="s">
        <v>257</v>
      </c>
      <c r="F122" s="9" t="s">
        <v>273</v>
      </c>
      <c r="G122" s="10">
        <v>421907.5</v>
      </c>
      <c r="H122" s="11">
        <f t="shared" si="6"/>
        <v>67505.2</v>
      </c>
      <c r="I122" s="11">
        <f t="shared" si="7"/>
        <v>135010.4</v>
      </c>
      <c r="J122" s="50">
        <f t="shared" si="8"/>
        <v>978825.4</v>
      </c>
      <c r="K122" s="62">
        <v>117</v>
      </c>
      <c r="L122" s="6" t="s">
        <v>272</v>
      </c>
      <c r="M122" s="6" t="s">
        <v>544</v>
      </c>
      <c r="N122" s="18">
        <v>2</v>
      </c>
      <c r="O122" s="8" t="s">
        <v>536</v>
      </c>
      <c r="P122" s="36" t="s">
        <v>544</v>
      </c>
      <c r="Q122" s="33">
        <v>312500</v>
      </c>
      <c r="R122" s="34">
        <f t="shared" si="11"/>
        <v>50000</v>
      </c>
      <c r="S122" s="34">
        <f t="shared" si="9"/>
        <v>100000</v>
      </c>
      <c r="T122" s="63">
        <f t="shared" si="10"/>
        <v>725000</v>
      </c>
    </row>
    <row r="123" spans="1:20" ht="31.5">
      <c r="A123" s="5">
        <v>118</v>
      </c>
      <c r="B123" s="6" t="s">
        <v>274</v>
      </c>
      <c r="C123" s="21" t="s">
        <v>275</v>
      </c>
      <c r="D123" s="46">
        <v>1</v>
      </c>
      <c r="E123" s="49" t="s">
        <v>257</v>
      </c>
      <c r="F123" s="22" t="s">
        <v>275</v>
      </c>
      <c r="G123" s="10">
        <v>833500</v>
      </c>
      <c r="H123" s="11">
        <f t="shared" si="6"/>
        <v>133360</v>
      </c>
      <c r="I123" s="11">
        <f t="shared" si="7"/>
        <v>133360</v>
      </c>
      <c r="J123" s="50">
        <f t="shared" si="8"/>
        <v>966860</v>
      </c>
      <c r="K123" s="62">
        <v>118</v>
      </c>
      <c r="L123" s="6" t="s">
        <v>274</v>
      </c>
      <c r="M123" s="21" t="s">
        <v>275</v>
      </c>
      <c r="N123" s="18">
        <v>1</v>
      </c>
      <c r="O123" s="8" t="s">
        <v>545</v>
      </c>
      <c r="P123" s="8" t="s">
        <v>275</v>
      </c>
      <c r="Q123" s="33">
        <v>862500</v>
      </c>
      <c r="R123" s="34">
        <f t="shared" si="11"/>
        <v>138000</v>
      </c>
      <c r="S123" s="34">
        <f t="shared" si="9"/>
        <v>138000</v>
      </c>
      <c r="T123" s="63">
        <f t="shared" si="10"/>
        <v>1000500</v>
      </c>
    </row>
    <row r="124" spans="1:20" ht="52.5">
      <c r="A124" s="5">
        <v>121</v>
      </c>
      <c r="B124" s="6" t="s">
        <v>276</v>
      </c>
      <c r="C124" s="6" t="s">
        <v>277</v>
      </c>
      <c r="D124" s="46">
        <v>2</v>
      </c>
      <c r="E124" s="49" t="s">
        <v>278</v>
      </c>
      <c r="F124" s="9" t="s">
        <v>277</v>
      </c>
      <c r="G124" s="10">
        <v>56712.5</v>
      </c>
      <c r="H124" s="11">
        <f t="shared" si="6"/>
        <v>9074</v>
      </c>
      <c r="I124" s="11">
        <f t="shared" si="7"/>
        <v>18148</v>
      </c>
      <c r="J124" s="50">
        <f t="shared" si="8"/>
        <v>131573</v>
      </c>
      <c r="K124" s="62">
        <v>121</v>
      </c>
      <c r="L124" s="6" t="s">
        <v>276</v>
      </c>
      <c r="M124" s="6" t="s">
        <v>277</v>
      </c>
      <c r="N124" s="18">
        <v>2</v>
      </c>
      <c r="O124" s="8" t="s">
        <v>546</v>
      </c>
      <c r="P124" s="8" t="s">
        <v>547</v>
      </c>
      <c r="Q124" s="33">
        <v>53600</v>
      </c>
      <c r="R124" s="34">
        <f t="shared" si="11"/>
        <v>8576</v>
      </c>
      <c r="S124" s="34">
        <f t="shared" si="9"/>
        <v>17152</v>
      </c>
      <c r="T124" s="63">
        <f t="shared" si="10"/>
        <v>124352</v>
      </c>
    </row>
    <row r="125" spans="1:20" ht="52.5">
      <c r="A125" s="5">
        <v>122</v>
      </c>
      <c r="B125" s="6" t="s">
        <v>279</v>
      </c>
      <c r="C125" s="6" t="s">
        <v>280</v>
      </c>
      <c r="D125" s="46">
        <v>1</v>
      </c>
      <c r="E125" s="49" t="s">
        <v>281</v>
      </c>
      <c r="F125" s="9" t="s">
        <v>280</v>
      </c>
      <c r="G125" s="10">
        <v>120375</v>
      </c>
      <c r="H125" s="11">
        <f t="shared" si="6"/>
        <v>19260</v>
      </c>
      <c r="I125" s="11">
        <f t="shared" si="7"/>
        <v>19260</v>
      </c>
      <c r="J125" s="50">
        <f t="shared" si="8"/>
        <v>139635</v>
      </c>
      <c r="K125" s="62">
        <v>122</v>
      </c>
      <c r="L125" s="6" t="s">
        <v>279</v>
      </c>
      <c r="M125" s="6" t="s">
        <v>280</v>
      </c>
      <c r="N125" s="18">
        <v>1</v>
      </c>
      <c r="O125" s="8" t="s">
        <v>548</v>
      </c>
      <c r="P125" s="8" t="s">
        <v>549</v>
      </c>
      <c r="Q125" s="33">
        <v>137500</v>
      </c>
      <c r="R125" s="34">
        <f t="shared" si="11"/>
        <v>22000</v>
      </c>
      <c r="S125" s="34">
        <f t="shared" si="9"/>
        <v>22000</v>
      </c>
      <c r="T125" s="63">
        <f t="shared" si="10"/>
        <v>159500</v>
      </c>
    </row>
    <row r="126" spans="1:20" ht="273">
      <c r="A126" s="5">
        <v>124</v>
      </c>
      <c r="B126" s="6" t="s">
        <v>283</v>
      </c>
      <c r="C126" s="6" t="s">
        <v>284</v>
      </c>
      <c r="D126" s="46">
        <v>10</v>
      </c>
      <c r="E126" s="49" t="s">
        <v>285</v>
      </c>
      <c r="F126" s="9" t="s">
        <v>284</v>
      </c>
      <c r="G126" s="10">
        <v>32500</v>
      </c>
      <c r="H126" s="11">
        <f t="shared" si="6"/>
        <v>5200</v>
      </c>
      <c r="I126" s="11">
        <f t="shared" si="7"/>
        <v>52000</v>
      </c>
      <c r="J126" s="50">
        <f t="shared" si="8"/>
        <v>377000</v>
      </c>
      <c r="K126" s="62">
        <v>124</v>
      </c>
      <c r="L126" s="6" t="s">
        <v>283</v>
      </c>
      <c r="M126" s="6" t="s">
        <v>550</v>
      </c>
      <c r="N126" s="18">
        <v>10</v>
      </c>
      <c r="O126" s="8" t="s">
        <v>396</v>
      </c>
      <c r="P126" s="8" t="s">
        <v>551</v>
      </c>
      <c r="Q126" s="33">
        <v>11625</v>
      </c>
      <c r="R126" s="34">
        <f t="shared" si="11"/>
        <v>1860</v>
      </c>
      <c r="S126" s="34">
        <f t="shared" si="9"/>
        <v>18600</v>
      </c>
      <c r="T126" s="63">
        <f t="shared" si="10"/>
        <v>134850</v>
      </c>
    </row>
    <row r="127" spans="1:20" ht="31.5">
      <c r="A127" s="5">
        <v>125</v>
      </c>
      <c r="B127" s="6" t="s">
        <v>286</v>
      </c>
      <c r="C127" s="6" t="s">
        <v>287</v>
      </c>
      <c r="D127" s="46">
        <v>10</v>
      </c>
      <c r="E127" s="49" t="s">
        <v>63</v>
      </c>
      <c r="F127" s="9" t="s">
        <v>287</v>
      </c>
      <c r="G127" s="10">
        <v>38125</v>
      </c>
      <c r="H127" s="11">
        <f t="shared" si="6"/>
        <v>6100</v>
      </c>
      <c r="I127" s="11">
        <f t="shared" si="7"/>
        <v>61000</v>
      </c>
      <c r="J127" s="50">
        <f t="shared" si="8"/>
        <v>442250</v>
      </c>
      <c r="K127" s="62">
        <v>125</v>
      </c>
      <c r="L127" s="6" t="s">
        <v>286</v>
      </c>
      <c r="M127" s="6" t="s">
        <v>287</v>
      </c>
      <c r="N127" s="18">
        <v>10</v>
      </c>
      <c r="O127" s="8" t="s">
        <v>552</v>
      </c>
      <c r="P127" s="8" t="s">
        <v>553</v>
      </c>
      <c r="Q127" s="33">
        <v>45900</v>
      </c>
      <c r="R127" s="34">
        <f t="shared" si="11"/>
        <v>7344</v>
      </c>
      <c r="S127" s="34">
        <f t="shared" si="9"/>
        <v>73440</v>
      </c>
      <c r="T127" s="63">
        <f t="shared" si="10"/>
        <v>532440</v>
      </c>
    </row>
    <row r="128" spans="1:20" ht="157.5">
      <c r="A128" s="5">
        <v>126</v>
      </c>
      <c r="B128" s="6" t="s">
        <v>288</v>
      </c>
      <c r="C128" s="6" t="s">
        <v>289</v>
      </c>
      <c r="D128" s="46">
        <v>4</v>
      </c>
      <c r="E128" s="49" t="s">
        <v>290</v>
      </c>
      <c r="F128" s="9" t="s">
        <v>289</v>
      </c>
      <c r="G128" s="10">
        <v>105625</v>
      </c>
      <c r="H128" s="11">
        <f t="shared" si="6"/>
        <v>16900</v>
      </c>
      <c r="I128" s="11">
        <f t="shared" si="7"/>
        <v>67600</v>
      </c>
      <c r="J128" s="50">
        <f t="shared" si="8"/>
        <v>490100</v>
      </c>
      <c r="K128" s="62">
        <v>126</v>
      </c>
      <c r="L128" s="6" t="s">
        <v>288</v>
      </c>
      <c r="M128" s="6" t="s">
        <v>289</v>
      </c>
      <c r="N128" s="18">
        <v>4</v>
      </c>
      <c r="O128" s="8" t="s">
        <v>554</v>
      </c>
      <c r="P128" s="8" t="s">
        <v>555</v>
      </c>
      <c r="Q128" s="33">
        <v>75500</v>
      </c>
      <c r="R128" s="34">
        <f t="shared" si="11"/>
        <v>12080</v>
      </c>
      <c r="S128" s="34">
        <f t="shared" si="9"/>
        <v>48320</v>
      </c>
      <c r="T128" s="63">
        <f t="shared" si="10"/>
        <v>350320</v>
      </c>
    </row>
    <row r="129" spans="1:20" ht="21">
      <c r="A129" s="5">
        <v>127</v>
      </c>
      <c r="B129" s="6" t="s">
        <v>291</v>
      </c>
      <c r="C129" s="6" t="s">
        <v>291</v>
      </c>
      <c r="D129" s="46">
        <v>18</v>
      </c>
      <c r="E129" s="49" t="s">
        <v>292</v>
      </c>
      <c r="F129" s="9" t="s">
        <v>291</v>
      </c>
      <c r="G129" s="10">
        <v>20000</v>
      </c>
      <c r="H129" s="11">
        <f t="shared" si="6"/>
        <v>3200</v>
      </c>
      <c r="I129" s="11">
        <f t="shared" si="7"/>
        <v>57600</v>
      </c>
      <c r="J129" s="50">
        <f t="shared" si="8"/>
        <v>417600</v>
      </c>
      <c r="K129" s="62">
        <v>127</v>
      </c>
      <c r="L129" s="6" t="s">
        <v>291</v>
      </c>
      <c r="M129" s="6" t="s">
        <v>291</v>
      </c>
      <c r="N129" s="18">
        <v>18</v>
      </c>
      <c r="O129" s="8" t="s">
        <v>556</v>
      </c>
      <c r="P129" s="8" t="s">
        <v>557</v>
      </c>
      <c r="Q129" s="33">
        <v>28500</v>
      </c>
      <c r="R129" s="34">
        <f t="shared" si="11"/>
        <v>4560</v>
      </c>
      <c r="S129" s="34">
        <f t="shared" si="9"/>
        <v>82080</v>
      </c>
      <c r="T129" s="63">
        <f t="shared" si="10"/>
        <v>595080</v>
      </c>
    </row>
    <row r="130" spans="1:20" ht="21">
      <c r="A130" s="5">
        <v>128</v>
      </c>
      <c r="B130" s="6" t="s">
        <v>293</v>
      </c>
      <c r="C130" s="6" t="s">
        <v>294</v>
      </c>
      <c r="D130" s="46">
        <v>1</v>
      </c>
      <c r="E130" s="49" t="s">
        <v>295</v>
      </c>
      <c r="F130" s="9" t="s">
        <v>294</v>
      </c>
      <c r="G130" s="10">
        <v>22790</v>
      </c>
      <c r="H130" s="11">
        <f t="shared" si="6"/>
        <v>3646.4</v>
      </c>
      <c r="I130" s="11">
        <f t="shared" si="7"/>
        <v>3646.4</v>
      </c>
      <c r="J130" s="50">
        <f t="shared" si="8"/>
        <v>26436.4</v>
      </c>
      <c r="K130" s="62">
        <v>128</v>
      </c>
      <c r="L130" s="6" t="s">
        <v>293</v>
      </c>
      <c r="M130" s="6" t="s">
        <v>294</v>
      </c>
      <c r="N130" s="18">
        <v>1</v>
      </c>
      <c r="O130" s="8" t="s">
        <v>558</v>
      </c>
      <c r="P130" s="8" t="s">
        <v>559</v>
      </c>
      <c r="Q130" s="33">
        <v>65100</v>
      </c>
      <c r="R130" s="34">
        <f t="shared" si="11"/>
        <v>10416</v>
      </c>
      <c r="S130" s="34">
        <f t="shared" si="9"/>
        <v>10416</v>
      </c>
      <c r="T130" s="63">
        <f t="shared" si="10"/>
        <v>75516</v>
      </c>
    </row>
    <row r="131" spans="1:20" ht="52.5">
      <c r="A131" s="5">
        <v>129</v>
      </c>
      <c r="B131" s="6" t="s">
        <v>296</v>
      </c>
      <c r="C131" s="6" t="s">
        <v>297</v>
      </c>
      <c r="D131" s="46">
        <v>5</v>
      </c>
      <c r="E131" s="49" t="s">
        <v>298</v>
      </c>
      <c r="F131" s="9" t="s">
        <v>297</v>
      </c>
      <c r="G131" s="10">
        <v>69817.5</v>
      </c>
      <c r="H131" s="11">
        <f aca="true" t="shared" si="12" ref="H131:H166">+IF(G131="","",(G131*0.16))</f>
        <v>11170.800000000001</v>
      </c>
      <c r="I131" s="11">
        <f aca="true" t="shared" si="13" ref="I131:I166">+IF(H131="","",H131*D131)</f>
        <v>55854.00000000001</v>
      </c>
      <c r="J131" s="50">
        <f aca="true" t="shared" si="14" ref="J131:J166">+IF(H131="","",(I131+(G131*D131)))</f>
        <v>404941.5</v>
      </c>
      <c r="K131" s="62">
        <v>129</v>
      </c>
      <c r="L131" s="6" t="s">
        <v>296</v>
      </c>
      <c r="M131" s="6" t="s">
        <v>297</v>
      </c>
      <c r="N131" s="18">
        <v>5</v>
      </c>
      <c r="O131" s="8" t="s">
        <v>560</v>
      </c>
      <c r="P131" s="8" t="s">
        <v>297</v>
      </c>
      <c r="Q131" s="33">
        <v>13600</v>
      </c>
      <c r="R131" s="34">
        <f t="shared" si="11"/>
        <v>2176</v>
      </c>
      <c r="S131" s="34">
        <f aca="true" t="shared" si="15" ref="S131:S162">+IF(R131="","",R131*N131)</f>
        <v>10880</v>
      </c>
      <c r="T131" s="63">
        <f aca="true" t="shared" si="16" ref="T131:T162">+IF(R131="","",(S131+(Q131*N131)))</f>
        <v>78880</v>
      </c>
    </row>
    <row r="132" spans="1:20" ht="94.5">
      <c r="A132" s="5">
        <v>130</v>
      </c>
      <c r="B132" s="6" t="s">
        <v>299</v>
      </c>
      <c r="C132" s="6" t="s">
        <v>300</v>
      </c>
      <c r="D132" s="43">
        <v>16</v>
      </c>
      <c r="E132" s="49" t="s">
        <v>266</v>
      </c>
      <c r="F132" s="9" t="s">
        <v>300</v>
      </c>
      <c r="G132" s="10">
        <v>49028.75</v>
      </c>
      <c r="H132" s="11">
        <f t="shared" si="12"/>
        <v>7844.6</v>
      </c>
      <c r="I132" s="11">
        <f t="shared" si="13"/>
        <v>125513.6</v>
      </c>
      <c r="J132" s="50">
        <f t="shared" si="14"/>
        <v>909973.6</v>
      </c>
      <c r="K132" s="62">
        <v>130</v>
      </c>
      <c r="L132" s="6" t="s">
        <v>299</v>
      </c>
      <c r="M132" s="6" t="s">
        <v>300</v>
      </c>
      <c r="N132" s="7">
        <v>16</v>
      </c>
      <c r="O132" s="8" t="s">
        <v>282</v>
      </c>
      <c r="P132" s="8" t="s">
        <v>561</v>
      </c>
      <c r="Q132" s="33">
        <v>45950</v>
      </c>
      <c r="R132" s="34">
        <f aca="true" t="shared" si="17" ref="R132:R166">+IF(Q132="","",(Q132*0.16))</f>
        <v>7352</v>
      </c>
      <c r="S132" s="34">
        <f t="shared" si="15"/>
        <v>117632</v>
      </c>
      <c r="T132" s="63">
        <f t="shared" si="16"/>
        <v>852832</v>
      </c>
    </row>
    <row r="133" spans="1:20" ht="31.5">
      <c r="A133" s="5">
        <v>131</v>
      </c>
      <c r="B133" s="6" t="s">
        <v>301</v>
      </c>
      <c r="C133" s="6" t="s">
        <v>302</v>
      </c>
      <c r="D133" s="43">
        <v>150</v>
      </c>
      <c r="E133" s="49" t="s">
        <v>235</v>
      </c>
      <c r="F133" s="9" t="s">
        <v>302</v>
      </c>
      <c r="G133" s="10">
        <v>1468.75</v>
      </c>
      <c r="H133" s="11">
        <f t="shared" si="12"/>
        <v>235</v>
      </c>
      <c r="I133" s="11">
        <f t="shared" si="13"/>
        <v>35250</v>
      </c>
      <c r="J133" s="50">
        <f t="shared" si="14"/>
        <v>255562.5</v>
      </c>
      <c r="K133" s="62">
        <v>131</v>
      </c>
      <c r="L133" s="6" t="s">
        <v>301</v>
      </c>
      <c r="M133" s="6" t="s">
        <v>302</v>
      </c>
      <c r="N133" s="7">
        <v>150</v>
      </c>
      <c r="O133" s="8" t="s">
        <v>396</v>
      </c>
      <c r="P133" s="8" t="s">
        <v>302</v>
      </c>
      <c r="Q133" s="33">
        <v>1250</v>
      </c>
      <c r="R133" s="34">
        <f t="shared" si="17"/>
        <v>200</v>
      </c>
      <c r="S133" s="34">
        <f t="shared" si="15"/>
        <v>30000</v>
      </c>
      <c r="T133" s="63">
        <f t="shared" si="16"/>
        <v>217500</v>
      </c>
    </row>
    <row r="134" spans="1:20" ht="31.5">
      <c r="A134" s="5">
        <v>132</v>
      </c>
      <c r="B134" s="6" t="s">
        <v>303</v>
      </c>
      <c r="C134" s="6" t="s">
        <v>304</v>
      </c>
      <c r="D134" s="43">
        <v>200</v>
      </c>
      <c r="E134" s="49" t="s">
        <v>235</v>
      </c>
      <c r="F134" s="9" t="s">
        <v>304</v>
      </c>
      <c r="G134" s="10">
        <v>1468.75</v>
      </c>
      <c r="H134" s="11">
        <f t="shared" si="12"/>
        <v>235</v>
      </c>
      <c r="I134" s="11">
        <f t="shared" si="13"/>
        <v>47000</v>
      </c>
      <c r="J134" s="50">
        <f t="shared" si="14"/>
        <v>340750</v>
      </c>
      <c r="K134" s="62">
        <v>132</v>
      </c>
      <c r="L134" s="6" t="s">
        <v>303</v>
      </c>
      <c r="M134" s="6" t="s">
        <v>304</v>
      </c>
      <c r="N134" s="7">
        <v>200</v>
      </c>
      <c r="O134" s="8" t="s">
        <v>396</v>
      </c>
      <c r="P134" s="8" t="s">
        <v>304</v>
      </c>
      <c r="Q134" s="33">
        <v>1250</v>
      </c>
      <c r="R134" s="34">
        <f t="shared" si="17"/>
        <v>200</v>
      </c>
      <c r="S134" s="34">
        <f t="shared" si="15"/>
        <v>40000</v>
      </c>
      <c r="T134" s="63">
        <f t="shared" si="16"/>
        <v>290000</v>
      </c>
    </row>
    <row r="135" spans="1:20" ht="31.5">
      <c r="A135" s="5">
        <v>133</v>
      </c>
      <c r="B135" s="6" t="s">
        <v>305</v>
      </c>
      <c r="C135" s="6" t="s">
        <v>306</v>
      </c>
      <c r="D135" s="43">
        <v>150</v>
      </c>
      <c r="E135" s="49" t="s">
        <v>235</v>
      </c>
      <c r="F135" s="9" t="s">
        <v>306</v>
      </c>
      <c r="G135" s="10">
        <v>1468.75</v>
      </c>
      <c r="H135" s="11">
        <f t="shared" si="12"/>
        <v>235</v>
      </c>
      <c r="I135" s="11">
        <f t="shared" si="13"/>
        <v>35250</v>
      </c>
      <c r="J135" s="50">
        <f t="shared" si="14"/>
        <v>255562.5</v>
      </c>
      <c r="K135" s="62">
        <v>133</v>
      </c>
      <c r="L135" s="6" t="s">
        <v>305</v>
      </c>
      <c r="M135" s="6" t="s">
        <v>306</v>
      </c>
      <c r="N135" s="7">
        <v>150</v>
      </c>
      <c r="O135" s="8" t="s">
        <v>396</v>
      </c>
      <c r="P135" s="8" t="s">
        <v>306</v>
      </c>
      <c r="Q135" s="33">
        <v>1250</v>
      </c>
      <c r="R135" s="34">
        <f t="shared" si="17"/>
        <v>200</v>
      </c>
      <c r="S135" s="34">
        <f t="shared" si="15"/>
        <v>30000</v>
      </c>
      <c r="T135" s="63">
        <f t="shared" si="16"/>
        <v>217500</v>
      </c>
    </row>
    <row r="136" spans="1:20" ht="42">
      <c r="A136" s="5">
        <v>134</v>
      </c>
      <c r="B136" s="6" t="s">
        <v>307</v>
      </c>
      <c r="C136" s="6" t="s">
        <v>308</v>
      </c>
      <c r="D136" s="43">
        <v>150</v>
      </c>
      <c r="E136" s="49" t="s">
        <v>235</v>
      </c>
      <c r="F136" s="9" t="s">
        <v>308</v>
      </c>
      <c r="G136" s="10">
        <v>4681.25</v>
      </c>
      <c r="H136" s="11">
        <f t="shared" si="12"/>
        <v>749</v>
      </c>
      <c r="I136" s="11">
        <f t="shared" si="13"/>
        <v>112350</v>
      </c>
      <c r="J136" s="50">
        <f t="shared" si="14"/>
        <v>814537.5</v>
      </c>
      <c r="K136" s="62">
        <v>134</v>
      </c>
      <c r="L136" s="31" t="s">
        <v>307</v>
      </c>
      <c r="M136" s="31" t="s">
        <v>308</v>
      </c>
      <c r="N136" s="32">
        <v>150</v>
      </c>
      <c r="O136" s="8" t="s">
        <v>396</v>
      </c>
      <c r="P136" s="8" t="s">
        <v>308</v>
      </c>
      <c r="Q136" s="33">
        <v>3900</v>
      </c>
      <c r="R136" s="34">
        <f t="shared" si="17"/>
        <v>624</v>
      </c>
      <c r="S136" s="34">
        <f t="shared" si="15"/>
        <v>93600</v>
      </c>
      <c r="T136" s="63">
        <f t="shared" si="16"/>
        <v>678600</v>
      </c>
    </row>
    <row r="137" spans="1:20" ht="31.5">
      <c r="A137" s="5">
        <v>135</v>
      </c>
      <c r="B137" s="6" t="s">
        <v>309</v>
      </c>
      <c r="C137" s="6" t="s">
        <v>310</v>
      </c>
      <c r="D137" s="43">
        <v>180</v>
      </c>
      <c r="E137" s="49" t="s">
        <v>235</v>
      </c>
      <c r="F137" s="9" t="s">
        <v>310</v>
      </c>
      <c r="G137" s="10">
        <v>698.75</v>
      </c>
      <c r="H137" s="11">
        <f t="shared" si="12"/>
        <v>111.8</v>
      </c>
      <c r="I137" s="11">
        <f t="shared" si="13"/>
        <v>20124</v>
      </c>
      <c r="J137" s="50">
        <f t="shared" si="14"/>
        <v>145899</v>
      </c>
      <c r="K137" s="62">
        <v>135</v>
      </c>
      <c r="L137" s="6" t="s">
        <v>309</v>
      </c>
      <c r="M137" s="6" t="s">
        <v>310</v>
      </c>
      <c r="N137" s="7">
        <v>180</v>
      </c>
      <c r="O137" s="8" t="s">
        <v>396</v>
      </c>
      <c r="P137" s="8" t="s">
        <v>310</v>
      </c>
      <c r="Q137" s="33">
        <v>580</v>
      </c>
      <c r="R137" s="34">
        <f t="shared" si="17"/>
        <v>92.8</v>
      </c>
      <c r="S137" s="34">
        <f t="shared" si="15"/>
        <v>16704</v>
      </c>
      <c r="T137" s="63">
        <f t="shared" si="16"/>
        <v>121104</v>
      </c>
    </row>
    <row r="138" spans="1:20" ht="84">
      <c r="A138" s="5">
        <v>136</v>
      </c>
      <c r="B138" s="6" t="s">
        <v>311</v>
      </c>
      <c r="C138" s="6" t="s">
        <v>312</v>
      </c>
      <c r="D138" s="43">
        <v>50</v>
      </c>
      <c r="E138" s="49" t="s">
        <v>313</v>
      </c>
      <c r="F138" s="9" t="s">
        <v>312</v>
      </c>
      <c r="G138" s="10">
        <v>3750</v>
      </c>
      <c r="H138" s="11">
        <f t="shared" si="12"/>
        <v>600</v>
      </c>
      <c r="I138" s="11">
        <f t="shared" si="13"/>
        <v>30000</v>
      </c>
      <c r="J138" s="50">
        <f t="shared" si="14"/>
        <v>217500</v>
      </c>
      <c r="K138" s="62">
        <v>136</v>
      </c>
      <c r="L138" s="6" t="s">
        <v>311</v>
      </c>
      <c r="M138" s="6" t="s">
        <v>312</v>
      </c>
      <c r="N138" s="7">
        <v>50</v>
      </c>
      <c r="O138" s="8" t="s">
        <v>396</v>
      </c>
      <c r="P138" s="8" t="s">
        <v>312</v>
      </c>
      <c r="Q138" s="33">
        <v>70100</v>
      </c>
      <c r="R138" s="34">
        <f t="shared" si="17"/>
        <v>11216</v>
      </c>
      <c r="S138" s="34">
        <f t="shared" si="15"/>
        <v>560800</v>
      </c>
      <c r="T138" s="63">
        <f t="shared" si="16"/>
        <v>4065800</v>
      </c>
    </row>
    <row r="139" spans="1:20" ht="21">
      <c r="A139" s="5">
        <v>137</v>
      </c>
      <c r="B139" s="6" t="s">
        <v>314</v>
      </c>
      <c r="C139" s="6" t="s">
        <v>315</v>
      </c>
      <c r="D139" s="43">
        <v>50</v>
      </c>
      <c r="E139" s="49" t="s">
        <v>313</v>
      </c>
      <c r="F139" s="9" t="s">
        <v>315</v>
      </c>
      <c r="G139" s="10">
        <v>4375</v>
      </c>
      <c r="H139" s="11">
        <f t="shared" si="12"/>
        <v>700</v>
      </c>
      <c r="I139" s="11">
        <f t="shared" si="13"/>
        <v>35000</v>
      </c>
      <c r="J139" s="50">
        <f t="shared" si="14"/>
        <v>253750</v>
      </c>
      <c r="K139" s="62">
        <v>137</v>
      </c>
      <c r="L139" s="6" t="s">
        <v>314</v>
      </c>
      <c r="M139" s="6" t="s">
        <v>315</v>
      </c>
      <c r="N139" s="7">
        <v>50</v>
      </c>
      <c r="O139" s="8" t="s">
        <v>396</v>
      </c>
      <c r="P139" s="8" t="s">
        <v>315</v>
      </c>
      <c r="Q139" s="33">
        <v>80200</v>
      </c>
      <c r="R139" s="34">
        <f t="shared" si="17"/>
        <v>12832</v>
      </c>
      <c r="S139" s="34">
        <f t="shared" si="15"/>
        <v>641600</v>
      </c>
      <c r="T139" s="63">
        <f t="shared" si="16"/>
        <v>4651600</v>
      </c>
    </row>
    <row r="140" spans="1:20" ht="73.5">
      <c r="A140" s="5">
        <v>138</v>
      </c>
      <c r="B140" s="6" t="s">
        <v>316</v>
      </c>
      <c r="C140" s="6" t="s">
        <v>317</v>
      </c>
      <c r="D140" s="43">
        <v>8</v>
      </c>
      <c r="E140" s="49" t="s">
        <v>282</v>
      </c>
      <c r="F140" s="9" t="s">
        <v>317</v>
      </c>
      <c r="G140" s="10">
        <v>3750000</v>
      </c>
      <c r="H140" s="23">
        <f t="shared" si="12"/>
        <v>600000</v>
      </c>
      <c r="I140" s="23">
        <f t="shared" si="13"/>
        <v>4800000</v>
      </c>
      <c r="J140" s="52">
        <f t="shared" si="14"/>
        <v>34800000</v>
      </c>
      <c r="K140" s="62">
        <v>138</v>
      </c>
      <c r="L140" s="6" t="s">
        <v>316</v>
      </c>
      <c r="M140" s="6" t="s">
        <v>317</v>
      </c>
      <c r="N140" s="7">
        <v>8</v>
      </c>
      <c r="O140" s="8" t="s">
        <v>282</v>
      </c>
      <c r="P140" s="8" t="s">
        <v>317</v>
      </c>
      <c r="Q140" s="33">
        <v>200000</v>
      </c>
      <c r="R140" s="34">
        <f t="shared" si="17"/>
        <v>32000</v>
      </c>
      <c r="S140" s="34">
        <f t="shared" si="15"/>
        <v>256000</v>
      </c>
      <c r="T140" s="63">
        <f t="shared" si="16"/>
        <v>1856000</v>
      </c>
    </row>
    <row r="141" spans="1:20" ht="84">
      <c r="A141" s="5">
        <v>139</v>
      </c>
      <c r="B141" s="6" t="s">
        <v>318</v>
      </c>
      <c r="C141" s="6" t="s">
        <v>319</v>
      </c>
      <c r="D141" s="43">
        <v>16</v>
      </c>
      <c r="E141" s="49" t="s">
        <v>282</v>
      </c>
      <c r="F141" s="9" t="s">
        <v>319</v>
      </c>
      <c r="G141" s="10">
        <v>1250000</v>
      </c>
      <c r="H141" s="23">
        <f t="shared" si="12"/>
        <v>200000</v>
      </c>
      <c r="I141" s="23">
        <f t="shared" si="13"/>
        <v>3200000</v>
      </c>
      <c r="J141" s="52">
        <f t="shared" si="14"/>
        <v>23200000</v>
      </c>
      <c r="K141" s="62">
        <v>139</v>
      </c>
      <c r="L141" s="6" t="s">
        <v>318</v>
      </c>
      <c r="M141" s="6" t="s">
        <v>319</v>
      </c>
      <c r="N141" s="7">
        <v>16</v>
      </c>
      <c r="O141" s="8" t="s">
        <v>282</v>
      </c>
      <c r="P141" s="8" t="s">
        <v>562</v>
      </c>
      <c r="Q141" s="33">
        <v>20000</v>
      </c>
      <c r="R141" s="34">
        <f t="shared" si="17"/>
        <v>3200</v>
      </c>
      <c r="S141" s="34">
        <f t="shared" si="15"/>
        <v>51200</v>
      </c>
      <c r="T141" s="63">
        <f t="shared" si="16"/>
        <v>371200</v>
      </c>
    </row>
    <row r="142" spans="1:20" ht="21">
      <c r="A142" s="5">
        <v>140</v>
      </c>
      <c r="B142" s="6" t="s">
        <v>320</v>
      </c>
      <c r="C142" s="6" t="s">
        <v>321</v>
      </c>
      <c r="D142" s="43">
        <v>30</v>
      </c>
      <c r="E142" s="49" t="s">
        <v>322</v>
      </c>
      <c r="F142" s="9" t="s">
        <v>321</v>
      </c>
      <c r="G142" s="10">
        <v>9437.5</v>
      </c>
      <c r="H142" s="11">
        <f t="shared" si="12"/>
        <v>1510</v>
      </c>
      <c r="I142" s="11">
        <f t="shared" si="13"/>
        <v>45300</v>
      </c>
      <c r="J142" s="50">
        <f t="shared" si="14"/>
        <v>328425</v>
      </c>
      <c r="K142" s="62">
        <v>140</v>
      </c>
      <c r="L142" s="6" t="s">
        <v>320</v>
      </c>
      <c r="M142" s="6" t="s">
        <v>321</v>
      </c>
      <c r="N142" s="7">
        <v>30</v>
      </c>
      <c r="O142" s="8" t="s">
        <v>282</v>
      </c>
      <c r="P142" s="8" t="s">
        <v>321</v>
      </c>
      <c r="Q142" s="33">
        <v>1900</v>
      </c>
      <c r="R142" s="34">
        <f t="shared" si="17"/>
        <v>304</v>
      </c>
      <c r="S142" s="34">
        <f t="shared" si="15"/>
        <v>9120</v>
      </c>
      <c r="T142" s="63">
        <f t="shared" si="16"/>
        <v>66120</v>
      </c>
    </row>
    <row r="143" spans="1:20" ht="31.5">
      <c r="A143" s="5">
        <v>141</v>
      </c>
      <c r="B143" s="6" t="s">
        <v>323</v>
      </c>
      <c r="C143" s="6" t="s">
        <v>324</v>
      </c>
      <c r="D143" s="43">
        <v>10</v>
      </c>
      <c r="E143" s="49" t="s">
        <v>325</v>
      </c>
      <c r="F143" s="9" t="s">
        <v>324</v>
      </c>
      <c r="G143" s="10">
        <v>75000</v>
      </c>
      <c r="H143" s="11">
        <f t="shared" si="12"/>
        <v>12000</v>
      </c>
      <c r="I143" s="11">
        <f t="shared" si="13"/>
        <v>120000</v>
      </c>
      <c r="J143" s="50">
        <f t="shared" si="14"/>
        <v>870000</v>
      </c>
      <c r="K143" s="62">
        <v>141</v>
      </c>
      <c r="L143" s="6" t="s">
        <v>323</v>
      </c>
      <c r="M143" s="6" t="s">
        <v>324</v>
      </c>
      <c r="N143" s="7">
        <v>10</v>
      </c>
      <c r="O143" s="8" t="s">
        <v>396</v>
      </c>
      <c r="P143" s="8" t="s">
        <v>324</v>
      </c>
      <c r="Q143" s="33">
        <v>17500</v>
      </c>
      <c r="R143" s="34">
        <f t="shared" si="17"/>
        <v>2800</v>
      </c>
      <c r="S143" s="34">
        <f t="shared" si="15"/>
        <v>28000</v>
      </c>
      <c r="T143" s="63">
        <f t="shared" si="16"/>
        <v>203000</v>
      </c>
    </row>
    <row r="144" spans="1:20" ht="42">
      <c r="A144" s="5">
        <v>142</v>
      </c>
      <c r="B144" s="6" t="s">
        <v>326</v>
      </c>
      <c r="C144" s="6" t="s">
        <v>327</v>
      </c>
      <c r="D144" s="43">
        <v>3</v>
      </c>
      <c r="E144" s="49" t="s">
        <v>328</v>
      </c>
      <c r="F144" s="9" t="s">
        <v>327</v>
      </c>
      <c r="G144" s="10">
        <v>31687.5</v>
      </c>
      <c r="H144" s="11">
        <f t="shared" si="12"/>
        <v>5070</v>
      </c>
      <c r="I144" s="11">
        <f t="shared" si="13"/>
        <v>15210</v>
      </c>
      <c r="J144" s="50">
        <f t="shared" si="14"/>
        <v>110272.5</v>
      </c>
      <c r="K144" s="62">
        <v>142</v>
      </c>
      <c r="L144" s="6" t="s">
        <v>326</v>
      </c>
      <c r="M144" s="6" t="s">
        <v>327</v>
      </c>
      <c r="N144" s="7">
        <v>3</v>
      </c>
      <c r="O144" s="8" t="s">
        <v>106</v>
      </c>
      <c r="P144" s="8" t="s">
        <v>432</v>
      </c>
      <c r="Q144" s="33">
        <v>398600</v>
      </c>
      <c r="R144" s="34">
        <f t="shared" si="17"/>
        <v>63776</v>
      </c>
      <c r="S144" s="34">
        <f t="shared" si="15"/>
        <v>191328</v>
      </c>
      <c r="T144" s="63">
        <f t="shared" si="16"/>
        <v>1387128</v>
      </c>
    </row>
    <row r="145" spans="1:20" ht="21">
      <c r="A145" s="5">
        <v>143</v>
      </c>
      <c r="B145" s="6" t="s">
        <v>329</v>
      </c>
      <c r="C145" s="6" t="s">
        <v>330</v>
      </c>
      <c r="D145" s="43">
        <v>1</v>
      </c>
      <c r="E145" s="49" t="s">
        <v>331</v>
      </c>
      <c r="F145" s="9" t="s">
        <v>330</v>
      </c>
      <c r="G145" s="10">
        <v>24375</v>
      </c>
      <c r="H145" s="11">
        <f t="shared" si="12"/>
        <v>3900</v>
      </c>
      <c r="I145" s="11">
        <f t="shared" si="13"/>
        <v>3900</v>
      </c>
      <c r="J145" s="50">
        <f t="shared" si="14"/>
        <v>28275</v>
      </c>
      <c r="K145" s="62">
        <v>143</v>
      </c>
      <c r="L145" s="6" t="s">
        <v>329</v>
      </c>
      <c r="M145" s="6" t="s">
        <v>330</v>
      </c>
      <c r="N145" s="7">
        <v>1</v>
      </c>
      <c r="O145" s="8" t="s">
        <v>563</v>
      </c>
      <c r="P145" s="8" t="s">
        <v>564</v>
      </c>
      <c r="Q145" s="33">
        <v>42295</v>
      </c>
      <c r="R145" s="34">
        <f t="shared" si="17"/>
        <v>6767.2</v>
      </c>
      <c r="S145" s="34">
        <f t="shared" si="15"/>
        <v>6767.2</v>
      </c>
      <c r="T145" s="63">
        <f t="shared" si="16"/>
        <v>49062.2</v>
      </c>
    </row>
    <row r="146" spans="1:20" ht="31.5">
      <c r="A146" s="5">
        <v>144</v>
      </c>
      <c r="B146" s="6" t="s">
        <v>332</v>
      </c>
      <c r="C146" s="6" t="s">
        <v>333</v>
      </c>
      <c r="D146" s="43">
        <v>1</v>
      </c>
      <c r="E146" s="49" t="s">
        <v>52</v>
      </c>
      <c r="F146" s="9" t="s">
        <v>333</v>
      </c>
      <c r="G146" s="10">
        <v>17247.5</v>
      </c>
      <c r="H146" s="11">
        <f t="shared" si="12"/>
        <v>2759.6</v>
      </c>
      <c r="I146" s="11">
        <f t="shared" si="13"/>
        <v>2759.6</v>
      </c>
      <c r="J146" s="50">
        <f t="shared" si="14"/>
        <v>20007.1</v>
      </c>
      <c r="K146" s="62">
        <v>144</v>
      </c>
      <c r="L146" s="6" t="s">
        <v>332</v>
      </c>
      <c r="M146" s="6" t="s">
        <v>333</v>
      </c>
      <c r="N146" s="7">
        <v>1</v>
      </c>
      <c r="O146" s="8" t="s">
        <v>565</v>
      </c>
      <c r="P146" s="8" t="s">
        <v>566</v>
      </c>
      <c r="Q146" s="33">
        <v>14919</v>
      </c>
      <c r="R146" s="34">
        <f t="shared" si="17"/>
        <v>2387.04</v>
      </c>
      <c r="S146" s="34">
        <f t="shared" si="15"/>
        <v>2387.04</v>
      </c>
      <c r="T146" s="63">
        <f t="shared" si="16"/>
        <v>17306.04</v>
      </c>
    </row>
    <row r="147" spans="1:20" ht="31.5">
      <c r="A147" s="5">
        <v>145</v>
      </c>
      <c r="B147" s="6" t="s">
        <v>332</v>
      </c>
      <c r="C147" s="6" t="s">
        <v>334</v>
      </c>
      <c r="D147" s="43">
        <v>1</v>
      </c>
      <c r="E147" s="49" t="s">
        <v>52</v>
      </c>
      <c r="F147" s="9" t="s">
        <v>334</v>
      </c>
      <c r="G147" s="10">
        <v>13458.75</v>
      </c>
      <c r="H147" s="11">
        <f t="shared" si="12"/>
        <v>2153.4</v>
      </c>
      <c r="I147" s="11">
        <f t="shared" si="13"/>
        <v>2153.4</v>
      </c>
      <c r="J147" s="50">
        <f t="shared" si="14"/>
        <v>15612.15</v>
      </c>
      <c r="K147" s="62">
        <v>145</v>
      </c>
      <c r="L147" s="6" t="s">
        <v>332</v>
      </c>
      <c r="M147" s="6" t="s">
        <v>334</v>
      </c>
      <c r="N147" s="7">
        <v>1</v>
      </c>
      <c r="O147" s="8" t="s">
        <v>567</v>
      </c>
      <c r="P147" s="8" t="s">
        <v>568</v>
      </c>
      <c r="Q147" s="33">
        <v>13150</v>
      </c>
      <c r="R147" s="34">
        <f t="shared" si="17"/>
        <v>2104</v>
      </c>
      <c r="S147" s="34">
        <f t="shared" si="15"/>
        <v>2104</v>
      </c>
      <c r="T147" s="63">
        <f t="shared" si="16"/>
        <v>15254</v>
      </c>
    </row>
    <row r="148" spans="1:20" ht="42">
      <c r="A148" s="5">
        <v>146</v>
      </c>
      <c r="B148" s="6" t="s">
        <v>335</v>
      </c>
      <c r="C148" s="6" t="s">
        <v>336</v>
      </c>
      <c r="D148" s="43">
        <v>1</v>
      </c>
      <c r="E148" s="49" t="s">
        <v>52</v>
      </c>
      <c r="F148" s="9" t="s">
        <v>336</v>
      </c>
      <c r="G148" s="10">
        <v>190575</v>
      </c>
      <c r="H148" s="11">
        <f t="shared" si="12"/>
        <v>30492</v>
      </c>
      <c r="I148" s="11">
        <f t="shared" si="13"/>
        <v>30492</v>
      </c>
      <c r="J148" s="50">
        <f t="shared" si="14"/>
        <v>221067</v>
      </c>
      <c r="K148" s="62">
        <v>146</v>
      </c>
      <c r="L148" s="6" t="s">
        <v>335</v>
      </c>
      <c r="M148" s="6" t="s">
        <v>336</v>
      </c>
      <c r="N148" s="7">
        <v>1</v>
      </c>
      <c r="O148" s="8" t="s">
        <v>569</v>
      </c>
      <c r="P148" s="8" t="s">
        <v>336</v>
      </c>
      <c r="Q148" s="33">
        <v>159298</v>
      </c>
      <c r="R148" s="34">
        <f t="shared" si="17"/>
        <v>25487.68</v>
      </c>
      <c r="S148" s="34">
        <f t="shared" si="15"/>
        <v>25487.68</v>
      </c>
      <c r="T148" s="63">
        <f t="shared" si="16"/>
        <v>184785.68</v>
      </c>
    </row>
    <row r="149" spans="1:20" ht="42">
      <c r="A149" s="5">
        <v>147</v>
      </c>
      <c r="B149" s="6" t="s">
        <v>337</v>
      </c>
      <c r="C149" s="6" t="s">
        <v>337</v>
      </c>
      <c r="D149" s="43">
        <v>7</v>
      </c>
      <c r="E149" s="49" t="s">
        <v>338</v>
      </c>
      <c r="F149" s="9" t="s">
        <v>337</v>
      </c>
      <c r="G149" s="10">
        <v>287137.5</v>
      </c>
      <c r="H149" s="11">
        <f t="shared" si="12"/>
        <v>45942</v>
      </c>
      <c r="I149" s="11">
        <f t="shared" si="13"/>
        <v>321594</v>
      </c>
      <c r="J149" s="50">
        <f t="shared" si="14"/>
        <v>2331556.5</v>
      </c>
      <c r="K149" s="62">
        <v>147</v>
      </c>
      <c r="L149" s="6" t="s">
        <v>337</v>
      </c>
      <c r="M149" s="6" t="s">
        <v>337</v>
      </c>
      <c r="N149" s="7">
        <v>7</v>
      </c>
      <c r="O149" s="8" t="s">
        <v>396</v>
      </c>
      <c r="P149" s="8" t="s">
        <v>337</v>
      </c>
      <c r="Q149" s="33">
        <v>350000</v>
      </c>
      <c r="R149" s="34">
        <f t="shared" si="17"/>
        <v>56000</v>
      </c>
      <c r="S149" s="34">
        <f t="shared" si="15"/>
        <v>392000</v>
      </c>
      <c r="T149" s="63">
        <f t="shared" si="16"/>
        <v>2842000</v>
      </c>
    </row>
    <row r="150" spans="1:20" ht="31.5">
      <c r="A150" s="5">
        <v>148</v>
      </c>
      <c r="B150" s="6" t="s">
        <v>339</v>
      </c>
      <c r="C150" s="6" t="s">
        <v>340</v>
      </c>
      <c r="D150" s="43">
        <v>1</v>
      </c>
      <c r="E150" s="49" t="s">
        <v>245</v>
      </c>
      <c r="F150" s="9" t="s">
        <v>340</v>
      </c>
      <c r="G150" s="10">
        <v>238875</v>
      </c>
      <c r="H150" s="11">
        <f t="shared" si="12"/>
        <v>38220</v>
      </c>
      <c r="I150" s="11">
        <f t="shared" si="13"/>
        <v>38220</v>
      </c>
      <c r="J150" s="50">
        <f t="shared" si="14"/>
        <v>277095</v>
      </c>
      <c r="K150" s="62">
        <v>148</v>
      </c>
      <c r="L150" s="6" t="s">
        <v>339</v>
      </c>
      <c r="M150" s="6" t="s">
        <v>340</v>
      </c>
      <c r="N150" s="7">
        <v>1</v>
      </c>
      <c r="O150" s="8" t="s">
        <v>570</v>
      </c>
      <c r="P150" s="8" t="s">
        <v>571</v>
      </c>
      <c r="Q150" s="33">
        <v>290600</v>
      </c>
      <c r="R150" s="34">
        <f t="shared" si="17"/>
        <v>46496</v>
      </c>
      <c r="S150" s="34">
        <f t="shared" si="15"/>
        <v>46496</v>
      </c>
      <c r="T150" s="63">
        <f t="shared" si="16"/>
        <v>337096</v>
      </c>
    </row>
    <row r="151" spans="1:20" ht="84">
      <c r="A151" s="5">
        <v>149</v>
      </c>
      <c r="B151" s="6" t="s">
        <v>341</v>
      </c>
      <c r="C151" s="6" t="s">
        <v>342</v>
      </c>
      <c r="D151" s="43">
        <v>8</v>
      </c>
      <c r="E151" s="49" t="s">
        <v>245</v>
      </c>
      <c r="F151" s="9" t="s">
        <v>342</v>
      </c>
      <c r="G151" s="10">
        <v>238875</v>
      </c>
      <c r="H151" s="11">
        <f t="shared" si="12"/>
        <v>38220</v>
      </c>
      <c r="I151" s="11">
        <f t="shared" si="13"/>
        <v>305760</v>
      </c>
      <c r="J151" s="50">
        <f t="shared" si="14"/>
        <v>2216760</v>
      </c>
      <c r="K151" s="62">
        <v>149</v>
      </c>
      <c r="L151" s="6" t="s">
        <v>341</v>
      </c>
      <c r="M151" s="6" t="s">
        <v>342</v>
      </c>
      <c r="N151" s="7">
        <v>8</v>
      </c>
      <c r="O151" s="8" t="s">
        <v>572</v>
      </c>
      <c r="P151" s="8" t="s">
        <v>342</v>
      </c>
      <c r="Q151" s="33">
        <v>234776</v>
      </c>
      <c r="R151" s="34">
        <f t="shared" si="17"/>
        <v>37564.16</v>
      </c>
      <c r="S151" s="34">
        <f t="shared" si="15"/>
        <v>300513.28</v>
      </c>
      <c r="T151" s="63">
        <f t="shared" si="16"/>
        <v>2178721.2800000003</v>
      </c>
    </row>
    <row r="152" spans="1:20" ht="21">
      <c r="A152" s="5">
        <v>150</v>
      </c>
      <c r="B152" s="6" t="s">
        <v>343</v>
      </c>
      <c r="C152" s="6" t="s">
        <v>344</v>
      </c>
      <c r="D152" s="43">
        <v>2</v>
      </c>
      <c r="E152" s="49" t="s">
        <v>157</v>
      </c>
      <c r="F152" s="9" t="s">
        <v>344</v>
      </c>
      <c r="G152" s="10">
        <v>87500</v>
      </c>
      <c r="H152" s="11">
        <f t="shared" si="12"/>
        <v>14000</v>
      </c>
      <c r="I152" s="11">
        <f t="shared" si="13"/>
        <v>28000</v>
      </c>
      <c r="J152" s="50">
        <f t="shared" si="14"/>
        <v>203000</v>
      </c>
      <c r="K152" s="62">
        <v>150</v>
      </c>
      <c r="L152" s="6" t="s">
        <v>343</v>
      </c>
      <c r="M152" s="6" t="s">
        <v>344</v>
      </c>
      <c r="N152" s="7">
        <v>2</v>
      </c>
      <c r="O152" s="8" t="s">
        <v>468</v>
      </c>
      <c r="P152" s="8" t="s">
        <v>469</v>
      </c>
      <c r="Q152" s="33">
        <v>85000</v>
      </c>
      <c r="R152" s="34">
        <f t="shared" si="17"/>
        <v>13600</v>
      </c>
      <c r="S152" s="34">
        <f t="shared" si="15"/>
        <v>27200</v>
      </c>
      <c r="T152" s="63">
        <f t="shared" si="16"/>
        <v>197200</v>
      </c>
    </row>
    <row r="153" spans="1:20" ht="21">
      <c r="A153" s="5">
        <v>151</v>
      </c>
      <c r="B153" s="6" t="s">
        <v>345</v>
      </c>
      <c r="C153" s="6" t="s">
        <v>346</v>
      </c>
      <c r="D153" s="43">
        <v>5</v>
      </c>
      <c r="E153" s="49" t="s">
        <v>52</v>
      </c>
      <c r="F153" s="9" t="s">
        <v>346</v>
      </c>
      <c r="G153" s="10">
        <v>34655</v>
      </c>
      <c r="H153" s="11">
        <f t="shared" si="12"/>
        <v>5544.8</v>
      </c>
      <c r="I153" s="11">
        <f t="shared" si="13"/>
        <v>27724</v>
      </c>
      <c r="J153" s="50">
        <f t="shared" si="14"/>
        <v>200999</v>
      </c>
      <c r="K153" s="62">
        <v>151</v>
      </c>
      <c r="L153" s="6" t="s">
        <v>345</v>
      </c>
      <c r="M153" s="6" t="s">
        <v>346</v>
      </c>
      <c r="N153" s="7">
        <v>5</v>
      </c>
      <c r="O153" s="8" t="s">
        <v>573</v>
      </c>
      <c r="P153" s="8" t="s">
        <v>574</v>
      </c>
      <c r="Q153" s="33">
        <v>30029</v>
      </c>
      <c r="R153" s="34">
        <f t="shared" si="17"/>
        <v>4804.64</v>
      </c>
      <c r="S153" s="34">
        <f t="shared" si="15"/>
        <v>24023.2</v>
      </c>
      <c r="T153" s="63">
        <f t="shared" si="16"/>
        <v>174168.2</v>
      </c>
    </row>
    <row r="154" spans="1:20" ht="31.5">
      <c r="A154" s="5">
        <v>152</v>
      </c>
      <c r="B154" s="6" t="s">
        <v>347</v>
      </c>
      <c r="C154" s="6" t="s">
        <v>348</v>
      </c>
      <c r="D154" s="43">
        <v>1</v>
      </c>
      <c r="E154" s="49" t="s">
        <v>23</v>
      </c>
      <c r="F154" s="9" t="s">
        <v>348</v>
      </c>
      <c r="G154" s="10">
        <v>288333.75</v>
      </c>
      <c r="H154" s="11">
        <f t="shared" si="12"/>
        <v>46133.4</v>
      </c>
      <c r="I154" s="11">
        <f t="shared" si="13"/>
        <v>46133.4</v>
      </c>
      <c r="J154" s="50">
        <f t="shared" si="14"/>
        <v>334467.15</v>
      </c>
      <c r="K154" s="62">
        <v>152</v>
      </c>
      <c r="L154" s="6" t="s">
        <v>347</v>
      </c>
      <c r="M154" s="6" t="s">
        <v>348</v>
      </c>
      <c r="N154" s="7">
        <v>1</v>
      </c>
      <c r="O154" s="8" t="s">
        <v>575</v>
      </c>
      <c r="P154" s="8" t="s">
        <v>576</v>
      </c>
      <c r="Q154" s="33">
        <v>212500</v>
      </c>
      <c r="R154" s="34">
        <f t="shared" si="17"/>
        <v>34000</v>
      </c>
      <c r="S154" s="34">
        <f t="shared" si="15"/>
        <v>34000</v>
      </c>
      <c r="T154" s="63">
        <f t="shared" si="16"/>
        <v>246500</v>
      </c>
    </row>
    <row r="155" spans="1:20" ht="31.5">
      <c r="A155" s="5">
        <v>153</v>
      </c>
      <c r="B155" s="6" t="s">
        <v>349</v>
      </c>
      <c r="C155" s="6" t="s">
        <v>350</v>
      </c>
      <c r="D155" s="43">
        <v>1</v>
      </c>
      <c r="E155" s="49" t="s">
        <v>52</v>
      </c>
      <c r="F155" s="9" t="s">
        <v>350</v>
      </c>
      <c r="G155" s="10">
        <v>65711.25</v>
      </c>
      <c r="H155" s="11">
        <f t="shared" si="12"/>
        <v>10513.800000000001</v>
      </c>
      <c r="I155" s="11">
        <f t="shared" si="13"/>
        <v>10513.800000000001</v>
      </c>
      <c r="J155" s="50">
        <f t="shared" si="14"/>
        <v>76225.05</v>
      </c>
      <c r="K155" s="62">
        <v>153</v>
      </c>
      <c r="L155" s="6" t="s">
        <v>349</v>
      </c>
      <c r="M155" s="6" t="s">
        <v>350</v>
      </c>
      <c r="N155" s="7">
        <v>1</v>
      </c>
      <c r="O155" s="8" t="s">
        <v>577</v>
      </c>
      <c r="P155" s="8" t="s">
        <v>578</v>
      </c>
      <c r="Q155" s="33">
        <v>31683</v>
      </c>
      <c r="R155" s="34">
        <f t="shared" si="17"/>
        <v>5069.28</v>
      </c>
      <c r="S155" s="34">
        <f t="shared" si="15"/>
        <v>5069.28</v>
      </c>
      <c r="T155" s="63">
        <f t="shared" si="16"/>
        <v>36752.28</v>
      </c>
    </row>
    <row r="156" spans="1:20" ht="126">
      <c r="A156" s="5">
        <v>154</v>
      </c>
      <c r="B156" s="6" t="s">
        <v>351</v>
      </c>
      <c r="C156" s="6" t="s">
        <v>352</v>
      </c>
      <c r="D156" s="43">
        <v>1</v>
      </c>
      <c r="E156" s="49" t="s">
        <v>353</v>
      </c>
      <c r="F156" s="9" t="s">
        <v>352</v>
      </c>
      <c r="G156" s="10">
        <v>1687500</v>
      </c>
      <c r="H156" s="11">
        <f t="shared" si="12"/>
        <v>270000</v>
      </c>
      <c r="I156" s="11">
        <f t="shared" si="13"/>
        <v>270000</v>
      </c>
      <c r="J156" s="50">
        <f t="shared" si="14"/>
        <v>1957500</v>
      </c>
      <c r="K156" s="62">
        <v>154</v>
      </c>
      <c r="L156" s="31" t="s">
        <v>351</v>
      </c>
      <c r="M156" s="31" t="s">
        <v>352</v>
      </c>
      <c r="N156" s="32">
        <v>1</v>
      </c>
      <c r="O156" s="8" t="s">
        <v>579</v>
      </c>
      <c r="P156" s="8" t="s">
        <v>580</v>
      </c>
      <c r="Q156" s="33">
        <v>1631250</v>
      </c>
      <c r="R156" s="34">
        <f t="shared" si="17"/>
        <v>261000</v>
      </c>
      <c r="S156" s="34">
        <f t="shared" si="15"/>
        <v>261000</v>
      </c>
      <c r="T156" s="63">
        <f t="shared" si="16"/>
        <v>1892250</v>
      </c>
    </row>
    <row r="157" spans="1:20" ht="31.5">
      <c r="A157" s="5">
        <v>155</v>
      </c>
      <c r="B157" s="6" t="s">
        <v>354</v>
      </c>
      <c r="C157" s="6" t="s">
        <v>355</v>
      </c>
      <c r="D157" s="43">
        <v>1</v>
      </c>
      <c r="E157" s="49" t="s">
        <v>52</v>
      </c>
      <c r="F157" s="9" t="s">
        <v>355</v>
      </c>
      <c r="G157" s="10">
        <v>27627.5</v>
      </c>
      <c r="H157" s="11">
        <f t="shared" si="12"/>
        <v>4420.400000000001</v>
      </c>
      <c r="I157" s="11">
        <f t="shared" si="13"/>
        <v>4420.400000000001</v>
      </c>
      <c r="J157" s="50">
        <f t="shared" si="14"/>
        <v>32047.9</v>
      </c>
      <c r="K157" s="62">
        <v>155</v>
      </c>
      <c r="L157" s="6" t="s">
        <v>354</v>
      </c>
      <c r="M157" s="6" t="s">
        <v>355</v>
      </c>
      <c r="N157" s="7">
        <v>1</v>
      </c>
      <c r="O157" s="8" t="s">
        <v>581</v>
      </c>
      <c r="P157" s="8" t="s">
        <v>582</v>
      </c>
      <c r="Q157" s="33">
        <v>21840</v>
      </c>
      <c r="R157" s="34">
        <f t="shared" si="17"/>
        <v>3494.4</v>
      </c>
      <c r="S157" s="34">
        <f t="shared" si="15"/>
        <v>3494.4</v>
      </c>
      <c r="T157" s="63">
        <f t="shared" si="16"/>
        <v>25334.4</v>
      </c>
    </row>
    <row r="158" spans="1:20" ht="31.5">
      <c r="A158" s="5">
        <v>156</v>
      </c>
      <c r="B158" s="6" t="s">
        <v>354</v>
      </c>
      <c r="C158" s="6" t="s">
        <v>356</v>
      </c>
      <c r="D158" s="43">
        <v>1</v>
      </c>
      <c r="E158" s="49" t="s">
        <v>52</v>
      </c>
      <c r="F158" s="9" t="s">
        <v>356</v>
      </c>
      <c r="G158" s="10">
        <v>29113.75</v>
      </c>
      <c r="H158" s="11">
        <f t="shared" si="12"/>
        <v>4658.2</v>
      </c>
      <c r="I158" s="11">
        <f t="shared" si="13"/>
        <v>4658.2</v>
      </c>
      <c r="J158" s="50">
        <f t="shared" si="14"/>
        <v>33771.95</v>
      </c>
      <c r="K158" s="62">
        <v>156</v>
      </c>
      <c r="L158" s="6" t="s">
        <v>354</v>
      </c>
      <c r="M158" s="6" t="s">
        <v>356</v>
      </c>
      <c r="N158" s="7">
        <v>1</v>
      </c>
      <c r="O158" s="8" t="s">
        <v>583</v>
      </c>
      <c r="P158" s="8" t="s">
        <v>582</v>
      </c>
      <c r="Q158" s="33">
        <v>21840</v>
      </c>
      <c r="R158" s="34">
        <f t="shared" si="17"/>
        <v>3494.4</v>
      </c>
      <c r="S158" s="34">
        <f t="shared" si="15"/>
        <v>3494.4</v>
      </c>
      <c r="T158" s="63">
        <f t="shared" si="16"/>
        <v>25334.4</v>
      </c>
    </row>
    <row r="159" spans="1:20" ht="31.5">
      <c r="A159" s="5">
        <v>157</v>
      </c>
      <c r="B159" s="6" t="s">
        <v>354</v>
      </c>
      <c r="C159" s="6" t="s">
        <v>357</v>
      </c>
      <c r="D159" s="43">
        <v>1</v>
      </c>
      <c r="E159" s="49" t="s">
        <v>52</v>
      </c>
      <c r="F159" s="9" t="s">
        <v>357</v>
      </c>
      <c r="G159" s="10">
        <v>31006.25</v>
      </c>
      <c r="H159" s="11">
        <f t="shared" si="12"/>
        <v>4961</v>
      </c>
      <c r="I159" s="11">
        <f t="shared" si="13"/>
        <v>4961</v>
      </c>
      <c r="J159" s="50">
        <f t="shared" si="14"/>
        <v>35967.25</v>
      </c>
      <c r="K159" s="62">
        <v>157</v>
      </c>
      <c r="L159" s="6" t="s">
        <v>354</v>
      </c>
      <c r="M159" s="6" t="s">
        <v>357</v>
      </c>
      <c r="N159" s="7">
        <v>1</v>
      </c>
      <c r="O159" s="8" t="s">
        <v>584</v>
      </c>
      <c r="P159" s="8" t="s">
        <v>582</v>
      </c>
      <c r="Q159" s="33">
        <v>21840</v>
      </c>
      <c r="R159" s="34">
        <f t="shared" si="17"/>
        <v>3494.4</v>
      </c>
      <c r="S159" s="34">
        <f t="shared" si="15"/>
        <v>3494.4</v>
      </c>
      <c r="T159" s="63">
        <f t="shared" si="16"/>
        <v>25334.4</v>
      </c>
    </row>
    <row r="160" spans="1:20" ht="21">
      <c r="A160" s="5">
        <v>158</v>
      </c>
      <c r="B160" s="6" t="s">
        <v>358</v>
      </c>
      <c r="C160" s="6" t="s">
        <v>359</v>
      </c>
      <c r="D160" s="43">
        <v>1</v>
      </c>
      <c r="E160" s="49" t="s">
        <v>360</v>
      </c>
      <c r="F160" s="9" t="s">
        <v>359</v>
      </c>
      <c r="G160" s="10">
        <v>52613.75</v>
      </c>
      <c r="H160" s="11">
        <f t="shared" si="12"/>
        <v>8418.2</v>
      </c>
      <c r="I160" s="11">
        <f t="shared" si="13"/>
        <v>8418.2</v>
      </c>
      <c r="J160" s="50">
        <f t="shared" si="14"/>
        <v>61031.95</v>
      </c>
      <c r="K160" s="62">
        <v>158</v>
      </c>
      <c r="L160" s="6" t="s">
        <v>358</v>
      </c>
      <c r="M160" s="6" t="s">
        <v>359</v>
      </c>
      <c r="N160" s="7">
        <v>1</v>
      </c>
      <c r="O160" s="8" t="s">
        <v>585</v>
      </c>
      <c r="P160" s="8" t="s">
        <v>586</v>
      </c>
      <c r="Q160" s="33">
        <v>24000</v>
      </c>
      <c r="R160" s="34">
        <f t="shared" si="17"/>
        <v>3840</v>
      </c>
      <c r="S160" s="34">
        <f t="shared" si="15"/>
        <v>3840</v>
      </c>
      <c r="T160" s="63">
        <f t="shared" si="16"/>
        <v>27840</v>
      </c>
    </row>
    <row r="161" spans="1:20" ht="38.25">
      <c r="A161" s="5">
        <v>159</v>
      </c>
      <c r="B161" s="24" t="s">
        <v>301</v>
      </c>
      <c r="C161" s="24" t="s">
        <v>302</v>
      </c>
      <c r="D161" s="47">
        <v>150</v>
      </c>
      <c r="E161" s="49" t="s">
        <v>235</v>
      </c>
      <c r="F161" s="26" t="s">
        <v>302</v>
      </c>
      <c r="G161" s="10">
        <v>1468.75</v>
      </c>
      <c r="H161" s="11">
        <f t="shared" si="12"/>
        <v>235</v>
      </c>
      <c r="I161" s="11">
        <f t="shared" si="13"/>
        <v>35250</v>
      </c>
      <c r="J161" s="50">
        <f t="shared" si="14"/>
        <v>255562.5</v>
      </c>
      <c r="K161" s="62">
        <v>159</v>
      </c>
      <c r="L161" s="24" t="s">
        <v>301</v>
      </c>
      <c r="M161" s="24" t="s">
        <v>302</v>
      </c>
      <c r="N161" s="37">
        <v>150</v>
      </c>
      <c r="O161" s="8" t="s">
        <v>396</v>
      </c>
      <c r="P161" s="8" t="s">
        <v>302</v>
      </c>
      <c r="Q161" s="33">
        <v>1250</v>
      </c>
      <c r="R161" s="34">
        <f t="shared" si="17"/>
        <v>200</v>
      </c>
      <c r="S161" s="34">
        <f t="shared" si="15"/>
        <v>30000</v>
      </c>
      <c r="T161" s="63">
        <f t="shared" si="16"/>
        <v>217500</v>
      </c>
    </row>
    <row r="162" spans="1:20" ht="38.25">
      <c r="A162" s="5">
        <v>160</v>
      </c>
      <c r="B162" s="24" t="s">
        <v>303</v>
      </c>
      <c r="C162" s="24" t="s">
        <v>304</v>
      </c>
      <c r="D162" s="47">
        <v>200</v>
      </c>
      <c r="E162" s="49" t="s">
        <v>235</v>
      </c>
      <c r="F162" s="26" t="s">
        <v>304</v>
      </c>
      <c r="G162" s="10">
        <v>1468.75</v>
      </c>
      <c r="H162" s="11">
        <f t="shared" si="12"/>
        <v>235</v>
      </c>
      <c r="I162" s="11">
        <f t="shared" si="13"/>
        <v>47000</v>
      </c>
      <c r="J162" s="50">
        <f t="shared" si="14"/>
        <v>340750</v>
      </c>
      <c r="K162" s="62">
        <v>160</v>
      </c>
      <c r="L162" s="24" t="s">
        <v>303</v>
      </c>
      <c r="M162" s="24" t="s">
        <v>304</v>
      </c>
      <c r="N162" s="37">
        <v>200</v>
      </c>
      <c r="O162" s="8" t="s">
        <v>396</v>
      </c>
      <c r="P162" s="8" t="s">
        <v>304</v>
      </c>
      <c r="Q162" s="33">
        <v>1250</v>
      </c>
      <c r="R162" s="34">
        <f t="shared" si="17"/>
        <v>200</v>
      </c>
      <c r="S162" s="34">
        <f t="shared" si="15"/>
        <v>40000</v>
      </c>
      <c r="T162" s="63">
        <f t="shared" si="16"/>
        <v>290000</v>
      </c>
    </row>
    <row r="163" spans="1:20" ht="38.25">
      <c r="A163" s="5">
        <v>161</v>
      </c>
      <c r="B163" s="24" t="s">
        <v>305</v>
      </c>
      <c r="C163" s="24" t="s">
        <v>306</v>
      </c>
      <c r="D163" s="47">
        <v>150</v>
      </c>
      <c r="E163" s="49" t="s">
        <v>235</v>
      </c>
      <c r="F163" s="26" t="s">
        <v>306</v>
      </c>
      <c r="G163" s="10">
        <v>1468.75</v>
      </c>
      <c r="H163" s="11">
        <f t="shared" si="12"/>
        <v>235</v>
      </c>
      <c r="I163" s="11">
        <f t="shared" si="13"/>
        <v>35250</v>
      </c>
      <c r="J163" s="50">
        <f t="shared" si="14"/>
        <v>255562.5</v>
      </c>
      <c r="K163" s="62">
        <v>161</v>
      </c>
      <c r="L163" s="24" t="s">
        <v>305</v>
      </c>
      <c r="M163" s="24" t="s">
        <v>306</v>
      </c>
      <c r="N163" s="37">
        <v>150</v>
      </c>
      <c r="O163" s="8" t="s">
        <v>396</v>
      </c>
      <c r="P163" s="8" t="s">
        <v>306</v>
      </c>
      <c r="Q163" s="33">
        <v>1250</v>
      </c>
      <c r="R163" s="34">
        <f t="shared" si="17"/>
        <v>200</v>
      </c>
      <c r="S163" s="34">
        <f>+IF(R163="","",R163*N163)</f>
        <v>30000</v>
      </c>
      <c r="T163" s="63">
        <f>+IF(R163="","",(S163+(Q163*N163)))</f>
        <v>217500</v>
      </c>
    </row>
    <row r="164" spans="1:20" ht="38.25">
      <c r="A164" s="5">
        <v>162</v>
      </c>
      <c r="B164" s="24" t="s">
        <v>361</v>
      </c>
      <c r="C164" s="24" t="s">
        <v>362</v>
      </c>
      <c r="D164" s="47">
        <v>180</v>
      </c>
      <c r="E164" s="49" t="s">
        <v>235</v>
      </c>
      <c r="F164" s="26" t="s">
        <v>362</v>
      </c>
      <c r="G164" s="10">
        <v>698.75</v>
      </c>
      <c r="H164" s="11">
        <f t="shared" si="12"/>
        <v>111.8</v>
      </c>
      <c r="I164" s="11">
        <f t="shared" si="13"/>
        <v>20124</v>
      </c>
      <c r="J164" s="50">
        <f t="shared" si="14"/>
        <v>145899</v>
      </c>
      <c r="K164" s="62">
        <v>162</v>
      </c>
      <c r="L164" s="38" t="s">
        <v>361</v>
      </c>
      <c r="M164" s="38" t="s">
        <v>362</v>
      </c>
      <c r="N164" s="37">
        <v>180</v>
      </c>
      <c r="O164" s="8" t="s">
        <v>282</v>
      </c>
      <c r="P164" s="8" t="s">
        <v>362</v>
      </c>
      <c r="Q164" s="33">
        <v>850</v>
      </c>
      <c r="R164" s="34">
        <f t="shared" si="17"/>
        <v>136</v>
      </c>
      <c r="S164" s="34">
        <f>+IF(R164="","",R164*N164)</f>
        <v>24480</v>
      </c>
      <c r="T164" s="63">
        <f>+IF(R164="","",(S164+(Q164*N164)))</f>
        <v>177480</v>
      </c>
    </row>
    <row r="165" spans="1:20" ht="38.25">
      <c r="A165" s="5">
        <v>163</v>
      </c>
      <c r="B165" s="24" t="s">
        <v>363</v>
      </c>
      <c r="C165" s="24" t="s">
        <v>364</v>
      </c>
      <c r="D165" s="47">
        <v>900</v>
      </c>
      <c r="E165" s="49" t="s">
        <v>222</v>
      </c>
      <c r="F165" s="26" t="s">
        <v>364</v>
      </c>
      <c r="G165" s="10">
        <v>2552.5</v>
      </c>
      <c r="H165" s="11">
        <f t="shared" si="12"/>
        <v>408.40000000000003</v>
      </c>
      <c r="I165" s="11">
        <f t="shared" si="13"/>
        <v>367560.00000000006</v>
      </c>
      <c r="J165" s="50">
        <f t="shared" si="14"/>
        <v>2664810</v>
      </c>
      <c r="K165" s="62">
        <v>163</v>
      </c>
      <c r="L165" s="24" t="s">
        <v>363</v>
      </c>
      <c r="M165" s="24" t="s">
        <v>364</v>
      </c>
      <c r="N165" s="37">
        <v>900</v>
      </c>
      <c r="O165" s="8" t="s">
        <v>282</v>
      </c>
      <c r="P165" s="8" t="s">
        <v>364</v>
      </c>
      <c r="Q165" s="33">
        <v>1970</v>
      </c>
      <c r="R165" s="34">
        <f t="shared" si="17"/>
        <v>315.2</v>
      </c>
      <c r="S165" s="34">
        <f>+IF(R165="","",R165*N165)</f>
        <v>283680</v>
      </c>
      <c r="T165" s="63">
        <f>+IF(R165="","",(S165+(Q165*N165)))</f>
        <v>2056680</v>
      </c>
    </row>
    <row r="166" spans="1:20" ht="64.5" thickBot="1">
      <c r="A166" s="5">
        <v>164</v>
      </c>
      <c r="B166" s="24" t="s">
        <v>365</v>
      </c>
      <c r="C166" s="24" t="s">
        <v>366</v>
      </c>
      <c r="D166" s="47">
        <v>16</v>
      </c>
      <c r="E166" s="53" t="s">
        <v>367</v>
      </c>
      <c r="F166" s="54" t="s">
        <v>366</v>
      </c>
      <c r="G166" s="55">
        <v>36075</v>
      </c>
      <c r="H166" s="56">
        <f t="shared" si="12"/>
        <v>5772</v>
      </c>
      <c r="I166" s="56">
        <f t="shared" si="13"/>
        <v>92352</v>
      </c>
      <c r="J166" s="57">
        <f t="shared" si="14"/>
        <v>669552</v>
      </c>
      <c r="K166" s="62">
        <v>164</v>
      </c>
      <c r="L166" s="38" t="s">
        <v>365</v>
      </c>
      <c r="M166" s="38" t="s">
        <v>366</v>
      </c>
      <c r="N166" s="25">
        <v>16</v>
      </c>
      <c r="O166" s="8" t="s">
        <v>396</v>
      </c>
      <c r="P166" s="8" t="s">
        <v>366</v>
      </c>
      <c r="Q166" s="33">
        <v>47000</v>
      </c>
      <c r="R166" s="34">
        <f t="shared" si="17"/>
        <v>7520</v>
      </c>
      <c r="S166" s="34">
        <f>+IF(R166="","",R166*N166)</f>
        <v>120320</v>
      </c>
      <c r="T166" s="63">
        <f>+IF(R166="","",(S166+(Q166*N166)))</f>
        <v>872320</v>
      </c>
    </row>
    <row r="167" spans="1:20" ht="32.25" customHeight="1" thickBot="1">
      <c r="A167" s="86" t="s">
        <v>368</v>
      </c>
      <c r="B167" s="104"/>
      <c r="C167" s="104"/>
      <c r="D167" s="104"/>
      <c r="E167" s="105"/>
      <c r="F167" s="105"/>
      <c r="G167" s="105"/>
      <c r="H167" s="105"/>
      <c r="I167" s="106"/>
      <c r="J167" s="58">
        <f>+SUM(J6:J166)</f>
        <v>366545470.9999999</v>
      </c>
      <c r="K167" s="110" t="s">
        <v>368</v>
      </c>
      <c r="L167" s="111"/>
      <c r="M167" s="111"/>
      <c r="N167" s="111"/>
      <c r="O167" s="111"/>
      <c r="P167" s="111"/>
      <c r="Q167" s="111"/>
      <c r="R167" s="111"/>
      <c r="S167" s="111"/>
      <c r="T167" s="64">
        <f>+SUM(T6:T166)</f>
        <v>336146971.51999986</v>
      </c>
    </row>
    <row r="168" spans="1:20" ht="63.75" customHeight="1">
      <c r="A168" s="107" t="s">
        <v>590</v>
      </c>
      <c r="B168" s="71"/>
      <c r="C168" s="71"/>
      <c r="D168" s="71"/>
      <c r="E168" s="71"/>
      <c r="F168" s="107" t="s">
        <v>591</v>
      </c>
      <c r="G168" s="71"/>
      <c r="H168" s="71"/>
      <c r="I168" s="71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9"/>
    </row>
    <row r="170" spans="1:16" ht="43.5" customHeight="1">
      <c r="A170" s="86" t="s">
        <v>592</v>
      </c>
      <c r="B170" s="87"/>
      <c r="C170" s="87"/>
      <c r="D170" s="87"/>
      <c r="E170" s="87"/>
      <c r="F170" s="86" t="s">
        <v>601</v>
      </c>
      <c r="G170" s="87"/>
      <c r="H170" s="87"/>
      <c r="I170" s="87"/>
      <c r="J170" s="87"/>
      <c r="L170" s="39"/>
      <c r="M170" s="39"/>
      <c r="N170" s="65"/>
      <c r="O170" s="39" t="s">
        <v>593</v>
      </c>
      <c r="P170" s="39" t="s">
        <v>594</v>
      </c>
    </row>
    <row r="171" spans="1:16" ht="69" customHeight="1">
      <c r="A171" s="84" t="s">
        <v>595</v>
      </c>
      <c r="B171" s="85"/>
      <c r="C171" s="85"/>
      <c r="D171" s="85"/>
      <c r="E171" s="85"/>
      <c r="F171" s="84" t="s">
        <v>602</v>
      </c>
      <c r="G171" s="85"/>
      <c r="H171" s="85"/>
      <c r="I171" s="85"/>
      <c r="J171" s="85"/>
      <c r="L171" s="42"/>
      <c r="M171" s="42"/>
      <c r="N171" s="66"/>
      <c r="O171" s="41">
        <f>+J167</f>
        <v>366545470.9999999</v>
      </c>
      <c r="P171" s="42">
        <f>+T167</f>
        <v>336146971.51999986</v>
      </c>
    </row>
    <row r="172" spans="1:16" ht="81.75" customHeight="1">
      <c r="A172" s="84" t="s">
        <v>613</v>
      </c>
      <c r="B172" s="85"/>
      <c r="C172" s="85"/>
      <c r="D172" s="85"/>
      <c r="E172" s="85"/>
      <c r="F172" s="73" t="s">
        <v>603</v>
      </c>
      <c r="G172" s="74"/>
      <c r="H172" s="74"/>
      <c r="I172" s="74"/>
      <c r="J172" s="75"/>
      <c r="K172" s="40"/>
      <c r="L172" s="42"/>
      <c r="M172" s="42"/>
      <c r="N172" s="66"/>
      <c r="O172" s="42">
        <v>37700000</v>
      </c>
      <c r="P172" s="42">
        <v>37605778.2</v>
      </c>
    </row>
    <row r="173" spans="1:16" ht="84" customHeight="1">
      <c r="A173" s="84" t="s">
        <v>596</v>
      </c>
      <c r="B173" s="85"/>
      <c r="C173" s="85"/>
      <c r="D173" s="85"/>
      <c r="E173" s="85"/>
      <c r="F173" s="76"/>
      <c r="G173" s="77"/>
      <c r="H173" s="77"/>
      <c r="I173" s="77"/>
      <c r="J173" s="78"/>
      <c r="K173" s="40"/>
      <c r="L173" s="42"/>
      <c r="M173" s="42"/>
      <c r="N173" s="66"/>
      <c r="O173" s="67">
        <f>+O172/O171</f>
        <v>0.10285217792255852</v>
      </c>
      <c r="P173" s="67">
        <f>+P172/P171</f>
        <v>0.11187302396315821</v>
      </c>
    </row>
    <row r="174" spans="1:16" ht="81.75" customHeight="1">
      <c r="A174" s="84" t="s">
        <v>597</v>
      </c>
      <c r="B174" s="85"/>
      <c r="C174" s="85"/>
      <c r="D174" s="85"/>
      <c r="E174" s="85"/>
      <c r="F174" s="79"/>
      <c r="G174" s="80"/>
      <c r="H174" s="80"/>
      <c r="I174" s="80"/>
      <c r="J174" s="81"/>
      <c r="K174" s="40"/>
      <c r="L174" s="42"/>
      <c r="M174" s="42"/>
      <c r="N174" s="66"/>
      <c r="O174" s="42" t="s">
        <v>605</v>
      </c>
      <c r="P174" s="42" t="s">
        <v>605</v>
      </c>
    </row>
    <row r="175" spans="1:16" ht="69" customHeight="1">
      <c r="A175" s="84" t="s">
        <v>615</v>
      </c>
      <c r="B175" s="85"/>
      <c r="C175" s="85"/>
      <c r="D175" s="85"/>
      <c r="E175" s="85"/>
      <c r="F175" s="73" t="s">
        <v>604</v>
      </c>
      <c r="G175" s="74"/>
      <c r="H175" s="74"/>
      <c r="I175" s="74"/>
      <c r="J175" s="75"/>
      <c r="K175" s="40"/>
      <c r="L175" s="42"/>
      <c r="M175" s="42"/>
      <c r="N175" s="66"/>
      <c r="O175" s="42">
        <f>200000+225000000+159000000</f>
        <v>384200000</v>
      </c>
      <c r="P175" s="42">
        <f>129937168+123787017+27061486</f>
        <v>280785671</v>
      </c>
    </row>
    <row r="176" spans="1:16" ht="69" customHeight="1">
      <c r="A176" s="84" t="s">
        <v>598</v>
      </c>
      <c r="B176" s="85"/>
      <c r="C176" s="85"/>
      <c r="D176" s="85"/>
      <c r="E176" s="85"/>
      <c r="F176" s="76"/>
      <c r="G176" s="77"/>
      <c r="H176" s="77"/>
      <c r="I176" s="77"/>
      <c r="J176" s="78"/>
      <c r="K176" s="40"/>
      <c r="L176" s="42"/>
      <c r="M176" s="42"/>
      <c r="N176" s="66"/>
      <c r="O176" s="67">
        <f>+O175/O171</f>
        <v>1.0481646354866574</v>
      </c>
      <c r="P176" s="67">
        <f>+P175/P171</f>
        <v>0.8353062641925185</v>
      </c>
    </row>
    <row r="177" spans="1:16" ht="69" customHeight="1">
      <c r="A177" s="84" t="s">
        <v>599</v>
      </c>
      <c r="B177" s="85"/>
      <c r="C177" s="85"/>
      <c r="D177" s="85"/>
      <c r="E177" s="85"/>
      <c r="F177" s="79"/>
      <c r="G177" s="80"/>
      <c r="H177" s="80"/>
      <c r="I177" s="80"/>
      <c r="J177" s="81"/>
      <c r="K177" s="40"/>
      <c r="L177" s="42"/>
      <c r="M177" s="42"/>
      <c r="N177" s="66"/>
      <c r="O177" s="42" t="s">
        <v>605</v>
      </c>
      <c r="P177" s="42" t="s">
        <v>605</v>
      </c>
    </row>
    <row r="178" spans="1:16" ht="41.25" customHeight="1">
      <c r="A178" s="70" t="s">
        <v>600</v>
      </c>
      <c r="B178" s="82"/>
      <c r="C178" s="82"/>
      <c r="D178" s="82"/>
      <c r="E178" s="82"/>
      <c r="F178" s="82"/>
      <c r="G178" s="82"/>
      <c r="H178" s="82"/>
      <c r="I178" s="82"/>
      <c r="J178" s="83"/>
      <c r="K178" s="40"/>
      <c r="L178" s="42"/>
      <c r="M178" s="42"/>
      <c r="N178" s="66"/>
      <c r="O178" s="42" t="s">
        <v>605</v>
      </c>
      <c r="P178" s="42" t="s">
        <v>605</v>
      </c>
    </row>
    <row r="179" spans="1:16" ht="41.25" customHeight="1">
      <c r="A179" s="70" t="s">
        <v>590</v>
      </c>
      <c r="B179" s="71"/>
      <c r="C179" s="71"/>
      <c r="D179" s="71"/>
      <c r="E179" s="71"/>
      <c r="F179" s="71"/>
      <c r="G179" s="71"/>
      <c r="H179" s="71"/>
      <c r="I179" s="71"/>
      <c r="J179" s="72"/>
      <c r="O179" s="42" t="s">
        <v>606</v>
      </c>
      <c r="P179" s="42" t="s">
        <v>606</v>
      </c>
    </row>
  </sheetData>
  <sheetProtection password="DF42" sheet="1" objects="1" scenarios="1" selectLockedCells="1" selectUnlockedCells="1"/>
  <protectedRanges>
    <protectedRange password="DE82" sqref="H6:J166" name="Rango1_1"/>
    <protectedRange password="DE82" sqref="R6:T166" name="Rango1_1_1"/>
  </protectedRanges>
  <mergeCells count="35">
    <mergeCell ref="O3:T3"/>
    <mergeCell ref="K4:K5"/>
    <mergeCell ref="L4:L5"/>
    <mergeCell ref="A1:J1"/>
    <mergeCell ref="A4:A5"/>
    <mergeCell ref="B4:B5"/>
    <mergeCell ref="C4:C5"/>
    <mergeCell ref="D4:D5"/>
    <mergeCell ref="E4:E5"/>
    <mergeCell ref="F4:F5"/>
    <mergeCell ref="A3:D3"/>
    <mergeCell ref="E3:J3"/>
    <mergeCell ref="A2:AA2"/>
    <mergeCell ref="M4:M5"/>
    <mergeCell ref="N4:N5"/>
    <mergeCell ref="F170:J170"/>
    <mergeCell ref="F171:J171"/>
    <mergeCell ref="A167:I167"/>
    <mergeCell ref="A168:E168"/>
    <mergeCell ref="F168:T168"/>
    <mergeCell ref="O4:O5"/>
    <mergeCell ref="P4:P5"/>
    <mergeCell ref="K167:S167"/>
    <mergeCell ref="A170:E170"/>
    <mergeCell ref="A171:E171"/>
    <mergeCell ref="A172:E172"/>
    <mergeCell ref="A173:E173"/>
    <mergeCell ref="A179:J179"/>
    <mergeCell ref="F172:J174"/>
    <mergeCell ref="F175:J177"/>
    <mergeCell ref="A178:J178"/>
    <mergeCell ref="A176:E176"/>
    <mergeCell ref="A177:E177"/>
    <mergeCell ref="A174:E174"/>
    <mergeCell ref="A175:E17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"/>
  <sheetViews>
    <sheetView showGridLines="0" workbookViewId="0" topLeftCell="A1">
      <selection activeCell="D15" sqref="D15"/>
    </sheetView>
  </sheetViews>
  <sheetFormatPr defaultColWidth="11.421875" defaultRowHeight="12.75"/>
  <sheetData>
    <row r="2" spans="1:7" ht="109.5" customHeight="1">
      <c r="A2" s="114" t="s">
        <v>607</v>
      </c>
      <c r="B2" s="114"/>
      <c r="C2" s="114"/>
      <c r="D2" s="114"/>
      <c r="E2" s="114"/>
      <c r="F2" s="114"/>
      <c r="G2" s="114"/>
    </row>
  </sheetData>
  <sheetProtection password="DF42" sheet="1" objects="1" scenarios="1" selectLockedCells="1" selectUnlockedCells="1"/>
  <mergeCells count="1">
    <mergeCell ref="A2:G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4"/>
  <sheetViews>
    <sheetView showGridLines="0" workbookViewId="0" topLeftCell="A1">
      <selection activeCell="H19" sqref="H19"/>
    </sheetView>
  </sheetViews>
  <sheetFormatPr defaultColWidth="11.421875" defaultRowHeight="12.75"/>
  <sheetData>
    <row r="4" ht="23.25">
      <c r="A4" s="68" t="s">
        <v>608</v>
      </c>
    </row>
  </sheetData>
  <sheetProtection password="DF42" sheet="1" objects="1" scenarios="1" selectLockedCells="1" selectUnlockedCell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3"/>
  <sheetViews>
    <sheetView showGridLines="0" zoomScale="55" zoomScaleNormal="55" workbookViewId="0" topLeftCell="A1">
      <selection activeCell="B1" sqref="A1:IV16384"/>
    </sheetView>
  </sheetViews>
  <sheetFormatPr defaultColWidth="11.421875" defaultRowHeight="12.75"/>
  <cols>
    <col min="11" max="11" width="74.57421875" style="0" customWidth="1"/>
    <col min="12" max="17" width="54.28125" style="0" customWidth="1"/>
  </cols>
  <sheetData>
    <row r="2" spans="1:13" ht="26.25">
      <c r="A2" s="115" t="s">
        <v>617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4" spans="1:13" s="1" customFormat="1" ht="43.5" customHeight="1">
      <c r="A4" s="86" t="s">
        <v>592</v>
      </c>
      <c r="B4" s="87"/>
      <c r="C4" s="87"/>
      <c r="D4" s="87"/>
      <c r="E4" s="87"/>
      <c r="F4" s="86" t="s">
        <v>601</v>
      </c>
      <c r="G4" s="87"/>
      <c r="H4" s="87"/>
      <c r="I4" s="87"/>
      <c r="J4" s="87"/>
      <c r="K4" s="39" t="s">
        <v>610</v>
      </c>
      <c r="L4" s="39" t="s">
        <v>611</v>
      </c>
      <c r="M4" s="39" t="s">
        <v>612</v>
      </c>
    </row>
    <row r="5" spans="1:13" s="1" customFormat="1" ht="69" customHeight="1">
      <c r="A5" s="84" t="s">
        <v>595</v>
      </c>
      <c r="B5" s="85"/>
      <c r="C5" s="85"/>
      <c r="D5" s="85"/>
      <c r="E5" s="85"/>
      <c r="F5" s="84" t="s">
        <v>609</v>
      </c>
      <c r="G5" s="85"/>
      <c r="H5" s="85"/>
      <c r="I5" s="85"/>
      <c r="J5" s="85"/>
      <c r="K5" s="42">
        <v>492694920</v>
      </c>
      <c r="L5" s="42">
        <v>530497812</v>
      </c>
      <c r="M5" s="42">
        <v>572184500</v>
      </c>
    </row>
    <row r="6" spans="1:13" s="1" customFormat="1" ht="81.75" customHeight="1">
      <c r="A6" s="84" t="s">
        <v>613</v>
      </c>
      <c r="B6" s="85"/>
      <c r="C6" s="85"/>
      <c r="D6" s="85"/>
      <c r="E6" s="85"/>
      <c r="F6" s="73" t="s">
        <v>603</v>
      </c>
      <c r="G6" s="74"/>
      <c r="H6" s="74"/>
      <c r="I6" s="74"/>
      <c r="J6" s="75"/>
      <c r="K6" s="42">
        <v>159383960</v>
      </c>
      <c r="L6" s="42">
        <v>59707397</v>
      </c>
      <c r="M6" s="42">
        <v>59707397</v>
      </c>
    </row>
    <row r="7" spans="1:13" s="1" customFormat="1" ht="84" customHeight="1">
      <c r="A7" s="84" t="s">
        <v>596</v>
      </c>
      <c r="B7" s="85"/>
      <c r="C7" s="85"/>
      <c r="D7" s="85"/>
      <c r="E7" s="85"/>
      <c r="F7" s="76"/>
      <c r="G7" s="77"/>
      <c r="H7" s="77"/>
      <c r="I7" s="77"/>
      <c r="J7" s="78"/>
      <c r="K7" s="67">
        <f>+K6/K5</f>
        <v>0.32349422234757363</v>
      </c>
      <c r="L7" s="67">
        <f>+L6/L5</f>
        <v>0.11254975166608228</v>
      </c>
      <c r="M7" s="67">
        <f>+M6/M5</f>
        <v>0.10434990287223789</v>
      </c>
    </row>
    <row r="8" spans="1:13" s="1" customFormat="1" ht="81.75" customHeight="1">
      <c r="A8" s="84" t="s">
        <v>597</v>
      </c>
      <c r="B8" s="85"/>
      <c r="C8" s="85"/>
      <c r="D8" s="85"/>
      <c r="E8" s="85"/>
      <c r="F8" s="79"/>
      <c r="G8" s="80"/>
      <c r="H8" s="80"/>
      <c r="I8" s="80"/>
      <c r="J8" s="81"/>
      <c r="K8" s="40" t="s">
        <v>605</v>
      </c>
      <c r="L8" s="40" t="s">
        <v>605</v>
      </c>
      <c r="M8" s="42" t="s">
        <v>605</v>
      </c>
    </row>
    <row r="9" spans="1:13" s="1" customFormat="1" ht="69" customHeight="1">
      <c r="A9" s="84" t="s">
        <v>615</v>
      </c>
      <c r="B9" s="85"/>
      <c r="C9" s="85"/>
      <c r="D9" s="85"/>
      <c r="E9" s="85"/>
      <c r="F9" s="73" t="s">
        <v>604</v>
      </c>
      <c r="G9" s="74"/>
      <c r="H9" s="74"/>
      <c r="I9" s="74"/>
      <c r="J9" s="75"/>
      <c r="K9" s="42">
        <f>105989200+73107840</f>
        <v>179097040</v>
      </c>
      <c r="L9" s="42">
        <f>816843000+46110000+197560760</f>
        <v>1060513760</v>
      </c>
      <c r="M9" s="42">
        <f>135000000+185230000</f>
        <v>320230000</v>
      </c>
    </row>
    <row r="10" spans="1:13" s="1" customFormat="1" ht="69" customHeight="1">
      <c r="A10" s="84" t="s">
        <v>598</v>
      </c>
      <c r="B10" s="85"/>
      <c r="C10" s="85"/>
      <c r="D10" s="85"/>
      <c r="E10" s="85"/>
      <c r="F10" s="76"/>
      <c r="G10" s="77"/>
      <c r="H10" s="77"/>
      <c r="I10" s="77"/>
      <c r="J10" s="78"/>
      <c r="K10" s="67">
        <f>+K9/K5</f>
        <v>0.36350494541327927</v>
      </c>
      <c r="L10" s="67">
        <f>+L9/L5</f>
        <v>1.9990916758012944</v>
      </c>
      <c r="M10" s="67">
        <f>+M9/M5</f>
        <v>0.5596621369505815</v>
      </c>
    </row>
    <row r="11" spans="1:13" s="1" customFormat="1" ht="69" customHeight="1">
      <c r="A11" s="84" t="s">
        <v>599</v>
      </c>
      <c r="B11" s="85"/>
      <c r="C11" s="85"/>
      <c r="D11" s="85"/>
      <c r="E11" s="85"/>
      <c r="F11" s="79"/>
      <c r="G11" s="80"/>
      <c r="H11" s="80"/>
      <c r="I11" s="80"/>
      <c r="J11" s="81"/>
      <c r="K11" s="40" t="s">
        <v>614</v>
      </c>
      <c r="L11" s="42" t="s">
        <v>605</v>
      </c>
      <c r="M11" s="42" t="s">
        <v>605</v>
      </c>
    </row>
    <row r="12" spans="1:13" s="1" customFormat="1" ht="41.25" customHeight="1">
      <c r="A12" s="70" t="s">
        <v>600</v>
      </c>
      <c r="B12" s="82"/>
      <c r="C12" s="82"/>
      <c r="D12" s="82"/>
      <c r="E12" s="82"/>
      <c r="F12" s="82"/>
      <c r="G12" s="82"/>
      <c r="H12" s="82"/>
      <c r="I12" s="82"/>
      <c r="J12" s="83"/>
      <c r="K12" s="40" t="s">
        <v>614</v>
      </c>
      <c r="L12" s="42" t="s">
        <v>605</v>
      </c>
      <c r="M12" s="42" t="s">
        <v>605</v>
      </c>
    </row>
    <row r="13" spans="1:13" s="1" customFormat="1" ht="287.25" customHeight="1">
      <c r="A13" s="70" t="s">
        <v>590</v>
      </c>
      <c r="B13" s="71"/>
      <c r="C13" s="71"/>
      <c r="D13" s="71"/>
      <c r="E13" s="71"/>
      <c r="F13" s="71"/>
      <c r="G13" s="71"/>
      <c r="H13" s="71"/>
      <c r="I13" s="71"/>
      <c r="J13" s="72"/>
      <c r="K13" s="69" t="s">
        <v>618</v>
      </c>
      <c r="L13" s="69" t="s">
        <v>606</v>
      </c>
      <c r="M13" s="69" t="s">
        <v>616</v>
      </c>
    </row>
  </sheetData>
  <sheetProtection password="DF42" sheet="1" objects="1" scenarios="1" selectLockedCells="1" selectUnlockedCells="1"/>
  <mergeCells count="15">
    <mergeCell ref="A8:E8"/>
    <mergeCell ref="A4:E4"/>
    <mergeCell ref="F4:J4"/>
    <mergeCell ref="A5:E5"/>
    <mergeCell ref="F5:J5"/>
    <mergeCell ref="A12:J12"/>
    <mergeCell ref="A13:J13"/>
    <mergeCell ref="A2:M2"/>
    <mergeCell ref="A9:E9"/>
    <mergeCell ref="F9:J11"/>
    <mergeCell ref="A10:E10"/>
    <mergeCell ref="A11:E11"/>
    <mergeCell ref="A6:E6"/>
    <mergeCell ref="F6:J8"/>
    <mergeCell ref="A7:E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ipalominoc</cp:lastModifiedBy>
  <dcterms:created xsi:type="dcterms:W3CDTF">2008-11-11T19:51:30Z</dcterms:created>
  <dcterms:modified xsi:type="dcterms:W3CDTF">2008-11-13T18:07:19Z</dcterms:modified>
  <cp:category/>
  <cp:version/>
  <cp:contentType/>
  <cp:contentStatus/>
</cp:coreProperties>
</file>