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3" activeTab="4"/>
  </bookViews>
  <sheets>
    <sheet name="ESTUDIO JURIDICO" sheetId="1" r:id="rId1"/>
    <sheet name="VERIFICACIÓN DCTOS FINANCIEROS" sheetId="2" r:id="rId2"/>
    <sheet name="VERIFICAINDICADORES FINANCIEROS" sheetId="3" r:id="rId3"/>
    <sheet name="EVALUACION TECNICA" sheetId="4" r:id="rId4"/>
    <sheet name="VERIFICACIÓN DCTOS FINANCIE (2)" sheetId="5" r:id="rId5"/>
  </sheets>
  <definedNames/>
  <calcPr fullCalcOnLoad="1"/>
</workbook>
</file>

<file path=xl/sharedStrings.xml><?xml version="1.0" encoding="utf-8"?>
<sst xmlns="http://schemas.openxmlformats.org/spreadsheetml/2006/main" count="277" uniqueCount="125">
  <si>
    <t>VICERRECTORIA ADMINISTRATIVA Y FINANCIERA</t>
  </si>
  <si>
    <t>UNIVERSIDAD DISTRITAL FRANCISCO JOSÉ DE CALDAS</t>
  </si>
  <si>
    <t>DOCUMENTO EXIGIDO</t>
  </si>
  <si>
    <t>PRESENTADO</t>
  </si>
  <si>
    <t>SI</t>
  </si>
  <si>
    <t>NO</t>
  </si>
  <si>
    <t xml:space="preserve">NO </t>
  </si>
  <si>
    <t>2.2.1</t>
  </si>
  <si>
    <t>Carta presentación oferta</t>
  </si>
  <si>
    <t>SUBSANABLE / NO SUBSANABLE</t>
  </si>
  <si>
    <t>NUMERAL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</si>
  <si>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</si>
  <si>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</si>
  <si>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</si>
  <si>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</si>
  <si>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</si>
  <si>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</si>
  <si>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</si>
  <si>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</si>
  <si>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</si>
  <si>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DOCUMENTOS JURÍDICOS NUMERAL 2.2</t>
  </si>
  <si>
    <t>CALIFICACIÓN: ADMISIBLE NO ADMISIBLE</t>
  </si>
  <si>
    <t>X</t>
  </si>
  <si>
    <t>Autorización de la junta dirctiva de la sociedad o entiodad para presentar propuesta</t>
  </si>
  <si>
    <t>x</t>
  </si>
  <si>
    <t>Poder</t>
  </si>
  <si>
    <t>Prueba de existencia ,representación legal y facultades</t>
  </si>
  <si>
    <t>Documento de integración del Consorcio o Unión Temporal</t>
  </si>
  <si>
    <t>Requisitos para los proponentes en Consorcio o Unión Tempòral</t>
  </si>
  <si>
    <t>Registro Único de Proponentes</t>
  </si>
  <si>
    <t>Garantia de seriedad de la oferta</t>
  </si>
  <si>
    <t>Certificado de pagos se seguridad social y aportes parafiscales</t>
  </si>
  <si>
    <t>Registro Unico Tributario</t>
  </si>
  <si>
    <t>2.2.11</t>
  </si>
  <si>
    <t>De la empresa</t>
  </si>
  <si>
    <t>CALIFICACION JURIDICA</t>
  </si>
  <si>
    <t xml:space="preserve">OBSERVACION </t>
  </si>
  <si>
    <t>RESULTADO DEL ESTUDIO JURÍDICO</t>
  </si>
  <si>
    <t>Certificados de Antecedentes disciplinarios y Fiscales</t>
  </si>
  <si>
    <t>IDACO LTDA</t>
  </si>
  <si>
    <t>INGEPLAQ LTDA</t>
  </si>
  <si>
    <t>OBSERVACIONES GENERALES</t>
  </si>
  <si>
    <t>Del representante legal de la empresa</t>
  </si>
  <si>
    <t>INVITACIÓN DIERECTA Nº 017 DE 2008</t>
  </si>
  <si>
    <t>GUILLERMO FERNANDO VALDEZ</t>
  </si>
  <si>
    <t>VOLVER AL MENU</t>
  </si>
  <si>
    <t>No.</t>
  </si>
  <si>
    <t>PROPONENTE</t>
  </si>
  <si>
    <t>DOCUMENTO</t>
  </si>
  <si>
    <t>CUMPLE</t>
  </si>
  <si>
    <t>PENDIENTE</t>
  </si>
  <si>
    <t xml:space="preserve">Balance General y Estado de Resultados con  corte a 31 de diciembre de 2007 (documento subsanable) </t>
  </si>
  <si>
    <r>
      <t>DECLARACIÓN DE RENTA</t>
    </r>
    <r>
      <rPr>
        <sz val="10"/>
        <rFont val="Arial Narrow"/>
        <family val="2"/>
      </rPr>
      <t xml:space="preserve"> (documento subsanable)</t>
    </r>
  </si>
  <si>
    <t>CONCILIACIÓN TRIBUTARIA (documento subsanable)</t>
  </si>
  <si>
    <t>CERTIFICADO ANTECEDENTES DISCIPLINARIOS DEL CONTADOR Y DEL REVISOR FISCAL (ó CONTADOR INDEPENDIENTE QUE DICTAMINA O AUDITA LOS ESTADOS FINANCIEROS) (documento subsanable)</t>
  </si>
  <si>
    <t>RESULTADO GENERAL</t>
  </si>
  <si>
    <t>% DE PARTICIPACION</t>
  </si>
  <si>
    <t>NO APLICA</t>
  </si>
  <si>
    <t>item</t>
  </si>
  <si>
    <t>FACTORES</t>
  </si>
  <si>
    <t>RESULTADO</t>
  </si>
  <si>
    <t>CALIFICACIÓN</t>
  </si>
  <si>
    <t>ENDEUDAMIENTO &lt;=70 % (PASIVO TOTAL / ACTIVO TOTAL )*100</t>
  </si>
  <si>
    <t>PASIVO TOTAL</t>
  </si>
  <si>
    <t>ACTIVO TOTAL</t>
  </si>
  <si>
    <t>CAPITAL DE TRABAJO &gt;=30% del PO. ((AC-PC)</t>
  </si>
  <si>
    <t>ACTIVO CORRIENTE</t>
  </si>
  <si>
    <t>PASIVO CORRIENTE</t>
  </si>
  <si>
    <t>RAZON CORRIENTE &gt;= 1.3 (AC/PC)</t>
  </si>
  <si>
    <t>RELACIÓN PATRIMONIAL &lt;=1.5 (PO/ PT)</t>
  </si>
  <si>
    <t>PRESUPUESTO OFICIAL</t>
  </si>
  <si>
    <t>PATRIMONIO TOTAL</t>
  </si>
  <si>
    <t>VALOR PRESUPUESTO</t>
  </si>
  <si>
    <t>EN MILES</t>
  </si>
  <si>
    <t>UNIVERSIDAD DISTRITAL FRANCISCO JOSE DE CALDAS</t>
  </si>
  <si>
    <t>REVISION TECNICA INVITACION DIRECTA 0017 DE 2008</t>
  </si>
  <si>
    <t xml:space="preserve">1. PARAMETROS DE EVALUACION FIJADOS EN LAS CONDICIONES PARA OFERTAR : </t>
  </si>
  <si>
    <t xml:space="preserve">EXPERIENCIA GENERAL: Adjuntar  tres (3) certificaciones de contratos cuyo objeto sea igual o similar al de la presente invitacion, ejecutado en los ultimos tres (3) años. </t>
  </si>
  <si>
    <t>SUMATORIA CERTIFICACIONES: sumatoria del valor de los contratos ceretificados debera ser mayor y/o igual al presupuesto de la presente invitacion</t>
  </si>
  <si>
    <t>EXPERIENCIA GENERAL</t>
  </si>
  <si>
    <t>VALOR CERTIFICACIONES</t>
  </si>
  <si>
    <t>VIGENCIA</t>
  </si>
  <si>
    <t>REGISTRO UNICO DE PROPONENTE (RUP)</t>
  </si>
  <si>
    <t>K CONTRATACION 5000 SMMLV</t>
  </si>
  <si>
    <t>EXPERIENCIA MINIMA DE LA EMPRESA DE 2 AÑOS</t>
  </si>
  <si>
    <t>OBSERVACIONES</t>
  </si>
  <si>
    <t>ADMISIBLE</t>
  </si>
  <si>
    <t>CERTIFICACION N° 1: solidos ltda mantenimiento de fachada en pintura y lavada al inmueble de propiedad de la firma solidos ltda.</t>
  </si>
  <si>
    <t>AÑO 2006</t>
  </si>
  <si>
    <t>CERTIFICACION N° 2: centro comercial san marcel "Manizales" mantenimiento de fachada en imperneabilizacion y resane, en nuestras instalaciones</t>
  </si>
  <si>
    <t>CERTIFICACION N° 3: Geoambiente ltda, manteniemiento de fachadas en resanes y pinturas de las instalaciones de geoambiente en chia</t>
  </si>
  <si>
    <t>AÑO 2007</t>
  </si>
  <si>
    <t>SUMATORIA CERTIFICACIONES</t>
  </si>
  <si>
    <t>CERTIFICACION N° 1: obras civiles en los diferentes almacenes de la cadena carulla vivero s.a, donde a viñeta 10 incluye lavado e impermeabilizacion de fachadas .</t>
  </si>
  <si>
    <t>CERTIFICACION N° 2: obras civiles en los diferentes almacenes de la cadena carulla vivero s.a, donde a viñeta 5 incluye el suministro e instalacion pintura en fachadas.</t>
  </si>
  <si>
    <t>CERTIFICACION N° 3: Personeria de Bogota D.C., Hidrolabvado fachada ladrillo, muros parqueadero, y posterior aplicación de pintura, hidrolavado en muros exteriores culata parqueadero y posterior aplicación de pintura, hidrolavado exterior culatas costado occidental y posterior aplicacion de pintura.</t>
  </si>
  <si>
    <t>AÑO 2004</t>
  </si>
  <si>
    <t xml:space="preserve">CERTIFICACION N° 1: Supertiendas y Droguerias Olimpica S.A. negocio autopista norte Bogota D.C.a items 11.11 </t>
  </si>
  <si>
    <t>CERTIFICACION N° 2: Supertiendas y Droguerias Olimpica S.A. a items 3.1.8, 3.1.9, 3.1.10, 3.1.18, 3.1.19, 3.1.20, 3.1.23, 3.2.18,3.2.19,  3.2.20, 3.2.21 y 3.2.22 certifica resane y pintura tipo Koraza de pintuco fachada posterior y a item 12.00 pintura en esmalte de pintuco a la reja eslabonada fachada posterior</t>
  </si>
  <si>
    <t>AÑO 2008</t>
  </si>
  <si>
    <t xml:space="preserve">CERTIFICACION N° 3: Construccion nuevo Colegio integrado Andes del Municipio de San Bernardo, </t>
  </si>
  <si>
    <t xml:space="preserve"> </t>
  </si>
  <si>
    <t>Balance General Comparativo 2007-2006 Según numeral 2,3,1 de los Términos de Referencia</t>
  </si>
  <si>
    <t>Folio 24 a folio 29</t>
  </si>
  <si>
    <t>Nº</t>
  </si>
  <si>
    <t>Folio 26 A Folio 33</t>
  </si>
  <si>
    <t>Folio 30 A folio 38</t>
  </si>
  <si>
    <t>Folio 34</t>
  </si>
  <si>
    <t>Folio 30</t>
  </si>
  <si>
    <t>Folio  39</t>
  </si>
  <si>
    <t>Folio 36</t>
  </si>
  <si>
    <t>Pendiente Conciliaciçon Tributaria de utilidades (2,3,3 de los TR)</t>
  </si>
  <si>
    <t>N/A</t>
  </si>
  <si>
    <t>Folio 40 A Folio 44</t>
  </si>
  <si>
    <t>Folio 41 Y Folio 42</t>
  </si>
  <si>
    <t>Folio 31 Y Folio 32(bis)</t>
  </si>
  <si>
    <t>Folio 48 y Folio 49</t>
  </si>
  <si>
    <t>EVALUACIÓN DE DOCUMENTOS FINANCIEROS</t>
  </si>
  <si>
    <t>EVALUACIÓN DE INDICADORES FINANCIEROS FINANCIEROS</t>
  </si>
  <si>
    <r>
      <t xml:space="preserve">En la propuestase mencionan 59 fólios y la propuesta consta de 91, </t>
    </r>
    <r>
      <rPr>
        <sz val="8"/>
        <color indexed="12"/>
        <rFont val="Arial"/>
        <family val="2"/>
      </rPr>
      <t>DEBE ACLARAR SUBSANANDO</t>
    </r>
    <r>
      <rPr>
        <sz val="8"/>
        <rFont val="Arial"/>
        <family val="2"/>
      </rPr>
      <t>.</t>
    </r>
  </si>
  <si>
    <t xml:space="preserve"> X</t>
  </si>
  <si>
    <r>
      <t>NOTA ESPECIAL</t>
    </r>
    <r>
      <rPr>
        <sz val="8"/>
        <rFont val="Arial"/>
        <family val="0"/>
      </rPr>
      <t xml:space="preserve">: LAS EMPRESAS QUE DEBAN SUBSANAR ALGUN TIPO DE DOCUMENTO, DEBERÁN HACERLO ANTES DE LAS TRES (3:00 PM.) DEL DÍA:MARTES 28 DE OCTUBRE DE 2008. </t>
    </r>
  </si>
  <si>
    <r>
      <t xml:space="preserve">Debe allegar CertificadoDE Antecedentes Fiscales </t>
    </r>
    <r>
      <rPr>
        <sz val="8"/>
        <color indexed="12"/>
        <rFont val="Arial"/>
        <family val="2"/>
      </rPr>
      <t>DEBE SUBSANAR</t>
    </r>
  </si>
  <si>
    <t>Observando el Certificado de la Camara y Comercio de Bogota aportado por el oferente, SE ESTABLECE QUE LA EXPERIENCIA MINIMA SOLICITADA NO SE CUMPLE  (Fecha de registro de la matricula :6 de julio de 2007).  NO CUMPLE</t>
  </si>
  <si>
    <t>NO ADMISIBLE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</si>
</sst>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 * #,##0_ ;_ * \-#,##0_ ;_ * &quot;-&quot;??_ ;_ @_ "/>
    <numFmt numFmtId="207" formatCode="&quot;$&quot;\ #,##0.00;[Red]&quot;$&quot;\ #,##0.00"/>
    <numFmt numFmtId="208" formatCode="&quot;$&quot;\ #,##0.00"/>
    <numFmt numFmtId="209" formatCode="#,##0.00;[Red]#,##0.00"/>
    <numFmt numFmtId="210" formatCode="#,##0.000;[Red]#,##0.000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/>
    </xf>
    <xf numFmtId="0" fontId="4" fillId="0" borderId="0" xfId="15" applyAlignment="1" applyProtection="1">
      <alignment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19" xfId="0" applyFont="1" applyBorder="1" applyAlignment="1">
      <alignment horizontal="justify" vertical="center"/>
    </xf>
    <xf numFmtId="0" fontId="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justify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justify" vertical="top" wrapText="1"/>
    </xf>
    <xf numFmtId="0" fontId="0" fillId="0" borderId="28" xfId="0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1" fillId="0" borderId="21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15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" fillId="0" borderId="0" xfId="0" applyFont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06" fontId="1" fillId="0" borderId="0" xfId="17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9" fillId="0" borderId="34" xfId="0" applyFont="1" applyBorder="1" applyAlignment="1">
      <alignment horizontal="justify" wrapText="1"/>
    </xf>
    <xf numFmtId="3" fontId="9" fillId="0" borderId="17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justify" wrapText="1"/>
    </xf>
    <xf numFmtId="3" fontId="9" fillId="0" borderId="6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justify" wrapText="1"/>
    </xf>
    <xf numFmtId="0" fontId="9" fillId="0" borderId="35" xfId="0" applyFont="1" applyBorder="1" applyAlignment="1">
      <alignment horizontal="justify" wrapText="1"/>
    </xf>
    <xf numFmtId="0" fontId="9" fillId="0" borderId="36" xfId="0" applyFont="1" applyBorder="1" applyAlignment="1">
      <alignment horizontal="justify" wrapText="1"/>
    </xf>
    <xf numFmtId="3" fontId="9" fillId="0" borderId="3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207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8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7" fontId="0" fillId="0" borderId="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210" fontId="9" fillId="0" borderId="6" xfId="0" applyNumberFormat="1" applyFont="1" applyBorder="1" applyAlignment="1">
      <alignment horizontal="right" vertical="center"/>
    </xf>
    <xf numFmtId="0" fontId="3" fillId="0" borderId="38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0" fillId="0" borderId="41" xfId="0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justify" vertical="center"/>
    </xf>
    <xf numFmtId="0" fontId="0" fillId="0" borderId="43" xfId="0" applyFont="1" applyBorder="1" applyAlignment="1">
      <alignment horizontal="justify" vertic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justify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justify" vertical="center"/>
    </xf>
    <xf numFmtId="0" fontId="1" fillId="4" borderId="43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wrapText="1"/>
    </xf>
    <xf numFmtId="0" fontId="0" fillId="4" borderId="48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justify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B13">
      <selection activeCell="B27" sqref="B27"/>
    </sheetView>
  </sheetViews>
  <sheetFormatPr defaultColWidth="11.421875" defaultRowHeight="12.75"/>
  <cols>
    <col min="1" max="1" width="10.8515625" style="0" customWidth="1"/>
    <col min="2" max="2" width="9.140625" style="0" customWidth="1"/>
    <col min="3" max="3" width="36.8515625" style="0" customWidth="1"/>
    <col min="4" max="4" width="5.7109375" style="0" customWidth="1"/>
    <col min="5" max="5" width="5.8515625" style="0" customWidth="1"/>
    <col min="6" max="7" width="6.421875" style="0" customWidth="1"/>
    <col min="8" max="8" width="12.57421875" style="0" customWidth="1"/>
    <col min="9" max="10" width="6.421875" style="0" customWidth="1"/>
    <col min="11" max="11" width="11.8515625" style="0" customWidth="1"/>
    <col min="12" max="13" width="6.421875" style="0" customWidth="1"/>
    <col min="14" max="14" width="12.421875" style="0" customWidth="1"/>
    <col min="15" max="16384" width="9.140625" style="0" customWidth="1"/>
  </cols>
  <sheetData>
    <row r="1" spans="1:14" ht="12.7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2.7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2.75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>
      <c r="A4" s="137" t="s">
        <v>37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2.75">
      <c r="A5" s="137" t="s">
        <v>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2.75">
      <c r="A6" s="137" t="s">
        <v>21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6:14" ht="26.25" customHeight="1" thickBot="1">
      <c r="F8" s="117" t="s">
        <v>40</v>
      </c>
      <c r="G8" s="118"/>
      <c r="H8" s="119"/>
      <c r="I8" s="120" t="s">
        <v>44</v>
      </c>
      <c r="J8" s="121"/>
      <c r="K8" s="122"/>
      <c r="L8" s="117" t="s">
        <v>39</v>
      </c>
      <c r="M8" s="118"/>
      <c r="N8" s="128"/>
    </row>
    <row r="9" spans="1:14" ht="32.25" customHeight="1" thickBot="1">
      <c r="A9" s="151" t="s">
        <v>10</v>
      </c>
      <c r="B9" s="138" t="s">
        <v>2</v>
      </c>
      <c r="C9" s="139"/>
      <c r="D9" s="117" t="s">
        <v>9</v>
      </c>
      <c r="E9" s="128"/>
      <c r="F9" s="142" t="s">
        <v>3</v>
      </c>
      <c r="G9" s="121"/>
      <c r="H9" s="143"/>
      <c r="I9" s="120" t="s">
        <v>3</v>
      </c>
      <c r="J9" s="121"/>
      <c r="K9" s="122"/>
      <c r="L9" s="120" t="s">
        <v>3</v>
      </c>
      <c r="M9" s="121"/>
      <c r="N9" s="122"/>
    </row>
    <row r="10" spans="1:14" ht="13.5" thickBot="1">
      <c r="A10" s="152"/>
      <c r="B10" s="140"/>
      <c r="C10" s="141"/>
      <c r="D10" s="2" t="s">
        <v>4</v>
      </c>
      <c r="E10" s="3" t="s">
        <v>5</v>
      </c>
      <c r="F10" s="15" t="s">
        <v>4</v>
      </c>
      <c r="G10" s="16" t="s">
        <v>6</v>
      </c>
      <c r="H10" s="16" t="s">
        <v>36</v>
      </c>
      <c r="I10" s="17" t="s">
        <v>4</v>
      </c>
      <c r="J10" s="18" t="s">
        <v>5</v>
      </c>
      <c r="K10" s="16" t="s">
        <v>36</v>
      </c>
      <c r="L10" s="15" t="s">
        <v>4</v>
      </c>
      <c r="M10" s="16" t="s">
        <v>6</v>
      </c>
      <c r="N10" s="16" t="s">
        <v>36</v>
      </c>
    </row>
    <row r="11" spans="1:14" ht="90.75" thickBot="1">
      <c r="A11" s="38" t="s">
        <v>7</v>
      </c>
      <c r="B11" s="112" t="s">
        <v>8</v>
      </c>
      <c r="C11" s="113"/>
      <c r="D11" s="39"/>
      <c r="E11" s="40" t="s">
        <v>22</v>
      </c>
      <c r="F11" s="35" t="s">
        <v>22</v>
      </c>
      <c r="G11" s="19"/>
      <c r="H11" s="111" t="s">
        <v>119</v>
      </c>
      <c r="I11" s="35" t="s">
        <v>22</v>
      </c>
      <c r="J11" s="22"/>
      <c r="K11" s="29"/>
      <c r="L11" s="35" t="s">
        <v>22</v>
      </c>
      <c r="M11" s="22"/>
      <c r="N11" s="27"/>
    </row>
    <row r="12" spans="1:14" ht="24.75" customHeight="1" thickBot="1">
      <c r="A12" s="38" t="s">
        <v>11</v>
      </c>
      <c r="B12" s="132" t="s">
        <v>23</v>
      </c>
      <c r="C12" s="133"/>
      <c r="D12" s="39"/>
      <c r="E12" s="40" t="s">
        <v>24</v>
      </c>
      <c r="F12" s="24" t="s">
        <v>22</v>
      </c>
      <c r="G12" s="11"/>
      <c r="H12" s="9"/>
      <c r="I12" s="24" t="s">
        <v>112</v>
      </c>
      <c r="J12" s="12"/>
      <c r="K12" s="31"/>
      <c r="L12" s="24" t="s">
        <v>22</v>
      </c>
      <c r="M12" s="12"/>
      <c r="N12" s="6"/>
    </row>
    <row r="13" spans="1:14" ht="13.5" thickBot="1">
      <c r="A13" s="38" t="s">
        <v>12</v>
      </c>
      <c r="B13" s="112" t="s">
        <v>25</v>
      </c>
      <c r="C13" s="113"/>
      <c r="D13" s="39" t="s">
        <v>24</v>
      </c>
      <c r="E13" s="40"/>
      <c r="F13" s="8"/>
      <c r="G13" s="11"/>
      <c r="H13" s="9"/>
      <c r="I13" s="8" t="s">
        <v>112</v>
      </c>
      <c r="J13" s="12"/>
      <c r="K13" s="31"/>
      <c r="L13" s="8" t="s">
        <v>22</v>
      </c>
      <c r="M13" s="30"/>
      <c r="N13" s="36"/>
    </row>
    <row r="14" spans="1:14" ht="13.5" thickBot="1">
      <c r="A14" s="38" t="s">
        <v>13</v>
      </c>
      <c r="B14" s="112" t="s">
        <v>26</v>
      </c>
      <c r="C14" s="113"/>
      <c r="D14" s="39"/>
      <c r="E14" s="40" t="s">
        <v>24</v>
      </c>
      <c r="F14" s="8" t="s">
        <v>24</v>
      </c>
      <c r="G14" s="11"/>
      <c r="H14" s="9"/>
      <c r="I14" s="8" t="s">
        <v>22</v>
      </c>
      <c r="J14" s="12"/>
      <c r="K14" s="31"/>
      <c r="L14" s="8" t="s">
        <v>22</v>
      </c>
      <c r="M14" s="12"/>
      <c r="N14" s="6"/>
    </row>
    <row r="15" spans="1:14" ht="15" customHeight="1" thickBot="1">
      <c r="A15" s="38" t="s">
        <v>14</v>
      </c>
      <c r="B15" s="112" t="s">
        <v>27</v>
      </c>
      <c r="C15" s="113"/>
      <c r="D15" s="39"/>
      <c r="E15" s="40" t="s">
        <v>24</v>
      </c>
      <c r="F15" s="8" t="s">
        <v>112</v>
      </c>
      <c r="G15" s="11"/>
      <c r="H15" s="20"/>
      <c r="I15" s="8" t="s">
        <v>112</v>
      </c>
      <c r="J15" s="13"/>
      <c r="K15" s="32"/>
      <c r="L15" s="8" t="s">
        <v>112</v>
      </c>
      <c r="M15" s="13"/>
      <c r="N15" s="23"/>
    </row>
    <row r="16" spans="1:14" ht="23.25" customHeight="1" thickBot="1">
      <c r="A16" s="38" t="s">
        <v>15</v>
      </c>
      <c r="B16" s="112" t="s">
        <v>28</v>
      </c>
      <c r="C16" s="113"/>
      <c r="D16" s="39"/>
      <c r="E16" s="40" t="s">
        <v>24</v>
      </c>
      <c r="F16" s="24" t="s">
        <v>112</v>
      </c>
      <c r="G16" s="11"/>
      <c r="H16" s="9"/>
      <c r="I16" s="24" t="s">
        <v>112</v>
      </c>
      <c r="J16" s="12"/>
      <c r="K16" s="31"/>
      <c r="L16" s="24" t="s">
        <v>112</v>
      </c>
      <c r="M16" s="12"/>
      <c r="N16" s="6"/>
    </row>
    <row r="17" spans="1:14" ht="13.5" thickBot="1">
      <c r="A17" s="38" t="s">
        <v>16</v>
      </c>
      <c r="B17" s="112" t="s">
        <v>29</v>
      </c>
      <c r="C17" s="113"/>
      <c r="D17" s="39" t="s">
        <v>24</v>
      </c>
      <c r="E17" s="40"/>
      <c r="F17" s="8"/>
      <c r="G17" s="11"/>
      <c r="H17" s="9"/>
      <c r="I17" s="8" t="s">
        <v>22</v>
      </c>
      <c r="J17" s="12"/>
      <c r="K17" s="31"/>
      <c r="L17" s="8" t="s">
        <v>120</v>
      </c>
      <c r="M17" s="12"/>
      <c r="N17" s="6"/>
    </row>
    <row r="18" spans="1:14" ht="61.5" customHeight="1" thickBot="1">
      <c r="A18" s="38" t="s">
        <v>17</v>
      </c>
      <c r="B18" s="112" t="s">
        <v>30</v>
      </c>
      <c r="C18" s="113"/>
      <c r="D18" s="39"/>
      <c r="E18" s="40" t="s">
        <v>24</v>
      </c>
      <c r="F18" s="44" t="s">
        <v>22</v>
      </c>
      <c r="G18" s="45"/>
      <c r="H18" s="46"/>
      <c r="I18" s="24" t="s">
        <v>22</v>
      </c>
      <c r="J18" s="11"/>
      <c r="K18" s="33"/>
      <c r="L18" s="24" t="s">
        <v>22</v>
      </c>
      <c r="M18" s="12"/>
      <c r="N18" s="25"/>
    </row>
    <row r="19" spans="1:14" ht="21.75" customHeight="1" thickBot="1">
      <c r="A19" s="38" t="s">
        <v>18</v>
      </c>
      <c r="B19" s="112" t="s">
        <v>31</v>
      </c>
      <c r="C19" s="113"/>
      <c r="D19" s="39" t="s">
        <v>24</v>
      </c>
      <c r="E19" s="40"/>
      <c r="F19" s="24" t="s">
        <v>22</v>
      </c>
      <c r="G19" s="11"/>
      <c r="H19" s="9"/>
      <c r="I19" s="24" t="s">
        <v>22</v>
      </c>
      <c r="J19" s="11"/>
      <c r="K19" s="31"/>
      <c r="L19" s="24" t="s">
        <v>22</v>
      </c>
      <c r="M19" s="12"/>
      <c r="N19" s="6"/>
    </row>
    <row r="20" spans="1:14" ht="13.5" thickBot="1">
      <c r="A20" s="38" t="s">
        <v>19</v>
      </c>
      <c r="B20" s="112" t="s">
        <v>32</v>
      </c>
      <c r="C20" s="113"/>
      <c r="D20" s="39" t="s">
        <v>24</v>
      </c>
      <c r="E20" s="40"/>
      <c r="F20" s="24" t="s">
        <v>22</v>
      </c>
      <c r="G20" s="11"/>
      <c r="H20" s="9"/>
      <c r="I20" s="24" t="s">
        <v>22</v>
      </c>
      <c r="J20" s="11"/>
      <c r="K20" s="31"/>
      <c r="L20" s="24" t="s">
        <v>22</v>
      </c>
      <c r="M20" s="12"/>
      <c r="N20" s="6"/>
    </row>
    <row r="21" spans="1:14" ht="57" thickBot="1">
      <c r="A21" s="38" t="s">
        <v>33</v>
      </c>
      <c r="B21" s="112" t="s">
        <v>38</v>
      </c>
      <c r="C21" s="113"/>
      <c r="D21" s="39" t="s">
        <v>24</v>
      </c>
      <c r="E21" s="40"/>
      <c r="F21" s="24" t="s">
        <v>22</v>
      </c>
      <c r="G21" s="11"/>
      <c r="H21" s="9"/>
      <c r="I21" s="24"/>
      <c r="J21" s="14" t="s">
        <v>22</v>
      </c>
      <c r="K21" s="33" t="s">
        <v>122</v>
      </c>
      <c r="L21" s="24" t="s">
        <v>22</v>
      </c>
      <c r="M21" s="12"/>
      <c r="N21" s="6"/>
    </row>
    <row r="22" spans="1:14" ht="13.5" thickBot="1">
      <c r="A22" s="41"/>
      <c r="B22" s="112" t="s">
        <v>34</v>
      </c>
      <c r="C22" s="113"/>
      <c r="D22" s="39"/>
      <c r="E22" s="40"/>
      <c r="F22" s="24" t="s">
        <v>22</v>
      </c>
      <c r="G22" s="11"/>
      <c r="H22" s="9"/>
      <c r="I22" s="24"/>
      <c r="J22" s="14"/>
      <c r="K22" s="33"/>
      <c r="L22" s="24" t="s">
        <v>22</v>
      </c>
      <c r="M22" s="12"/>
      <c r="N22" s="6"/>
    </row>
    <row r="23" spans="1:14" ht="13.5" thickBot="1">
      <c r="A23" s="5"/>
      <c r="B23" s="112" t="s">
        <v>42</v>
      </c>
      <c r="C23" s="113"/>
      <c r="D23" s="42"/>
      <c r="E23" s="43"/>
      <c r="F23" s="24" t="s">
        <v>22</v>
      </c>
      <c r="G23" s="21"/>
      <c r="H23" s="10"/>
      <c r="I23" s="24"/>
      <c r="J23" s="26" t="s">
        <v>22</v>
      </c>
      <c r="K23" s="34"/>
      <c r="L23" s="24" t="s">
        <v>22</v>
      </c>
      <c r="M23" s="28"/>
      <c r="N23" s="7"/>
    </row>
    <row r="24" spans="1:14" ht="24.75" customHeight="1" thickBot="1">
      <c r="A24" s="129" t="s">
        <v>41</v>
      </c>
      <c r="B24" s="130"/>
      <c r="C24" s="130"/>
      <c r="D24" s="130"/>
      <c r="E24" s="131"/>
      <c r="F24" s="123"/>
      <c r="G24" s="124"/>
      <c r="H24" s="125"/>
      <c r="I24" s="109"/>
      <c r="J24" s="110"/>
      <c r="K24" s="126"/>
      <c r="L24" s="114"/>
      <c r="M24" s="115"/>
      <c r="N24" s="116"/>
    </row>
    <row r="25" spans="1:14" ht="24" customHeight="1" thickBot="1">
      <c r="A25" s="147" t="s">
        <v>35</v>
      </c>
      <c r="B25" s="148"/>
      <c r="C25" s="148"/>
      <c r="D25" s="149"/>
      <c r="E25" s="150"/>
      <c r="F25" s="134" t="s">
        <v>50</v>
      </c>
      <c r="G25" s="135"/>
      <c r="H25" s="136"/>
      <c r="I25" s="134" t="s">
        <v>50</v>
      </c>
      <c r="J25" s="135"/>
      <c r="K25" s="136"/>
      <c r="L25" s="144" t="s">
        <v>49</v>
      </c>
      <c r="M25" s="145"/>
      <c r="N25" s="146"/>
    </row>
    <row r="26" spans="1:14" ht="12.75">
      <c r="A26" s="1"/>
      <c r="B26" s="127"/>
      <c r="C26" s="12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47" t="s">
        <v>121</v>
      </c>
      <c r="C27" s="3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27"/>
      <c r="C28" s="12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38">
    <mergeCell ref="L25:N25"/>
    <mergeCell ref="A1:N1"/>
    <mergeCell ref="A2:N2"/>
    <mergeCell ref="A3:N3"/>
    <mergeCell ref="A4:N4"/>
    <mergeCell ref="A25:E25"/>
    <mergeCell ref="A9:A10"/>
    <mergeCell ref="B16:C16"/>
    <mergeCell ref="B21:C21"/>
    <mergeCell ref="B20:C20"/>
    <mergeCell ref="F25:H25"/>
    <mergeCell ref="I25:K25"/>
    <mergeCell ref="A5:N5"/>
    <mergeCell ref="A6:N6"/>
    <mergeCell ref="B13:C13"/>
    <mergeCell ref="B19:C19"/>
    <mergeCell ref="B9:C10"/>
    <mergeCell ref="F9:H9"/>
    <mergeCell ref="L8:N8"/>
    <mergeCell ref="L9:N9"/>
    <mergeCell ref="B28:C28"/>
    <mergeCell ref="D9:E9"/>
    <mergeCell ref="B23:C23"/>
    <mergeCell ref="B26:C26"/>
    <mergeCell ref="B11:C11"/>
    <mergeCell ref="B14:C14"/>
    <mergeCell ref="B15:C15"/>
    <mergeCell ref="A24:E24"/>
    <mergeCell ref="B12:C12"/>
    <mergeCell ref="B22:C22"/>
    <mergeCell ref="B17:C17"/>
    <mergeCell ref="B18:C18"/>
    <mergeCell ref="L24:N24"/>
    <mergeCell ref="F8:H8"/>
    <mergeCell ref="I8:K8"/>
    <mergeCell ref="I9:K9"/>
    <mergeCell ref="F24:H24"/>
    <mergeCell ref="I24:K24"/>
  </mergeCells>
  <printOptions horizontalCentered="1"/>
  <pageMargins left="0.3937007874015748" right="0.1968503937007874" top="0.984251968503937" bottom="0.984251968503937" header="0" footer="0"/>
  <pageSetup horizontalDpi="600" verticalDpi="600" orientation="landscape" paperSize="5" scale="60" r:id="rId1"/>
  <headerFooter alignWithMargins="0">
    <oddFooter>&amp;CCONVOCATORIA PÚBLICA Nº 009 DE 2008
1948-2008 SESENTA AÑOS DE VIDA UNIVERSITARIA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7">
      <selection activeCell="F30" sqref="F30"/>
    </sheetView>
  </sheetViews>
  <sheetFormatPr defaultColWidth="11.421875" defaultRowHeight="12.75"/>
  <cols>
    <col min="1" max="1" width="10.57421875" style="0" customWidth="1"/>
    <col min="2" max="2" width="43.140625" style="49" customWidth="1"/>
    <col min="3" max="3" width="13.421875" style="0" customWidth="1"/>
    <col min="4" max="4" width="14.28125" style="0" customWidth="1"/>
    <col min="5" max="5" width="12.8515625" style="0" customWidth="1"/>
    <col min="6" max="6" width="13.140625" style="0" customWidth="1"/>
    <col min="7" max="7" width="12.8515625" style="0" customWidth="1"/>
    <col min="8" max="8" width="14.28125" style="0" customWidth="1"/>
  </cols>
  <sheetData>
    <row r="1" ht="12.75">
      <c r="A1" s="48" t="s">
        <v>45</v>
      </c>
    </row>
    <row r="4" spans="2:15" ht="12.75">
      <c r="B4" s="137" t="s">
        <v>1</v>
      </c>
      <c r="C4" s="137"/>
      <c r="D4" s="137"/>
      <c r="E4" s="137"/>
      <c r="F4" s="137"/>
      <c r="G4" s="137"/>
      <c r="H4" s="137"/>
      <c r="I4" s="86"/>
      <c r="J4" s="86"/>
      <c r="K4" s="86"/>
      <c r="L4" s="86"/>
      <c r="M4" s="86"/>
      <c r="N4" s="86"/>
      <c r="O4" s="86"/>
    </row>
    <row r="5" spans="2:15" ht="17.25" customHeight="1">
      <c r="B5" s="137" t="s">
        <v>0</v>
      </c>
      <c r="C5" s="137"/>
      <c r="D5" s="137"/>
      <c r="E5" s="137"/>
      <c r="F5" s="137"/>
      <c r="G5" s="137"/>
      <c r="H5" s="137"/>
      <c r="I5" s="86"/>
      <c r="J5" s="86"/>
      <c r="K5" s="86"/>
      <c r="L5" s="86"/>
      <c r="M5" s="86"/>
      <c r="N5" s="86"/>
      <c r="O5" s="86"/>
    </row>
    <row r="6" spans="2:15" ht="12.75">
      <c r="B6" s="137" t="s">
        <v>43</v>
      </c>
      <c r="C6" s="137"/>
      <c r="D6" s="137"/>
      <c r="E6" s="137"/>
      <c r="F6" s="137"/>
      <c r="G6" s="137"/>
      <c r="H6" s="137"/>
      <c r="I6" s="86"/>
      <c r="J6" s="86"/>
      <c r="K6" s="86"/>
      <c r="L6" s="86"/>
      <c r="M6" s="86"/>
      <c r="N6" s="86"/>
      <c r="O6" s="86"/>
    </row>
    <row r="7" spans="2:15" ht="12.75">
      <c r="B7" s="137" t="s">
        <v>117</v>
      </c>
      <c r="C7" s="137"/>
      <c r="D7" s="137"/>
      <c r="E7" s="137"/>
      <c r="F7" s="137"/>
      <c r="G7" s="137"/>
      <c r="H7" s="137"/>
      <c r="I7" s="86"/>
      <c r="J7" s="86"/>
      <c r="K7" s="86"/>
      <c r="L7" s="86"/>
      <c r="M7" s="86"/>
      <c r="N7" s="86"/>
      <c r="O7" s="86"/>
    </row>
    <row r="8" spans="2:15" s="50" customFormat="1" ht="19.5" customHeight="1" thickBot="1">
      <c r="B8" s="167" t="s">
        <v>21</v>
      </c>
      <c r="C8" s="167"/>
      <c r="D8" s="167"/>
      <c r="E8" s="167"/>
      <c r="F8" s="167"/>
      <c r="G8" s="167"/>
      <c r="H8" s="167"/>
      <c r="I8" s="86"/>
      <c r="J8" s="86"/>
      <c r="K8" s="86"/>
      <c r="L8" s="86"/>
      <c r="M8" s="86"/>
      <c r="N8" s="86"/>
      <c r="O8" s="86"/>
    </row>
    <row r="9" spans="2:15" s="50" customFormat="1" ht="15" customHeight="1" thickBot="1">
      <c r="B9" s="104" t="s">
        <v>104</v>
      </c>
      <c r="C9" s="147">
        <v>1</v>
      </c>
      <c r="D9" s="166"/>
      <c r="E9" s="147">
        <v>2</v>
      </c>
      <c r="F9" s="166"/>
      <c r="G9" s="147">
        <v>3</v>
      </c>
      <c r="H9" s="166"/>
      <c r="I9" s="86"/>
      <c r="J9" s="86"/>
      <c r="K9" s="86"/>
      <c r="L9" s="86"/>
      <c r="M9" s="86"/>
      <c r="N9" s="86"/>
      <c r="O9" s="86"/>
    </row>
    <row r="10" spans="2:8" ht="12.75" customHeight="1">
      <c r="B10" s="157" t="s">
        <v>47</v>
      </c>
      <c r="C10" s="160" t="s">
        <v>40</v>
      </c>
      <c r="D10" s="161"/>
      <c r="E10" s="160" t="s">
        <v>44</v>
      </c>
      <c r="F10" s="161"/>
      <c r="G10" s="160" t="s">
        <v>39</v>
      </c>
      <c r="H10" s="161"/>
    </row>
    <row r="11" spans="2:8" ht="12.75">
      <c r="B11" s="158"/>
      <c r="C11" s="162"/>
      <c r="D11" s="163"/>
      <c r="E11" s="162"/>
      <c r="F11" s="163"/>
      <c r="G11" s="162"/>
      <c r="H11" s="163"/>
    </row>
    <row r="12" spans="2:8" ht="25.5" customHeight="1" thickBot="1">
      <c r="B12" s="159"/>
      <c r="C12" s="164"/>
      <c r="D12" s="165"/>
      <c r="E12" s="164"/>
      <c r="F12" s="165"/>
      <c r="G12" s="164"/>
      <c r="H12" s="165"/>
    </row>
    <row r="13" spans="2:8" ht="13.5" thickBot="1">
      <c r="B13" s="51" t="s">
        <v>48</v>
      </c>
      <c r="C13" s="52" t="s">
        <v>49</v>
      </c>
      <c r="D13" s="53" t="s">
        <v>50</v>
      </c>
      <c r="E13" s="52" t="s">
        <v>49</v>
      </c>
      <c r="F13" s="53" t="s">
        <v>50</v>
      </c>
      <c r="G13" s="52" t="s">
        <v>49</v>
      </c>
      <c r="H13" s="53" t="s">
        <v>50</v>
      </c>
    </row>
    <row r="14" spans="2:8" ht="84">
      <c r="B14" s="55" t="s">
        <v>51</v>
      </c>
      <c r="C14" s="56" t="s">
        <v>105</v>
      </c>
      <c r="D14" s="57" t="s">
        <v>102</v>
      </c>
      <c r="E14" s="56" t="s">
        <v>103</v>
      </c>
      <c r="F14" s="57"/>
      <c r="G14" s="56" t="s">
        <v>106</v>
      </c>
      <c r="H14" s="57"/>
    </row>
    <row r="15" spans="2:8" ht="47.25" customHeight="1">
      <c r="B15" s="58" t="s">
        <v>52</v>
      </c>
      <c r="C15" s="59" t="s">
        <v>107</v>
      </c>
      <c r="D15" s="60"/>
      <c r="E15" s="59" t="s">
        <v>108</v>
      </c>
      <c r="F15" s="60"/>
      <c r="G15" s="59" t="s">
        <v>109</v>
      </c>
      <c r="H15" s="60"/>
    </row>
    <row r="16" spans="2:8" ht="63.75">
      <c r="B16" s="58" t="s">
        <v>53</v>
      </c>
      <c r="C16" s="59" t="s">
        <v>110</v>
      </c>
      <c r="D16" s="61" t="s">
        <v>111</v>
      </c>
      <c r="E16" s="59" t="s">
        <v>112</v>
      </c>
      <c r="F16" s="61"/>
      <c r="G16" s="59" t="s">
        <v>113</v>
      </c>
      <c r="H16" s="61"/>
    </row>
    <row r="17" spans="2:8" ht="51.75" thickBot="1">
      <c r="B17" s="62" t="s">
        <v>54</v>
      </c>
      <c r="C17" s="106" t="s">
        <v>114</v>
      </c>
      <c r="D17" s="63"/>
      <c r="E17" s="105" t="s">
        <v>115</v>
      </c>
      <c r="F17" s="63"/>
      <c r="G17" s="59" t="s">
        <v>116</v>
      </c>
      <c r="H17" s="63"/>
    </row>
    <row r="18" spans="2:8" s="64" customFormat="1" ht="24.75" customHeight="1" thickBot="1">
      <c r="B18" s="65" t="s">
        <v>55</v>
      </c>
      <c r="C18" s="153" t="s">
        <v>50</v>
      </c>
      <c r="D18" s="154"/>
      <c r="E18" s="155" t="s">
        <v>49</v>
      </c>
      <c r="F18" s="156"/>
      <c r="G18" s="155" t="s">
        <v>49</v>
      </c>
      <c r="H18" s="156"/>
    </row>
    <row r="19" s="66" customFormat="1" ht="12.75">
      <c r="B19" s="67"/>
    </row>
    <row r="20" ht="12.75" hidden="1"/>
    <row r="21" ht="12.75" hidden="1"/>
    <row r="22" ht="12.75" hidden="1"/>
    <row r="23" ht="12.75" hidden="1"/>
    <row r="24" spans="4:8" ht="12.75" hidden="1">
      <c r="D24" t="b">
        <f>AND(D14="",D15="",D16="",D17="")</f>
        <v>0</v>
      </c>
      <c r="F24" t="b">
        <f>AND(F14="",F15="",F16="",F17="")</f>
        <v>1</v>
      </c>
      <c r="H24" t="b">
        <f>AND(H14="",H15="",H16="",H17="")</f>
        <v>1</v>
      </c>
    </row>
    <row r="25" ht="12.75" hidden="1"/>
    <row r="26" ht="12.75" hidden="1"/>
    <row r="27" ht="12.75" hidden="1"/>
    <row r="28" ht="12.75" hidden="1"/>
    <row r="29" ht="12.75">
      <c r="B29" s="47" t="s">
        <v>121</v>
      </c>
    </row>
    <row r="31" ht="12.75">
      <c r="D31" t="s">
        <v>101</v>
      </c>
    </row>
  </sheetData>
  <mergeCells count="15">
    <mergeCell ref="E9:F9"/>
    <mergeCell ref="G9:H9"/>
    <mergeCell ref="B4:H4"/>
    <mergeCell ref="B6:H6"/>
    <mergeCell ref="B7:H7"/>
    <mergeCell ref="B8:H8"/>
    <mergeCell ref="B5:H5"/>
    <mergeCell ref="C9:D9"/>
    <mergeCell ref="C18:D18"/>
    <mergeCell ref="E18:F18"/>
    <mergeCell ref="G18:H18"/>
    <mergeCell ref="B10:B12"/>
    <mergeCell ref="C10:D12"/>
    <mergeCell ref="E10:F12"/>
    <mergeCell ref="G10:H12"/>
  </mergeCells>
  <hyperlinks>
    <hyperlink ref="A1" location="Hoja1!A1" display="VOLVER AL MENU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9"/>
  <sheetViews>
    <sheetView workbookViewId="0" topLeftCell="E4">
      <selection activeCell="J22" sqref="J22:L22"/>
    </sheetView>
  </sheetViews>
  <sheetFormatPr defaultColWidth="11.421875" defaultRowHeight="12.75"/>
  <cols>
    <col min="1" max="1" width="7.57421875" style="70" customWidth="1"/>
    <col min="2" max="2" width="39.57421875" style="49" customWidth="1"/>
    <col min="3" max="3" width="19.28125" style="49" customWidth="1"/>
    <col min="4" max="4" width="16.7109375" style="49" customWidth="1"/>
    <col min="5" max="12" width="16.140625" style="0" customWidth="1"/>
  </cols>
  <sheetData>
    <row r="1" ht="12.75">
      <c r="A1" s="69" t="s">
        <v>45</v>
      </c>
    </row>
    <row r="2" spans="2:12" ht="12.75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2.75"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2:12" ht="12.75">
      <c r="B4" s="137" t="s">
        <v>43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2" ht="12" customHeight="1">
      <c r="B5" s="137" t="s">
        <v>118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7" ht="13.5" thickBot="1"/>
    <row r="8" spans="1:52" s="72" customFormat="1" ht="17.25" customHeight="1" thickBot="1">
      <c r="A8" s="71"/>
      <c r="B8" s="168" t="s">
        <v>46</v>
      </c>
      <c r="C8" s="169"/>
      <c r="D8" s="170">
        <v>1</v>
      </c>
      <c r="E8" s="171"/>
      <c r="F8" s="172"/>
      <c r="G8" s="170">
        <v>2</v>
      </c>
      <c r="H8" s="171"/>
      <c r="I8" s="172"/>
      <c r="J8" s="170">
        <v>3</v>
      </c>
      <c r="K8" s="171"/>
      <c r="L8" s="172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</row>
    <row r="9" spans="2:12" ht="12.75" customHeight="1">
      <c r="B9" s="160" t="s">
        <v>47</v>
      </c>
      <c r="C9" s="173"/>
      <c r="D9" s="160" t="s">
        <v>40</v>
      </c>
      <c r="E9" s="176"/>
      <c r="F9" s="177"/>
      <c r="G9" s="160" t="s">
        <v>44</v>
      </c>
      <c r="H9" s="176"/>
      <c r="I9" s="177"/>
      <c r="J9" s="160" t="s">
        <v>39</v>
      </c>
      <c r="K9" s="176"/>
      <c r="L9" s="177"/>
    </row>
    <row r="10" spans="2:12" ht="13.5" thickBot="1">
      <c r="B10" s="162"/>
      <c r="C10" s="174"/>
      <c r="D10" s="162"/>
      <c r="E10" s="178"/>
      <c r="F10" s="179"/>
      <c r="G10" s="162"/>
      <c r="H10" s="178"/>
      <c r="I10" s="179"/>
      <c r="J10" s="162"/>
      <c r="K10" s="178"/>
      <c r="L10" s="179"/>
    </row>
    <row r="11" spans="2:12" ht="11.25" customHeight="1" hidden="1" thickBot="1">
      <c r="B11" s="164"/>
      <c r="C11" s="175"/>
      <c r="D11" s="180"/>
      <c r="E11" s="181"/>
      <c r="F11" s="182"/>
      <c r="G11" s="180"/>
      <c r="H11" s="181"/>
      <c r="I11" s="182"/>
      <c r="J11" s="180"/>
      <c r="K11" s="181"/>
      <c r="L11" s="182"/>
    </row>
    <row r="12" spans="1:12" s="73" customFormat="1" ht="25.5" customHeight="1" thickBot="1">
      <c r="A12" s="4"/>
      <c r="B12" s="183" t="s">
        <v>56</v>
      </c>
      <c r="C12" s="184"/>
      <c r="D12" s="185" t="s">
        <v>57</v>
      </c>
      <c r="E12" s="186"/>
      <c r="F12" s="184"/>
      <c r="G12" s="185" t="s">
        <v>57</v>
      </c>
      <c r="H12" s="186"/>
      <c r="I12" s="184"/>
      <c r="J12" s="185" t="s">
        <v>57</v>
      </c>
      <c r="K12" s="186"/>
      <c r="L12" s="184"/>
    </row>
    <row r="13" spans="2:12" ht="13.5" thickBot="1">
      <c r="B13" s="74" t="s">
        <v>48</v>
      </c>
      <c r="C13" s="75" t="s">
        <v>58</v>
      </c>
      <c r="D13" s="74" t="s">
        <v>59</v>
      </c>
      <c r="E13" s="76" t="s">
        <v>60</v>
      </c>
      <c r="F13" s="77" t="s">
        <v>61</v>
      </c>
      <c r="G13" s="74" t="s">
        <v>59</v>
      </c>
      <c r="H13" s="78" t="s">
        <v>60</v>
      </c>
      <c r="I13" s="54" t="s">
        <v>61</v>
      </c>
      <c r="J13" s="74" t="s">
        <v>59</v>
      </c>
      <c r="K13" s="78" t="s">
        <v>60</v>
      </c>
      <c r="L13" s="54" t="s">
        <v>61</v>
      </c>
    </row>
    <row r="14" spans="1:12" ht="31.5" customHeight="1">
      <c r="A14" s="79">
        <v>0.7</v>
      </c>
      <c r="B14" s="187" t="s">
        <v>62</v>
      </c>
      <c r="C14" s="87" t="s">
        <v>63</v>
      </c>
      <c r="D14" s="88">
        <v>951800</v>
      </c>
      <c r="E14" s="189">
        <f>+IF(D14="","",D14/D15)</f>
        <v>0.6929680992958198</v>
      </c>
      <c r="F14" s="191" t="str">
        <f>IF(E14&lt;=$A14,"CUMPLE","NO CUMPLE")</f>
        <v>CUMPLE</v>
      </c>
      <c r="G14" s="88">
        <v>6000</v>
      </c>
      <c r="H14" s="189">
        <f>+IF(G14="","",G14/G15)</f>
        <v>0.023143326621768615</v>
      </c>
      <c r="I14" s="191" t="str">
        <f>+IF(H14&lt;=$A14,"CUMPLE","NO CUMPLE")</f>
        <v>CUMPLE</v>
      </c>
      <c r="J14" s="88">
        <v>145722</v>
      </c>
      <c r="K14" s="189">
        <f>+J14/J15</f>
        <v>0.48858847078467466</v>
      </c>
      <c r="L14" s="195" t="str">
        <f>+IF(K14&lt;=$A14,"CUMPLE","NO CUMPLE")</f>
        <v>CUMPLE</v>
      </c>
    </row>
    <row r="15" spans="2:12" ht="31.5" customHeight="1" thickBot="1">
      <c r="B15" s="188"/>
      <c r="C15" s="89" t="s">
        <v>64</v>
      </c>
      <c r="D15" s="90">
        <v>1373512</v>
      </c>
      <c r="E15" s="190"/>
      <c r="F15" s="192"/>
      <c r="G15" s="90">
        <v>259254</v>
      </c>
      <c r="H15" s="190"/>
      <c r="I15" s="192"/>
      <c r="J15" s="90">
        <v>298251</v>
      </c>
      <c r="K15" s="190"/>
      <c r="L15" s="194"/>
    </row>
    <row r="16" spans="1:12" ht="31.5" customHeight="1">
      <c r="A16" s="79">
        <v>0.3</v>
      </c>
      <c r="B16" s="196" t="s">
        <v>65</v>
      </c>
      <c r="C16" s="91" t="s">
        <v>66</v>
      </c>
      <c r="D16" s="90">
        <v>1308100</v>
      </c>
      <c r="E16" s="193">
        <f>+IF(D16="","",D16-D17)</f>
        <v>469542</v>
      </c>
      <c r="F16" s="192" t="str">
        <f>+IF(E16&gt;=D$28,"CUMPLE"," NO CUMPLE")</f>
        <v>CUMPLE</v>
      </c>
      <c r="G16" s="90">
        <v>98256</v>
      </c>
      <c r="H16" s="193">
        <f>+IF(G16="","",G16-G17)</f>
        <v>92256</v>
      </c>
      <c r="I16" s="192" t="str">
        <f>+IF(H16&gt;=G$28,"CUMPLE"," NO CUMPLE")</f>
        <v>CUMPLE</v>
      </c>
      <c r="J16" s="90">
        <v>240649</v>
      </c>
      <c r="K16" s="193">
        <f>+J16-J17</f>
        <v>113627</v>
      </c>
      <c r="L16" s="194" t="str">
        <f>+IF(K16&gt;=J$28,"CUMPLE"," NO CUMPLE")</f>
        <v>CUMPLE</v>
      </c>
    </row>
    <row r="17" spans="2:12" ht="31.5" customHeight="1" thickBot="1">
      <c r="B17" s="188"/>
      <c r="C17" s="92" t="s">
        <v>67</v>
      </c>
      <c r="D17" s="90">
        <v>838558</v>
      </c>
      <c r="E17" s="193"/>
      <c r="F17" s="192"/>
      <c r="G17" s="90">
        <v>6000</v>
      </c>
      <c r="H17" s="193"/>
      <c r="I17" s="192"/>
      <c r="J17" s="90">
        <v>127022</v>
      </c>
      <c r="K17" s="193"/>
      <c r="L17" s="194"/>
    </row>
    <row r="18" spans="2:12" ht="31.5" customHeight="1">
      <c r="B18" s="198" t="s">
        <v>68</v>
      </c>
      <c r="C18" s="91" t="s">
        <v>66</v>
      </c>
      <c r="D18" s="90">
        <v>1308100</v>
      </c>
      <c r="E18" s="197">
        <f>+IF(D18="","",D18/D19)</f>
        <v>1.5599398014210109</v>
      </c>
      <c r="F18" s="192" t="str">
        <f>+IF(E18&gt;=1,"CUMPLE","NO CUMPLE")</f>
        <v>CUMPLE</v>
      </c>
      <c r="G18" s="90">
        <v>98256</v>
      </c>
      <c r="H18" s="197">
        <f>+IF(G18="","",G18/G19)</f>
        <v>16.376</v>
      </c>
      <c r="I18" s="192" t="str">
        <f>+IF(H18&gt;=1,"CUMPLE","NO CUMPLE")</f>
        <v>CUMPLE</v>
      </c>
      <c r="J18" s="90">
        <v>240649</v>
      </c>
      <c r="K18" s="197">
        <f>+J18/J19</f>
        <v>1.8945458267071846</v>
      </c>
      <c r="L18" s="194" t="str">
        <f>+IF(K18&gt;=1,"CUMPLE","NO CUMPLE")</f>
        <v>CUMPLE</v>
      </c>
    </row>
    <row r="19" spans="2:12" ht="31.5" customHeight="1" thickBot="1">
      <c r="B19" s="188"/>
      <c r="C19" s="92" t="s">
        <v>67</v>
      </c>
      <c r="D19" s="90">
        <v>838558</v>
      </c>
      <c r="E19" s="197"/>
      <c r="F19" s="192"/>
      <c r="G19" s="90">
        <v>6000</v>
      </c>
      <c r="H19" s="197"/>
      <c r="I19" s="192"/>
      <c r="J19" s="90">
        <v>127022</v>
      </c>
      <c r="K19" s="197"/>
      <c r="L19" s="194"/>
    </row>
    <row r="20" spans="1:12" ht="31.5" customHeight="1">
      <c r="A20" s="70">
        <v>1.5</v>
      </c>
      <c r="B20" s="202" t="s">
        <v>69</v>
      </c>
      <c r="C20" s="93" t="s">
        <v>70</v>
      </c>
      <c r="D20" s="90">
        <v>570756</v>
      </c>
      <c r="E20" s="197">
        <f>+IF(D20="","",D20/D21)</f>
        <v>1.3534260348294571</v>
      </c>
      <c r="F20" s="192" t="str">
        <f>+IF(E20&lt;=$A20,"CUMPLE","NO CUMPLE")</f>
        <v>CUMPLE</v>
      </c>
      <c r="G20" s="90">
        <v>57756</v>
      </c>
      <c r="H20" s="197">
        <f>+IF(G20="","",G20/G21)</f>
        <v>0.22805562794664644</v>
      </c>
      <c r="I20" s="192" t="str">
        <f>+IF(H20&lt;=$A20,"CUMPLE","NO CUMPLE")</f>
        <v>CUMPLE</v>
      </c>
      <c r="J20" s="108">
        <v>57.756</v>
      </c>
      <c r="K20" s="197">
        <v>0.38</v>
      </c>
      <c r="L20" s="194" t="str">
        <f>+IF(K20&lt;=$A20,"CUMPLE","NO CUMPLE")</f>
        <v>CUMPLE</v>
      </c>
    </row>
    <row r="21" spans="2:12" ht="31.5" customHeight="1" thickBot="1">
      <c r="B21" s="188"/>
      <c r="C21" s="92" t="s">
        <v>71</v>
      </c>
      <c r="D21" s="94">
        <v>421712</v>
      </c>
      <c r="E21" s="203"/>
      <c r="F21" s="204"/>
      <c r="G21" s="94">
        <v>253254</v>
      </c>
      <c r="H21" s="203"/>
      <c r="I21" s="204"/>
      <c r="J21" s="94">
        <v>152529</v>
      </c>
      <c r="K21" s="203"/>
      <c r="L21" s="205"/>
    </row>
    <row r="22" spans="2:12" ht="27" customHeight="1" thickBot="1">
      <c r="B22" s="80" t="s">
        <v>55</v>
      </c>
      <c r="C22" s="80"/>
      <c r="D22" s="199" t="str">
        <f>IF(F31=TRUE,"CUMPLE","NO CUMPLE")</f>
        <v>CUMPLE</v>
      </c>
      <c r="E22" s="200"/>
      <c r="F22" s="201"/>
      <c r="G22" s="199" t="str">
        <f>IF(I31=TRUE,"CUMPLE","NO CUMPLE")</f>
        <v>CUMPLE</v>
      </c>
      <c r="H22" s="200"/>
      <c r="I22" s="201"/>
      <c r="J22" s="199" t="str">
        <f>IF(L31=TRUE,"CUMPLE","NO CUMPLE")</f>
        <v>CUMPLE</v>
      </c>
      <c r="K22" s="200"/>
      <c r="L22" s="201"/>
    </row>
    <row r="24" spans="2:3" ht="12.75" hidden="1">
      <c r="B24" s="81" t="s">
        <v>72</v>
      </c>
      <c r="C24" s="82">
        <v>100000000</v>
      </c>
    </row>
    <row r="25" ht="15" customHeight="1" hidden="1"/>
    <row r="26" spans="4:12" ht="12.75" hidden="1">
      <c r="D26" s="83">
        <f>+C24</f>
        <v>100000000</v>
      </c>
      <c r="F26" s="84"/>
      <c r="G26" s="83">
        <f>+D26</f>
        <v>100000000</v>
      </c>
      <c r="H26" s="84"/>
      <c r="I26" s="84"/>
      <c r="J26" s="83">
        <f>+G26</f>
        <v>100000000</v>
      </c>
      <c r="K26" s="84"/>
      <c r="L26" s="84"/>
    </row>
    <row r="27" spans="2:12" ht="12.75" hidden="1">
      <c r="B27" s="79">
        <f>+A16</f>
        <v>0.3</v>
      </c>
      <c r="D27" s="84">
        <f>+D26*$B$27</f>
        <v>30000000</v>
      </c>
      <c r="F27" s="84"/>
      <c r="G27" s="84">
        <f>+G26*$B$27</f>
        <v>30000000</v>
      </c>
      <c r="H27" s="84"/>
      <c r="I27" s="84"/>
      <c r="J27" s="84">
        <f>+J26*$B$27</f>
        <v>30000000</v>
      </c>
      <c r="K27" s="84"/>
      <c r="L27" s="84"/>
    </row>
    <row r="28" spans="2:12" ht="12.75" hidden="1">
      <c r="B28" s="70" t="s">
        <v>73</v>
      </c>
      <c r="D28" s="84">
        <f>+D27/1000</f>
        <v>30000</v>
      </c>
      <c r="F28" s="49"/>
      <c r="G28" s="84">
        <f>+G27/1000</f>
        <v>30000</v>
      </c>
      <c r="H28" s="49"/>
      <c r="I28" s="49"/>
      <c r="J28" s="84">
        <f>+J27/1000</f>
        <v>30000</v>
      </c>
      <c r="K28" s="49"/>
      <c r="L28" s="49"/>
    </row>
    <row r="29" ht="12.75" hidden="1"/>
    <row r="30" ht="12.75" hidden="1"/>
    <row r="31" spans="6:12" ht="12.75" hidden="1">
      <c r="F31" t="b">
        <f>AND(F14="CUMPLE",F16="CUMPLE",F18="CUMPLE",F20="CUMPLE")</f>
        <v>1</v>
      </c>
      <c r="I31" t="b">
        <f>AND(I14="CUMPLE",I16="CUMPLE",I18="CUMPLE",I20="CUMPLE")</f>
        <v>1</v>
      </c>
      <c r="L31" t="b">
        <f>AND(L14="CUMPLE",L16="CUMPLE",L18="CUMPLE",L20="CUMPLE")</f>
        <v>1</v>
      </c>
    </row>
    <row r="32" ht="12.75" hidden="1"/>
    <row r="33" ht="12.75" hidden="1"/>
    <row r="35" ht="12.75">
      <c r="G35" s="68"/>
    </row>
    <row r="39" spans="3:4" ht="12.75">
      <c r="C39" s="85"/>
      <c r="D39" s="84"/>
    </row>
  </sheetData>
  <mergeCells count="47">
    <mergeCell ref="B2:L2"/>
    <mergeCell ref="B3:L3"/>
    <mergeCell ref="B4:L4"/>
    <mergeCell ref="B5:L5"/>
    <mergeCell ref="D22:F22"/>
    <mergeCell ref="G22:I22"/>
    <mergeCell ref="J22:L22"/>
    <mergeCell ref="B20:B21"/>
    <mergeCell ref="E20:E21"/>
    <mergeCell ref="F20:F21"/>
    <mergeCell ref="H20:H21"/>
    <mergeCell ref="I20:I21"/>
    <mergeCell ref="K20:K21"/>
    <mergeCell ref="L20:L21"/>
    <mergeCell ref="I18:I19"/>
    <mergeCell ref="K18:K19"/>
    <mergeCell ref="L18:L19"/>
    <mergeCell ref="B18:B19"/>
    <mergeCell ref="E18:E19"/>
    <mergeCell ref="F18:F19"/>
    <mergeCell ref="H18:H19"/>
    <mergeCell ref="B16:B17"/>
    <mergeCell ref="E16:E17"/>
    <mergeCell ref="F16:F17"/>
    <mergeCell ref="H16:H17"/>
    <mergeCell ref="I16:I17"/>
    <mergeCell ref="K16:K17"/>
    <mergeCell ref="L16:L17"/>
    <mergeCell ref="I14:I15"/>
    <mergeCell ref="K14:K15"/>
    <mergeCell ref="L14:L15"/>
    <mergeCell ref="B14:B15"/>
    <mergeCell ref="E14:E15"/>
    <mergeCell ref="F14:F15"/>
    <mergeCell ref="H14:H15"/>
    <mergeCell ref="B12:C12"/>
    <mergeCell ref="D12:F12"/>
    <mergeCell ref="G12:I12"/>
    <mergeCell ref="J12:L12"/>
    <mergeCell ref="B9:C11"/>
    <mergeCell ref="D9:F11"/>
    <mergeCell ref="G9:I11"/>
    <mergeCell ref="J9:L11"/>
    <mergeCell ref="B8:C8"/>
    <mergeCell ref="D8:F8"/>
    <mergeCell ref="G8:I8"/>
    <mergeCell ref="J8:L8"/>
  </mergeCells>
  <hyperlinks>
    <hyperlink ref="A1" location="Hoja1!A1" display="VOLVER AL MENU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C20">
      <selection activeCell="H12" sqref="H12:H15"/>
    </sheetView>
  </sheetViews>
  <sheetFormatPr defaultColWidth="11.421875" defaultRowHeight="12.75"/>
  <cols>
    <col min="1" max="1" width="8.8515625" style="0" customWidth="1"/>
    <col min="2" max="2" width="26.140625" style="0" customWidth="1"/>
    <col min="3" max="3" width="25.421875" style="0" customWidth="1"/>
    <col min="4" max="4" width="25.00390625" style="0" customWidth="1"/>
    <col min="5" max="5" width="13.57421875" style="0" customWidth="1"/>
    <col min="6" max="6" width="14.140625" style="0" customWidth="1"/>
    <col min="7" max="7" width="13.00390625" style="0" customWidth="1"/>
    <col min="8" max="8" width="19.8515625" style="0" customWidth="1"/>
    <col min="9" max="9" width="25.57421875" style="0" customWidth="1"/>
    <col min="11" max="11" width="20.57421875" style="0" customWidth="1"/>
  </cols>
  <sheetData>
    <row r="2" spans="1:9" ht="15.75">
      <c r="A2" s="206" t="s">
        <v>74</v>
      </c>
      <c r="B2" s="206"/>
      <c r="C2" s="206"/>
      <c r="D2" s="206"/>
      <c r="E2" s="206"/>
      <c r="F2" s="206"/>
      <c r="G2" s="206"/>
      <c r="H2" s="206"/>
      <c r="I2" s="206"/>
    </row>
    <row r="3" spans="1:9" ht="12.75">
      <c r="A3" s="137" t="s">
        <v>75</v>
      </c>
      <c r="B3" s="137"/>
      <c r="C3" s="137"/>
      <c r="D3" s="137"/>
      <c r="E3" s="137"/>
      <c r="F3" s="137"/>
      <c r="G3" s="137"/>
      <c r="H3" s="137"/>
      <c r="I3" s="137"/>
    </row>
    <row r="6" spans="1:9" ht="12.75">
      <c r="A6" s="207" t="s">
        <v>76</v>
      </c>
      <c r="B6" s="207"/>
      <c r="C6" s="207"/>
      <c r="D6" s="207"/>
      <c r="E6" s="207"/>
      <c r="F6" s="207"/>
      <c r="G6" s="207"/>
      <c r="H6" s="207"/>
      <c r="I6" s="207"/>
    </row>
    <row r="7" spans="1:9" ht="13.5" thickBot="1">
      <c r="A7" s="208" t="s">
        <v>77</v>
      </c>
      <c r="B7" s="208"/>
      <c r="C7" s="208"/>
      <c r="D7" s="208"/>
      <c r="E7" s="208"/>
      <c r="F7" s="208"/>
      <c r="G7" s="208"/>
      <c r="H7" s="208"/>
      <c r="I7" s="208"/>
    </row>
    <row r="8" spans="1:9" ht="13.5" thickBot="1">
      <c r="A8" s="209" t="s">
        <v>78</v>
      </c>
      <c r="B8" s="209"/>
      <c r="C8" s="209"/>
      <c r="D8" s="209"/>
      <c r="E8" s="209"/>
      <c r="F8" s="209"/>
      <c r="G8" s="209"/>
      <c r="H8" s="209"/>
      <c r="I8" s="209"/>
    </row>
    <row r="10" spans="2:9" ht="38.25" customHeight="1">
      <c r="B10" s="210" t="s">
        <v>47</v>
      </c>
      <c r="C10" s="211" t="s">
        <v>79</v>
      </c>
      <c r="D10" s="211" t="s">
        <v>80</v>
      </c>
      <c r="E10" s="212" t="s">
        <v>81</v>
      </c>
      <c r="F10" s="212" t="s">
        <v>82</v>
      </c>
      <c r="G10" s="212" t="s">
        <v>83</v>
      </c>
      <c r="H10" s="212" t="s">
        <v>84</v>
      </c>
      <c r="I10" s="211" t="s">
        <v>85</v>
      </c>
    </row>
    <row r="11" spans="2:9" ht="12.75">
      <c r="B11" s="210"/>
      <c r="C11" s="211"/>
      <c r="D11" s="211"/>
      <c r="E11" s="213"/>
      <c r="F11" s="213"/>
      <c r="G11" s="213"/>
      <c r="H11" s="213"/>
      <c r="I11" s="211"/>
    </row>
    <row r="12" spans="1:9" ht="58.5" customHeight="1">
      <c r="A12" s="214"/>
      <c r="B12" s="215"/>
      <c r="C12" s="97" t="s">
        <v>87</v>
      </c>
      <c r="D12" s="98">
        <v>22000000</v>
      </c>
      <c r="E12" s="99" t="s">
        <v>88</v>
      </c>
      <c r="F12" s="216" t="s">
        <v>49</v>
      </c>
      <c r="G12" s="216" t="s">
        <v>49</v>
      </c>
      <c r="H12" s="219" t="s">
        <v>123</v>
      </c>
      <c r="I12" s="222" t="s">
        <v>124</v>
      </c>
    </row>
    <row r="13" spans="1:9" ht="69" customHeight="1">
      <c r="A13" s="214"/>
      <c r="B13" s="215"/>
      <c r="C13" s="97" t="s">
        <v>89</v>
      </c>
      <c r="D13" s="98">
        <v>20500000</v>
      </c>
      <c r="E13" s="99" t="s">
        <v>88</v>
      </c>
      <c r="F13" s="217"/>
      <c r="G13" s="217"/>
      <c r="H13" s="220"/>
      <c r="I13" s="223"/>
    </row>
    <row r="14" spans="1:9" ht="66.75" customHeight="1">
      <c r="A14" s="214"/>
      <c r="B14" s="213"/>
      <c r="C14" s="97" t="s">
        <v>90</v>
      </c>
      <c r="D14" s="98">
        <v>23240643</v>
      </c>
      <c r="E14" s="99" t="s">
        <v>91</v>
      </c>
      <c r="F14" s="217"/>
      <c r="G14" s="217"/>
      <c r="H14" s="220"/>
      <c r="I14" s="223"/>
    </row>
    <row r="15" spans="1:9" ht="29.25" customHeight="1">
      <c r="A15" s="100"/>
      <c r="B15" s="95"/>
      <c r="C15" s="97" t="s">
        <v>92</v>
      </c>
      <c r="D15" s="101">
        <f>SUM(D12:D14)</f>
        <v>65740643</v>
      </c>
      <c r="E15" s="99"/>
      <c r="F15" s="218"/>
      <c r="G15" s="218"/>
      <c r="H15" s="221"/>
      <c r="I15" s="224"/>
    </row>
    <row r="16" spans="1:9" ht="66" customHeight="1">
      <c r="A16" s="214"/>
      <c r="B16" s="212" t="s">
        <v>39</v>
      </c>
      <c r="C16" s="97" t="s">
        <v>93</v>
      </c>
      <c r="D16" s="98">
        <v>103337076</v>
      </c>
      <c r="E16" s="99" t="s">
        <v>91</v>
      </c>
      <c r="F16" s="216" t="s">
        <v>49</v>
      </c>
      <c r="G16" s="216" t="s">
        <v>49</v>
      </c>
      <c r="H16" s="216" t="s">
        <v>49</v>
      </c>
      <c r="I16" s="222" t="s">
        <v>86</v>
      </c>
    </row>
    <row r="17" spans="1:9" ht="68.25" customHeight="1">
      <c r="A17" s="214"/>
      <c r="B17" s="225"/>
      <c r="C17" s="97" t="s">
        <v>94</v>
      </c>
      <c r="D17" s="98">
        <v>383476772</v>
      </c>
      <c r="E17" s="99" t="s">
        <v>88</v>
      </c>
      <c r="F17" s="217"/>
      <c r="G17" s="217"/>
      <c r="H17" s="217"/>
      <c r="I17" s="223"/>
    </row>
    <row r="18" spans="1:9" ht="108" customHeight="1">
      <c r="A18" s="214"/>
      <c r="B18" s="215"/>
      <c r="C18" s="97" t="s">
        <v>95</v>
      </c>
      <c r="D18" s="98">
        <v>3358116</v>
      </c>
      <c r="E18" s="99" t="s">
        <v>96</v>
      </c>
      <c r="F18" s="217"/>
      <c r="G18" s="217"/>
      <c r="H18" s="217"/>
      <c r="I18" s="223"/>
    </row>
    <row r="19" spans="1:9" ht="40.5" customHeight="1">
      <c r="A19" s="102"/>
      <c r="B19" s="213"/>
      <c r="C19" s="97" t="s">
        <v>92</v>
      </c>
      <c r="D19" s="101">
        <f>SUM(D16:D18)</f>
        <v>490171964</v>
      </c>
      <c r="E19" s="99"/>
      <c r="F19" s="218"/>
      <c r="G19" s="218"/>
      <c r="H19" s="218"/>
      <c r="I19" s="224"/>
    </row>
    <row r="20" spans="1:11" ht="78.75" customHeight="1">
      <c r="A20" s="214"/>
      <c r="B20" s="212" t="s">
        <v>40</v>
      </c>
      <c r="C20" s="97" t="s">
        <v>97</v>
      </c>
      <c r="D20" s="98">
        <v>727034739.96</v>
      </c>
      <c r="E20" s="99" t="s">
        <v>91</v>
      </c>
      <c r="F20" s="216" t="s">
        <v>49</v>
      </c>
      <c r="G20" s="216" t="s">
        <v>49</v>
      </c>
      <c r="H20" s="216" t="s">
        <v>49</v>
      </c>
      <c r="I20" s="222" t="s">
        <v>86</v>
      </c>
      <c r="K20" s="103"/>
    </row>
    <row r="21" spans="1:9" ht="116.25" customHeight="1">
      <c r="A21" s="214"/>
      <c r="B21" s="225"/>
      <c r="C21" s="97" t="s">
        <v>98</v>
      </c>
      <c r="D21" s="98">
        <v>374865043</v>
      </c>
      <c r="E21" s="99" t="s">
        <v>99</v>
      </c>
      <c r="F21" s="217"/>
      <c r="G21" s="217"/>
      <c r="H21" s="217"/>
      <c r="I21" s="223"/>
    </row>
    <row r="22" spans="1:9" ht="84.75" customHeight="1">
      <c r="A22" s="214"/>
      <c r="B22" s="226"/>
      <c r="C22" s="97" t="s">
        <v>100</v>
      </c>
      <c r="D22" s="98">
        <v>804162456.98</v>
      </c>
      <c r="E22" s="99" t="s">
        <v>91</v>
      </c>
      <c r="F22" s="217"/>
      <c r="G22" s="217"/>
      <c r="H22" s="217"/>
      <c r="I22" s="223"/>
    </row>
    <row r="23" spans="1:9" ht="24.75" customHeight="1">
      <c r="A23" s="102"/>
      <c r="B23" s="96"/>
      <c r="C23" s="97" t="s">
        <v>92</v>
      </c>
      <c r="D23" s="101">
        <f>SUM(D20:D22)</f>
        <v>1906062239.94</v>
      </c>
      <c r="E23" s="99"/>
      <c r="F23" s="218"/>
      <c r="G23" s="218"/>
      <c r="H23" s="218"/>
      <c r="I23" s="224"/>
    </row>
  </sheetData>
  <mergeCells count="31">
    <mergeCell ref="I16:I19"/>
    <mergeCell ref="B20:B22"/>
    <mergeCell ref="I20:I23"/>
    <mergeCell ref="A20:A22"/>
    <mergeCell ref="F20:F23"/>
    <mergeCell ref="G20:G23"/>
    <mergeCell ref="H20:H23"/>
    <mergeCell ref="A16:A18"/>
    <mergeCell ref="B16:B19"/>
    <mergeCell ref="F16:F19"/>
    <mergeCell ref="G16:G19"/>
    <mergeCell ref="H16:H19"/>
    <mergeCell ref="A12:A14"/>
    <mergeCell ref="B12:B14"/>
    <mergeCell ref="F12:F15"/>
    <mergeCell ref="G12:G15"/>
    <mergeCell ref="H12:H15"/>
    <mergeCell ref="I12:I15"/>
    <mergeCell ref="A8:I8"/>
    <mergeCell ref="B10:B11"/>
    <mergeCell ref="C10:C11"/>
    <mergeCell ref="D10:D11"/>
    <mergeCell ref="E10:E11"/>
    <mergeCell ref="F10:F11"/>
    <mergeCell ref="G10:G11"/>
    <mergeCell ref="H10:H11"/>
    <mergeCell ref="I10:I11"/>
    <mergeCell ref="A2:I2"/>
    <mergeCell ref="A3:I3"/>
    <mergeCell ref="A6:I6"/>
    <mergeCell ref="A7:I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3">
      <selection activeCell="B29" sqref="B29"/>
    </sheetView>
  </sheetViews>
  <sheetFormatPr defaultColWidth="11.421875" defaultRowHeight="12.75"/>
  <cols>
    <col min="1" max="1" width="10.57421875" style="0" customWidth="1"/>
    <col min="2" max="2" width="43.140625" style="49" customWidth="1"/>
    <col min="3" max="3" width="13.421875" style="0" customWidth="1"/>
    <col min="4" max="4" width="14.28125" style="0" customWidth="1"/>
    <col min="5" max="5" width="12.8515625" style="0" customWidth="1"/>
    <col min="6" max="6" width="13.140625" style="0" customWidth="1"/>
    <col min="7" max="7" width="12.8515625" style="0" customWidth="1"/>
    <col min="8" max="8" width="14.28125" style="0" customWidth="1"/>
  </cols>
  <sheetData>
    <row r="1" ht="12.75">
      <c r="A1" s="48" t="s">
        <v>45</v>
      </c>
    </row>
    <row r="4" spans="2:15" ht="12.75">
      <c r="B4" s="137" t="s">
        <v>1</v>
      </c>
      <c r="C4" s="137"/>
      <c r="D4" s="137"/>
      <c r="E4" s="137"/>
      <c r="F4" s="137"/>
      <c r="G4" s="137"/>
      <c r="H4" s="137"/>
      <c r="I4" s="86"/>
      <c r="J4" s="86"/>
      <c r="K4" s="86"/>
      <c r="L4" s="86"/>
      <c r="M4" s="86"/>
      <c r="N4" s="86"/>
      <c r="O4" s="86"/>
    </row>
    <row r="5" spans="2:15" ht="17.25" customHeight="1">
      <c r="B5" s="137" t="s">
        <v>0</v>
      </c>
      <c r="C5" s="137"/>
      <c r="D5" s="137"/>
      <c r="E5" s="137"/>
      <c r="F5" s="137"/>
      <c r="G5" s="137"/>
      <c r="H5" s="137"/>
      <c r="I5" s="86"/>
      <c r="J5" s="86"/>
      <c r="K5" s="86"/>
      <c r="L5" s="86"/>
      <c r="M5" s="86"/>
      <c r="N5" s="86"/>
      <c r="O5" s="86"/>
    </row>
    <row r="6" spans="2:15" ht="12.75">
      <c r="B6" s="137" t="s">
        <v>43</v>
      </c>
      <c r="C6" s="137"/>
      <c r="D6" s="137"/>
      <c r="E6" s="137"/>
      <c r="F6" s="137"/>
      <c r="G6" s="137"/>
      <c r="H6" s="137"/>
      <c r="I6" s="86"/>
      <c r="J6" s="86"/>
      <c r="K6" s="86"/>
      <c r="L6" s="86"/>
      <c r="M6" s="86"/>
      <c r="N6" s="86"/>
      <c r="O6" s="86"/>
    </row>
    <row r="7" spans="2:15" ht="12.75">
      <c r="B7" s="137" t="s">
        <v>117</v>
      </c>
      <c r="C7" s="137"/>
      <c r="D7" s="137"/>
      <c r="E7" s="137"/>
      <c r="F7" s="137"/>
      <c r="G7" s="137"/>
      <c r="H7" s="137"/>
      <c r="I7" s="86"/>
      <c r="J7" s="86"/>
      <c r="K7" s="86"/>
      <c r="L7" s="86"/>
      <c r="M7" s="86"/>
      <c r="N7" s="86"/>
      <c r="O7" s="86"/>
    </row>
    <row r="8" spans="2:15" s="50" customFormat="1" ht="19.5" customHeight="1" thickBot="1">
      <c r="B8" s="167" t="s">
        <v>21</v>
      </c>
      <c r="C8" s="167"/>
      <c r="D8" s="167"/>
      <c r="E8" s="167"/>
      <c r="F8" s="167"/>
      <c r="G8" s="167"/>
      <c r="H8" s="167"/>
      <c r="I8" s="86"/>
      <c r="J8" s="86"/>
      <c r="K8" s="86"/>
      <c r="L8" s="86"/>
      <c r="M8" s="86"/>
      <c r="N8" s="86"/>
      <c r="O8" s="86"/>
    </row>
    <row r="9" spans="2:15" s="50" customFormat="1" ht="15" customHeight="1" thickBot="1">
      <c r="B9" s="104" t="s">
        <v>104</v>
      </c>
      <c r="C9" s="147">
        <v>1</v>
      </c>
      <c r="D9" s="166"/>
      <c r="E9" s="147">
        <v>2</v>
      </c>
      <c r="F9" s="166"/>
      <c r="G9" s="147">
        <v>3</v>
      </c>
      <c r="H9" s="166"/>
      <c r="I9" s="86"/>
      <c r="J9" s="86"/>
      <c r="K9" s="86"/>
      <c r="L9" s="86"/>
      <c r="M9" s="86"/>
      <c r="N9" s="86"/>
      <c r="O9" s="86"/>
    </row>
    <row r="10" spans="2:8" ht="12.75" customHeight="1">
      <c r="B10" s="157" t="s">
        <v>47</v>
      </c>
      <c r="C10" s="160" t="s">
        <v>40</v>
      </c>
      <c r="D10" s="161"/>
      <c r="E10" s="160" t="s">
        <v>44</v>
      </c>
      <c r="F10" s="161"/>
      <c r="G10" s="160" t="s">
        <v>39</v>
      </c>
      <c r="H10" s="161"/>
    </row>
    <row r="11" spans="2:8" ht="12.75">
      <c r="B11" s="158"/>
      <c r="C11" s="162"/>
      <c r="D11" s="163"/>
      <c r="E11" s="162"/>
      <c r="F11" s="163"/>
      <c r="G11" s="162"/>
      <c r="H11" s="163"/>
    </row>
    <row r="12" spans="2:8" ht="25.5" customHeight="1" thickBot="1">
      <c r="B12" s="159"/>
      <c r="C12" s="164"/>
      <c r="D12" s="165"/>
      <c r="E12" s="164"/>
      <c r="F12" s="165"/>
      <c r="G12" s="164"/>
      <c r="H12" s="165"/>
    </row>
    <row r="13" spans="2:8" ht="13.5" thickBot="1">
      <c r="B13" s="51" t="s">
        <v>48</v>
      </c>
      <c r="C13" s="52" t="s">
        <v>49</v>
      </c>
      <c r="D13" s="53" t="s">
        <v>50</v>
      </c>
      <c r="E13" s="52" t="s">
        <v>49</v>
      </c>
      <c r="F13" s="53" t="s">
        <v>50</v>
      </c>
      <c r="G13" s="52" t="s">
        <v>49</v>
      </c>
      <c r="H13" s="53" t="s">
        <v>50</v>
      </c>
    </row>
    <row r="14" spans="2:8" ht="84">
      <c r="B14" s="55" t="s">
        <v>51</v>
      </c>
      <c r="C14" s="56" t="s">
        <v>105</v>
      </c>
      <c r="D14" s="57" t="s">
        <v>102</v>
      </c>
      <c r="E14" s="56" t="s">
        <v>103</v>
      </c>
      <c r="F14" s="57"/>
      <c r="G14" s="56" t="s">
        <v>106</v>
      </c>
      <c r="H14" s="57"/>
    </row>
    <row r="15" spans="2:8" ht="47.25" customHeight="1">
      <c r="B15" s="58" t="s">
        <v>52</v>
      </c>
      <c r="C15" s="59" t="s">
        <v>107</v>
      </c>
      <c r="D15" s="60"/>
      <c r="E15" s="59" t="s">
        <v>108</v>
      </c>
      <c r="F15" s="60"/>
      <c r="G15" s="59" t="s">
        <v>109</v>
      </c>
      <c r="H15" s="60"/>
    </row>
    <row r="16" spans="2:8" ht="63.75">
      <c r="B16" s="58" t="s">
        <v>53</v>
      </c>
      <c r="C16" s="59" t="s">
        <v>110</v>
      </c>
      <c r="D16" s="61" t="s">
        <v>111</v>
      </c>
      <c r="E16" s="59" t="s">
        <v>112</v>
      </c>
      <c r="F16" s="61"/>
      <c r="G16" s="59" t="s">
        <v>113</v>
      </c>
      <c r="H16" s="61"/>
    </row>
    <row r="17" spans="2:8" ht="51.75" thickBot="1">
      <c r="B17" s="62" t="s">
        <v>54</v>
      </c>
      <c r="C17" s="106" t="s">
        <v>114</v>
      </c>
      <c r="D17" s="63"/>
      <c r="E17" s="105" t="s">
        <v>115</v>
      </c>
      <c r="F17" s="63"/>
      <c r="G17" s="59" t="s">
        <v>116</v>
      </c>
      <c r="H17" s="63"/>
    </row>
    <row r="18" spans="2:8" s="64" customFormat="1" ht="24.75" customHeight="1" thickBot="1">
      <c r="B18" s="65" t="s">
        <v>55</v>
      </c>
      <c r="C18" s="153" t="s">
        <v>50</v>
      </c>
      <c r="D18" s="154"/>
      <c r="E18" s="155" t="s">
        <v>49</v>
      </c>
      <c r="F18" s="156"/>
      <c r="G18" s="155" t="s">
        <v>49</v>
      </c>
      <c r="H18" s="156"/>
    </row>
    <row r="19" s="66" customFormat="1" ht="12.75">
      <c r="B19" s="67"/>
    </row>
    <row r="20" ht="12.75" hidden="1"/>
    <row r="21" ht="12.75" hidden="1"/>
    <row r="22" ht="12.75" hidden="1"/>
    <row r="23" ht="12.75" hidden="1"/>
    <row r="24" spans="4:8" ht="12.75" hidden="1">
      <c r="D24" t="b">
        <f>AND(D14="",D15="",D16="",D17="")</f>
        <v>0</v>
      </c>
      <c r="F24" t="b">
        <f>AND(F14="",F15="",F16="",F17="")</f>
        <v>1</v>
      </c>
      <c r="H24" t="b">
        <f>AND(H14="",H15="",H16="",H17="")</f>
        <v>1</v>
      </c>
    </row>
    <row r="25" ht="12.75" hidden="1"/>
    <row r="26" ht="12.75" hidden="1"/>
    <row r="27" ht="12.75" hidden="1"/>
    <row r="28" ht="12.75" hidden="1"/>
    <row r="29" ht="12.75">
      <c r="B29" s="47" t="s">
        <v>121</v>
      </c>
    </row>
    <row r="31" ht="12.75">
      <c r="D31" t="s">
        <v>101</v>
      </c>
    </row>
  </sheetData>
  <mergeCells count="15">
    <mergeCell ref="C18:D18"/>
    <mergeCell ref="E18:F18"/>
    <mergeCell ref="G18:H18"/>
    <mergeCell ref="B10:B12"/>
    <mergeCell ref="C10:D12"/>
    <mergeCell ref="E10:F12"/>
    <mergeCell ref="G10:H12"/>
    <mergeCell ref="E9:F9"/>
    <mergeCell ref="G9:H9"/>
    <mergeCell ref="B4:H4"/>
    <mergeCell ref="B6:H6"/>
    <mergeCell ref="B7:H7"/>
    <mergeCell ref="B8:H8"/>
    <mergeCell ref="B5:H5"/>
    <mergeCell ref="C9:D9"/>
  </mergeCells>
  <hyperlinks>
    <hyperlink ref="A1" location="Hoja1!A1" display="VOLVER AL MENU"/>
  </hyperlink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jvicerrecadmin</cp:lastModifiedBy>
  <cp:lastPrinted>2008-06-19T19:14:37Z</cp:lastPrinted>
  <dcterms:created xsi:type="dcterms:W3CDTF">1996-11-27T10:00:04Z</dcterms:created>
  <dcterms:modified xsi:type="dcterms:W3CDTF">2008-10-24T21:09:48Z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