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1" activeTab="1"/>
  </bookViews>
  <sheets>
    <sheet name="VERIFICACION DE LOS D. FINANCIE" sheetId="1" r:id="rId1"/>
    <sheet name="EVALUACIÓN FINANCIERA" sheetId="2" r:id="rId2"/>
    <sheet name="RESUMEN DE LA EVALUACIÓN " sheetId="3" r:id="rId3"/>
  </sheets>
  <definedNames>
    <definedName name="_xlnm.Print_Area" localSheetId="1">'EVALUACIÓN FINANCIERA'!$D$10:$F$24</definedName>
    <definedName name="_xlnm.Print_Area" localSheetId="0">'VERIFICACION DE LOS D. FINANCIE'!$C$9:$D$18</definedName>
    <definedName name="OLE_LINK1" localSheetId="2">'RESUMEN DE LA EVALUACIÓN '!#REF!</definedName>
    <definedName name="_xlnm.Print_Titles" localSheetId="1">'EVALUACIÓN FINANCIERA'!$B:$C,'EVALUACIÓN FINANCIERA'!$5:$14</definedName>
    <definedName name="_xlnm.Print_Titles" localSheetId="0">'VERIFICACION DE LOS D. FINANCIE'!$B:$B,'VERIFICACION DE LOS D. FINANCIE'!$5:$8</definedName>
  </definedNames>
  <calcPr calcMode="manual" fullCalcOnLoad="1"/>
</workbook>
</file>

<file path=xl/sharedStrings.xml><?xml version="1.0" encoding="utf-8"?>
<sst xmlns="http://schemas.openxmlformats.org/spreadsheetml/2006/main" count="63" uniqueCount="50">
  <si>
    <t>UNIVERSIDAD DISTRITAL FRANCISCO JOSÉ DE CALDAS</t>
  </si>
  <si>
    <t>NO APLICA</t>
  </si>
  <si>
    <t>CUADRO RESUMEN DE EVALUACIONES</t>
  </si>
  <si>
    <t>Nº</t>
  </si>
  <si>
    <t>PROPONENTE</t>
  </si>
  <si>
    <t>CAPACIDAD JURÍDICA</t>
  </si>
  <si>
    <t>ASPECTOS TÉCNICOS</t>
  </si>
  <si>
    <t>EVALUACION FINANCIERA</t>
  </si>
  <si>
    <t>TOTAL PUNTAJE    1000 PTOS</t>
  </si>
  <si>
    <t>EXPERIENCIA 300 PTOS</t>
  </si>
  <si>
    <t>FACTOR ECONOMICO 700 PTOS</t>
  </si>
  <si>
    <t>CUMPLE</t>
  </si>
  <si>
    <t xml:space="preserve">Contratar el mantenimiento del gimnasio de la facultad Tecnológica  incluyendo el mantenimiento correctivo a las máquinas, (equipos) piso del gimnasio de la Facultad tecnológica.    </t>
  </si>
  <si>
    <t>INVITACIÓN DIRECTA No. 014 DE 2008</t>
  </si>
  <si>
    <t>GRUPO AZER S.A.</t>
  </si>
  <si>
    <t>VOLVER AL MENU</t>
  </si>
  <si>
    <t>EVALUACIÓN FINANCIERA: INVITACION DIRECTA Nº 014 DE 2008</t>
  </si>
  <si>
    <t>No.</t>
  </si>
  <si>
    <t>DOCUMENTO</t>
  </si>
  <si>
    <t>PENDIENTE</t>
  </si>
  <si>
    <t xml:space="preserve">Balance General y Estado de Resultados comparativos con  corte a 31 de diciembre de 2007 y 2006 (documento subsanable) </t>
  </si>
  <si>
    <t>FOLIO 39 a FOLIO 48</t>
  </si>
  <si>
    <t>DECLARACIÓN DE RENTA (documento subsanable)</t>
  </si>
  <si>
    <t>FOLIO 49</t>
  </si>
  <si>
    <t>CONCILIACIÓN TRIBUTARIA (documento subsanable)</t>
  </si>
  <si>
    <t>FOLIO 50</t>
  </si>
  <si>
    <t>CERTIFICADO ANTECEDENTES DISCIPLINARIOS DEL CONTADOR Y DEL REVISOR FISCAL (ó CONTADOR INDEPENDIENTE QUE DICTAMINA O AUDITA LOS ESTADOS FINANCIEROS) (documento subsanable)</t>
  </si>
  <si>
    <t>FOLIO 53 Y FOLIO 54</t>
  </si>
  <si>
    <t>RESULTADO GENERAL</t>
  </si>
  <si>
    <t>% DE PARTICIPACION</t>
  </si>
  <si>
    <t>item</t>
  </si>
  <si>
    <t>FACTORES</t>
  </si>
  <si>
    <t>RESULTADO</t>
  </si>
  <si>
    <t>CALIFICACIÓN</t>
  </si>
  <si>
    <t>ENDEUDAMIENTO &lt;=70 % (PASIVO TOTAL / ACTIVO TOTAL )*100</t>
  </si>
  <si>
    <t>PASIVO TOTAL</t>
  </si>
  <si>
    <t>ACTIVO TOTAL</t>
  </si>
  <si>
    <t>CAPITAL DE TRABAJO &gt;=50% del PO. (AC-PC)</t>
  </si>
  <si>
    <t>ACTIVO CORRIENTE</t>
  </si>
  <si>
    <t>PASIVO CORRIENTE</t>
  </si>
  <si>
    <t>RAZON CORRIENTE &gt;= 1.5 (AC/PC)</t>
  </si>
  <si>
    <t>RELACIÓN PATRIMONIAL &lt;=1.5 (PO/ PT)</t>
  </si>
  <si>
    <t>PRESUPUESTO OFICIAL</t>
  </si>
  <si>
    <t>PATRIMONIO TOTAL</t>
  </si>
  <si>
    <t>GRUPO 1 MATERIALES</t>
  </si>
  <si>
    <t>GRUPO 2 REACTIVOS</t>
  </si>
  <si>
    <t>VALOR OFERTADO</t>
  </si>
  <si>
    <t>EN MILES</t>
  </si>
  <si>
    <t>ACTIVOS FIJOS</t>
  </si>
  <si>
    <r>
      <rPr>
        <b/>
        <sz val="10"/>
        <rFont val="Arial"/>
        <family val="2"/>
      </rPr>
      <t>OBJETO:</t>
    </r>
    <r>
      <rPr>
        <sz val="10"/>
        <rFont val="Arial"/>
        <family val="2"/>
      </rPr>
      <t xml:space="preserve"> Contratar el mantenimiento del gimnasio de la facultad Tecnológica incluyendo el mantenimiento correctivo a las máquinas (Equipos), piso del gimnasio de la Facultad Tecnológica. </t>
    </r>
  </si>
</sst>
</file>

<file path=xl/styles.xml><?xml version="1.0" encoding="utf-8"?>
<styleSheet xmlns="http://schemas.openxmlformats.org/spreadsheetml/2006/main">
  <numFmts count="6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&quot;$&quot;\ #,##0.00;[Red]&quot;$&quot;\ #,##0.00"/>
    <numFmt numFmtId="207" formatCode="_ &quot;$&quot;\ * #,##0_ ;_ &quot;$&quot;\ * \-#,##0_ ;_ &quot;$&quot;\ * &quot;-&quot;??_ ;_ @_ "/>
    <numFmt numFmtId="208" formatCode="_ &quot;$&quot;\ * #,##0.0_ ;_ &quot;$&quot;\ * \-#,##0.0_ ;_ &quot;$&quot;\ * &quot;-&quot;??_ ;_ @_ "/>
    <numFmt numFmtId="209" formatCode="_-* #,##0.0\ _P_t_s_-;\-* #,##0.0\ _P_t_s_-;_-* &quot;-&quot;??\ _P_t_s_-;_-@_-"/>
    <numFmt numFmtId="210" formatCode="_-* #,##0\ _P_t_s_-;\-* #,##0\ _P_t_s_-;_-* &quot;-&quot;??\ _P_t_s_-;_-@_-"/>
    <numFmt numFmtId="211" formatCode="&quot;$&quot;\ #,##0_);\(&quot;$&quot;\ #,##0\)"/>
    <numFmt numFmtId="212" formatCode="&quot;$&quot;\ #,##0_);[Red]\(&quot;$&quot;\ #,##0\)"/>
    <numFmt numFmtId="213" formatCode="&quot;$&quot;\ #,##0.00_);\(&quot;$&quot;\ #,##0.00\)"/>
    <numFmt numFmtId="214" formatCode="&quot;$&quot;\ #,##0.00_);[Red]\(&quot;$&quot;\ #,##0.00\)"/>
    <numFmt numFmtId="215" formatCode="_(&quot;$&quot;\ * #,##0_);_(&quot;$&quot;\ * \(#,##0\);_(&quot;$&quot;\ * &quot;-&quot;_);_(@_)"/>
    <numFmt numFmtId="216" formatCode="_(* #,##0_);_(* \(#,##0\);_(* &quot;-&quot;_);_(@_)"/>
    <numFmt numFmtId="217" formatCode="_(&quot;$&quot;\ * #,##0.00_);_(&quot;$&quot;\ * \(#,##0.00\);_(&quot;$&quot;\ * &quot;-&quot;??_);_(@_)"/>
    <numFmt numFmtId="218" formatCode="_(* #,##0.00_);_(* \(#,##0.00\);_(* &quot;-&quot;??_);_(@_)"/>
    <numFmt numFmtId="219" formatCode="#.##0"/>
    <numFmt numFmtId="220" formatCode="#.##0.00"/>
    <numFmt numFmtId="221" formatCode="0.000"/>
    <numFmt numFmtId="222" formatCode="0.0"/>
    <numFmt numFmtId="223" formatCode="#,##0.0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sz val="9"/>
      <name val="Bookman Old Style"/>
      <family val="1"/>
    </font>
    <font>
      <sz val="11"/>
      <color indexed="8"/>
      <name val="Bookman Old Style"/>
      <family val="1"/>
    </font>
    <font>
      <b/>
      <sz val="8"/>
      <name val="Bookman Old Style"/>
      <family val="1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u val="single"/>
      <sz val="8.5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i/>
      <sz val="16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0" fillId="0" borderId="8" applyNumberFormat="0" applyFill="0" applyAlignment="0" applyProtection="0"/>
    <xf numFmtId="0" fontId="31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33" fillId="0" borderId="0" xfId="47" applyFont="1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4" fillId="0" borderId="13" xfId="0" applyFont="1" applyBorder="1" applyAlignment="1">
      <alignment wrapText="1"/>
    </xf>
    <xf numFmtId="0" fontId="34" fillId="0" borderId="14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0" fillId="0" borderId="13" xfId="0" applyFont="1" applyBorder="1" applyAlignment="1">
      <alignment horizontal="justify" vertical="center"/>
    </xf>
    <xf numFmtId="0" fontId="34" fillId="0" borderId="17" xfId="0" applyFont="1" applyBorder="1" applyAlignment="1">
      <alignment wrapText="1"/>
    </xf>
    <xf numFmtId="0" fontId="0" fillId="0" borderId="18" xfId="0" applyFont="1" applyBorder="1" applyAlignment="1">
      <alignment horizontal="justify" vertical="justify" wrapText="1"/>
    </xf>
    <xf numFmtId="0" fontId="0" fillId="0" borderId="15" xfId="0" applyFont="1" applyBorder="1" applyAlignment="1">
      <alignment vertical="justify" wrapText="1"/>
    </xf>
    <xf numFmtId="0" fontId="0" fillId="0" borderId="16" xfId="0" applyFont="1" applyBorder="1" applyAlignment="1">
      <alignment vertical="justify" wrapText="1"/>
    </xf>
    <xf numFmtId="0" fontId="1" fillId="0" borderId="0" xfId="0" applyFont="1" applyAlignment="1">
      <alignment/>
    </xf>
    <xf numFmtId="0" fontId="1" fillId="16" borderId="19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36" fillId="0" borderId="23" xfId="0" applyFont="1" applyBorder="1" applyAlignment="1">
      <alignment horizontal="justify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justify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justify" vertical="top" wrapText="1"/>
    </xf>
    <xf numFmtId="0" fontId="0" fillId="0" borderId="30" xfId="0" applyFont="1" applyBorder="1" applyAlignment="1">
      <alignment horizontal="center"/>
    </xf>
    <xf numFmtId="0" fontId="1" fillId="0" borderId="31" xfId="0" applyFont="1" applyBorder="1" applyAlignment="1">
      <alignment vertical="center" wrapText="1"/>
    </xf>
    <xf numFmtId="0" fontId="22" fillId="0" borderId="0" xfId="47" applyAlignment="1" applyProtection="1">
      <alignment/>
      <protection/>
    </xf>
    <xf numFmtId="0" fontId="0" fillId="0" borderId="0" xfId="0" applyFont="1" applyAlignment="1">
      <alignment wrapText="1"/>
    </xf>
    <xf numFmtId="0" fontId="37" fillId="0" borderId="15" xfId="0" applyFont="1" applyBorder="1" applyAlignment="1">
      <alignment vertical="center"/>
    </xf>
    <xf numFmtId="0" fontId="1" fillId="24" borderId="0" xfId="0" applyFont="1" applyFill="1" applyAlignment="1">
      <alignment/>
    </xf>
    <xf numFmtId="0" fontId="35" fillId="0" borderId="19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9" fontId="0" fillId="0" borderId="0" xfId="55" applyFont="1" applyAlignment="1">
      <alignment horizontal="center"/>
    </xf>
    <xf numFmtId="0" fontId="39" fillId="0" borderId="34" xfId="0" applyFont="1" applyBorder="1" applyAlignment="1">
      <alignment horizontal="justify" wrapText="1"/>
    </xf>
    <xf numFmtId="3" fontId="39" fillId="0" borderId="2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0" fillId="0" borderId="35" xfId="0" applyFont="1" applyBorder="1" applyAlignment="1">
      <alignment horizontal="justify" wrapText="1"/>
    </xf>
    <xf numFmtId="3" fontId="39" fillId="0" borderId="36" xfId="0" applyNumberFormat="1" applyFont="1" applyBorder="1" applyAlignment="1">
      <alignment horizontal="right" vertical="center"/>
    </xf>
    <xf numFmtId="0" fontId="40" fillId="0" borderId="34" xfId="0" applyFont="1" applyBorder="1" applyAlignment="1">
      <alignment horizontal="justify" wrapText="1"/>
    </xf>
    <xf numFmtId="0" fontId="39" fillId="0" borderId="35" xfId="0" applyFont="1" applyBorder="1" applyAlignment="1">
      <alignment horizontal="justify" wrapText="1"/>
    </xf>
    <xf numFmtId="223" fontId="0" fillId="0" borderId="0" xfId="55" applyNumberFormat="1" applyFont="1" applyAlignment="1">
      <alignment horizontal="center"/>
    </xf>
    <xf numFmtId="0" fontId="39" fillId="0" borderId="37" xfId="0" applyFont="1" applyBorder="1" applyAlignment="1">
      <alignment horizontal="justify" wrapText="1"/>
    </xf>
    <xf numFmtId="3" fontId="39" fillId="0" borderId="38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3" fontId="36" fillId="0" borderId="10" xfId="0" applyNumberFormat="1" applyFont="1" applyBorder="1" applyAlignment="1">
      <alignment/>
    </xf>
    <xf numFmtId="3" fontId="1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9" fontId="0" fillId="0" borderId="0" xfId="0" applyNumberFormat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vertical="center"/>
    </xf>
    <xf numFmtId="0" fontId="1" fillId="16" borderId="43" xfId="0" applyFont="1" applyFill="1" applyBorder="1" applyAlignment="1">
      <alignment horizontal="center"/>
    </xf>
    <xf numFmtId="0" fontId="1" fillId="16" borderId="33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justify" vertical="center"/>
    </xf>
    <xf numFmtId="10" fontId="0" fillId="0" borderId="45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3" xfId="0" applyBorder="1" applyAlignment="1">
      <alignment horizontal="justify" vertical="center"/>
    </xf>
    <xf numFmtId="3" fontId="39" fillId="0" borderId="10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justify" vertical="center"/>
    </xf>
    <xf numFmtId="0" fontId="39" fillId="0" borderId="13" xfId="0" applyFont="1" applyBorder="1" applyAlignment="1">
      <alignment horizontal="justify" vertical="center"/>
    </xf>
    <xf numFmtId="0" fontId="34" fillId="0" borderId="13" xfId="0" applyFont="1" applyBorder="1" applyAlignment="1">
      <alignment horizontal="center" wrapText="1"/>
    </xf>
    <xf numFmtId="0" fontId="34" fillId="0" borderId="14" xfId="0" applyFont="1" applyBorder="1" applyAlignment="1">
      <alignment horizont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25" xfId="0" applyBorder="1" applyAlignment="1">
      <alignment horizontal="center" vertical="center"/>
    </xf>
    <xf numFmtId="0" fontId="38" fillId="0" borderId="15" xfId="0" applyFont="1" applyBorder="1" applyAlignment="1">
      <alignment wrapText="1"/>
    </xf>
    <xf numFmtId="0" fontId="35" fillId="0" borderId="16" xfId="0" applyFont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24" borderId="41" xfId="0" applyFont="1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1" fillId="24" borderId="41" xfId="0" applyFont="1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MODELO DE EVAL FINANCIER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zoomScale="85" zoomScaleNormal="85" workbookViewId="0" topLeftCell="A1">
      <pane xSplit="2" topLeftCell="C1" activePane="topRight" state="frozen"/>
      <selection pane="topLeft" activeCell="J14" sqref="J14"/>
      <selection pane="topRight" activeCell="J14" sqref="J14"/>
    </sheetView>
  </sheetViews>
  <sheetFormatPr defaultColWidth="11.421875" defaultRowHeight="12.75"/>
  <cols>
    <col min="1" max="1" width="21.28125" style="22" customWidth="1"/>
    <col min="2" max="2" width="39.57421875" style="21" customWidth="1"/>
    <col min="3" max="3" width="13.421875" style="22" customWidth="1"/>
    <col min="4" max="4" width="12.57421875" style="22" customWidth="1"/>
    <col min="5" max="16384" width="11.421875" style="22" customWidth="1"/>
  </cols>
  <sheetData>
    <row r="1" ht="12.75">
      <c r="A1" s="20" t="s">
        <v>15</v>
      </c>
    </row>
    <row r="4" ht="13.5" thickBot="1"/>
    <row r="5" spans="2:4" ht="47.25" customHeight="1">
      <c r="B5" s="23" t="s">
        <v>16</v>
      </c>
      <c r="C5" s="24"/>
      <c r="D5" s="28"/>
    </row>
    <row r="6" spans="2:4" ht="63.75" customHeight="1" thickBot="1">
      <c r="B6" s="29" t="s">
        <v>49</v>
      </c>
      <c r="C6" s="30"/>
      <c r="D6" s="31"/>
    </row>
    <row r="8" ht="13.5" thickBot="1"/>
    <row r="9" spans="2:4" s="32" customFormat="1" ht="24.75" customHeight="1" thickBot="1">
      <c r="B9" s="33" t="s">
        <v>17</v>
      </c>
      <c r="C9" s="83">
        <v>1</v>
      </c>
      <c r="D9" s="84"/>
    </row>
    <row r="10" spans="2:4" ht="12.75" customHeight="1">
      <c r="B10" s="72" t="s">
        <v>4</v>
      </c>
      <c r="C10" s="75" t="s">
        <v>14</v>
      </c>
      <c r="D10" s="76"/>
    </row>
    <row r="11" spans="2:4" ht="12.75">
      <c r="B11" s="73"/>
      <c r="C11" s="77"/>
      <c r="D11" s="78"/>
    </row>
    <row r="12" spans="2:4" ht="25.5" customHeight="1" thickBot="1">
      <c r="B12" s="74"/>
      <c r="C12" s="79"/>
      <c r="D12" s="80"/>
    </row>
    <row r="13" spans="2:4" ht="15" customHeight="1" thickBot="1">
      <c r="B13" s="34" t="s">
        <v>18</v>
      </c>
      <c r="C13" s="35" t="s">
        <v>11</v>
      </c>
      <c r="D13" s="36" t="s">
        <v>19</v>
      </c>
    </row>
    <row r="14" spans="2:4" ht="38.25">
      <c r="B14" s="37" t="s">
        <v>20</v>
      </c>
      <c r="C14" s="38" t="s">
        <v>21</v>
      </c>
      <c r="D14" s="39"/>
    </row>
    <row r="15" spans="2:4" ht="47.25" customHeight="1">
      <c r="B15" s="40" t="s">
        <v>22</v>
      </c>
      <c r="C15" s="41" t="s">
        <v>23</v>
      </c>
      <c r="D15" s="42"/>
    </row>
    <row r="16" spans="2:4" ht="29.25" customHeight="1">
      <c r="B16" s="40" t="s">
        <v>24</v>
      </c>
      <c r="C16" s="41" t="s">
        <v>25</v>
      </c>
      <c r="D16" s="43"/>
    </row>
    <row r="17" spans="2:4" ht="73.5" customHeight="1" thickBot="1">
      <c r="B17" s="44" t="s">
        <v>26</v>
      </c>
      <c r="C17" s="41" t="s">
        <v>27</v>
      </c>
      <c r="D17" s="45"/>
    </row>
    <row r="18" spans="2:4" ht="27.75" customHeight="1" thickBot="1">
      <c r="B18" s="46" t="s">
        <v>28</v>
      </c>
      <c r="C18" s="81" t="s">
        <v>11</v>
      </c>
      <c r="D18" s="82"/>
    </row>
  </sheetData>
  <sheetProtection/>
  <mergeCells count="4">
    <mergeCell ref="B10:B12"/>
    <mergeCell ref="C10:D12"/>
    <mergeCell ref="C18:D18"/>
    <mergeCell ref="C9:D9"/>
  </mergeCells>
  <hyperlinks>
    <hyperlink ref="A1" location="Hoja1!A1" display="VOLVER AL MENU"/>
  </hyperlinks>
  <printOptions horizontalCentered="1"/>
  <pageMargins left="0.6299212598425197" right="0.5118110236220472" top="0.984251968503937" bottom="0.984251968503937" header="0" footer="0"/>
  <pageSetup fitToHeight="1" fitToWidth="1" horizontalDpi="200" verticalDpi="200" orientation="portrait" r:id="rId1"/>
  <headerFooter alignWithMargins="0">
    <oddFooter>&amp;C&amp;"Tahoma,Negrita"Página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zoomScale="85" zoomScaleNormal="85" workbookViewId="0" topLeftCell="A1">
      <pane xSplit="3" topLeftCell="D1" activePane="topRight" state="frozen"/>
      <selection pane="topLeft" activeCell="J14" sqref="J14"/>
      <selection pane="topRight" activeCell="J14" sqref="J14"/>
    </sheetView>
  </sheetViews>
  <sheetFormatPr defaultColWidth="11.421875" defaultRowHeight="12.75"/>
  <cols>
    <col min="1" max="1" width="14.57421875" style="0" customWidth="1"/>
    <col min="2" max="2" width="39.57421875" style="48" customWidth="1"/>
    <col min="3" max="3" width="19.28125" style="48" customWidth="1"/>
    <col min="4" max="4" width="16.7109375" style="48" customWidth="1"/>
    <col min="5" max="6" width="16.140625" style="0" customWidth="1"/>
  </cols>
  <sheetData>
    <row r="1" ht="12.75">
      <c r="A1" s="47" t="s">
        <v>15</v>
      </c>
    </row>
    <row r="4" ht="13.5" thickBot="1"/>
    <row r="5" spans="2:6" ht="40.5" customHeight="1">
      <c r="B5" s="104" t="str">
        <f>+'VERIFICACION DE LOS D. FINANCIE'!B5</f>
        <v>EVALUACIÓN FINANCIERA: INVITACION DIRECTA Nº 014 DE 2008</v>
      </c>
      <c r="C5" s="105"/>
      <c r="D5" s="24"/>
      <c r="E5" s="24"/>
      <c r="F5" s="28"/>
    </row>
    <row r="6" spans="2:6" ht="76.5" customHeight="1" thickBot="1">
      <c r="B6" s="106" t="str">
        <f>+'VERIFICACION DE LOS D. FINANCIE'!B6</f>
        <v>OBJETO: Contratar el mantenimiento del gimnasio de la facultad Tecnológica incluyendo el mantenimiento correctivo a las máquinas (Equipos), piso del gimnasio de la Facultad Tecnológica. </v>
      </c>
      <c r="C6" s="107"/>
      <c r="D6" s="49"/>
      <c r="E6" s="109"/>
      <c r="F6" s="110"/>
    </row>
    <row r="8" ht="13.5" thickBot="1"/>
    <row r="9" spans="2:6" s="50" customFormat="1" ht="24.75" customHeight="1" thickBot="1">
      <c r="B9" s="121" t="s">
        <v>17</v>
      </c>
      <c r="C9" s="122"/>
      <c r="D9" s="118">
        <v>1</v>
      </c>
      <c r="E9" s="119"/>
      <c r="F9" s="120"/>
    </row>
    <row r="10" spans="2:6" ht="23.25" customHeight="1">
      <c r="B10" s="75" t="s">
        <v>4</v>
      </c>
      <c r="C10" s="123"/>
      <c r="D10" s="75" t="str">
        <f>+'VERIFICACION DE LOS D. FINANCIE'!C10</f>
        <v>GRUPO AZER S.A.</v>
      </c>
      <c r="E10" s="111"/>
      <c r="F10" s="112"/>
    </row>
    <row r="11" spans="2:6" ht="12" customHeight="1">
      <c r="B11" s="77"/>
      <c r="C11" s="124"/>
      <c r="D11" s="77"/>
      <c r="E11" s="113"/>
      <c r="F11" s="114"/>
    </row>
    <row r="12" spans="2:6" ht="39" customHeight="1" thickBot="1">
      <c r="B12" s="125"/>
      <c r="C12" s="126"/>
      <c r="D12" s="115"/>
      <c r="E12" s="116"/>
      <c r="F12" s="117"/>
    </row>
    <row r="13" spans="2:6" ht="25.5" customHeight="1" thickBot="1">
      <c r="B13" s="127" t="s">
        <v>29</v>
      </c>
      <c r="C13" s="128"/>
      <c r="D13" s="129" t="s">
        <v>1</v>
      </c>
      <c r="E13" s="130"/>
      <c r="F13" s="128"/>
    </row>
    <row r="14" spans="2:6" ht="13.5" thickBot="1">
      <c r="B14" s="51" t="s">
        <v>18</v>
      </c>
      <c r="C14" s="52" t="s">
        <v>30</v>
      </c>
      <c r="D14" s="51" t="s">
        <v>31</v>
      </c>
      <c r="E14" s="53" t="s">
        <v>32</v>
      </c>
      <c r="F14" s="54" t="s">
        <v>33</v>
      </c>
    </row>
    <row r="15" spans="1:6" ht="31.5" customHeight="1">
      <c r="A15" s="55">
        <v>0.7</v>
      </c>
      <c r="B15" s="103" t="s">
        <v>34</v>
      </c>
      <c r="C15" s="56" t="s">
        <v>35</v>
      </c>
      <c r="D15" s="57">
        <v>18426.7</v>
      </c>
      <c r="E15" s="96">
        <f>+IF(D15="","",D15/D16)</f>
        <v>0.08239189436925155</v>
      </c>
      <c r="F15" s="108" t="str">
        <f>IF(E15&lt;=$A$15,"CUMPLE","NO CUMPLE")</f>
        <v>CUMPLE</v>
      </c>
    </row>
    <row r="16" spans="1:6" ht="31.5" customHeight="1" thickBot="1">
      <c r="A16" s="58"/>
      <c r="B16" s="95"/>
      <c r="C16" s="59" t="s">
        <v>36</v>
      </c>
      <c r="D16" s="60">
        <v>223647</v>
      </c>
      <c r="E16" s="97"/>
      <c r="F16" s="98"/>
    </row>
    <row r="17" spans="1:6" ht="31.5" customHeight="1">
      <c r="A17" s="55">
        <v>0.5</v>
      </c>
      <c r="B17" s="27" t="s">
        <v>37</v>
      </c>
      <c r="C17" s="61" t="s">
        <v>38</v>
      </c>
      <c r="D17" s="60">
        <v>124679.8</v>
      </c>
      <c r="E17" s="101">
        <f>+IF(D17="","",D17-D18)</f>
        <v>106253.1</v>
      </c>
      <c r="F17" s="98" t="str">
        <f>+IF(E17&gt;=D$33,"CUMPLE"," NO CUMPLE")</f>
        <v>CUMPLE</v>
      </c>
    </row>
    <row r="18" spans="1:6" ht="31.5" customHeight="1" thickBot="1">
      <c r="A18" s="58"/>
      <c r="B18" s="95"/>
      <c r="C18" s="62" t="s">
        <v>39</v>
      </c>
      <c r="D18" s="60">
        <v>18426.7</v>
      </c>
      <c r="E18" s="101"/>
      <c r="F18" s="98"/>
    </row>
    <row r="19" spans="1:6" ht="31.5" customHeight="1">
      <c r="A19" s="63">
        <v>1.5</v>
      </c>
      <c r="B19" s="102" t="s">
        <v>40</v>
      </c>
      <c r="C19" s="61" t="s">
        <v>38</v>
      </c>
      <c r="D19" s="60">
        <f>+D17</f>
        <v>124679.8</v>
      </c>
      <c r="E19" s="87">
        <f>+IF(D19="","",D19/D20)</f>
        <v>6.766257658723482</v>
      </c>
      <c r="F19" s="98" t="str">
        <f>+IF(E19&gt;=$A$19,"CUMPLE","NO CUMPLE")</f>
        <v>CUMPLE</v>
      </c>
    </row>
    <row r="20" spans="1:6" ht="31.5" customHeight="1" thickBot="1">
      <c r="A20" s="58"/>
      <c r="B20" s="95"/>
      <c r="C20" s="62" t="s">
        <v>39</v>
      </c>
      <c r="D20" s="60">
        <f>+D18</f>
        <v>18426.7</v>
      </c>
      <c r="E20" s="87"/>
      <c r="F20" s="98"/>
    </row>
    <row r="21" spans="1:6" ht="31.5" customHeight="1">
      <c r="A21" s="63">
        <v>1.2</v>
      </c>
      <c r="B21" s="100" t="s">
        <v>41</v>
      </c>
      <c r="C21" s="64" t="s">
        <v>42</v>
      </c>
      <c r="D21" s="60">
        <f>+D$31/1000</f>
        <v>60918.56</v>
      </c>
      <c r="E21" s="87">
        <f>+IF(D21="","",D21/D22)</f>
        <v>0.2968447078578484</v>
      </c>
      <c r="F21" s="98" t="str">
        <f>+IF(E21&lt;=$A$21,"CUMPLE","NO CUMPLE")</f>
        <v>CUMPLE</v>
      </c>
    </row>
    <row r="22" spans="1:6" ht="31.5" customHeight="1" thickBot="1">
      <c r="A22" s="58"/>
      <c r="B22" s="95"/>
      <c r="C22" s="62" t="s">
        <v>43</v>
      </c>
      <c r="D22" s="65">
        <f>+D16-D15</f>
        <v>205220.3</v>
      </c>
      <c r="E22" s="88"/>
      <c r="F22" s="99"/>
    </row>
    <row r="23" spans="2:6" ht="12.75">
      <c r="B23" s="89" t="s">
        <v>28</v>
      </c>
      <c r="C23" s="66"/>
      <c r="D23" s="91" t="str">
        <f>IF(D36=FALSE,"CUMPLE","NO CUMPLE")</f>
        <v>CUMPLE</v>
      </c>
      <c r="E23" s="92"/>
      <c r="F23" s="93"/>
    </row>
    <row r="24" spans="2:6" ht="13.5" thickBot="1">
      <c r="B24" s="90"/>
      <c r="C24" s="67"/>
      <c r="D24" s="94"/>
      <c r="E24" s="25"/>
      <c r="F24" s="26"/>
    </row>
    <row r="28" spans="1:4" ht="12.75">
      <c r="A28" s="22" t="s">
        <v>44</v>
      </c>
      <c r="D28" s="68"/>
    </row>
    <row r="29" spans="1:4" ht="12.75">
      <c r="A29" s="22" t="s">
        <v>45</v>
      </c>
      <c r="D29" s="68"/>
    </row>
    <row r="30" spans="1:4" ht="12.75">
      <c r="A30" s="22"/>
      <c r="D30" s="68">
        <v>60918560</v>
      </c>
    </row>
    <row r="31" spans="1:6" ht="12.75">
      <c r="A31" t="s">
        <v>46</v>
      </c>
      <c r="D31" s="69">
        <f>SUM(D28:D30)</f>
        <v>60918560</v>
      </c>
      <c r="F31" s="70"/>
    </row>
    <row r="32" spans="1:6" ht="12.75">
      <c r="A32" s="71">
        <f>+A17</f>
        <v>0.5</v>
      </c>
      <c r="D32" s="70">
        <f>+D31/2</f>
        <v>30459280</v>
      </c>
      <c r="F32" s="70"/>
    </row>
    <row r="33" spans="1:6" ht="12.75">
      <c r="A33" t="s">
        <v>47</v>
      </c>
      <c r="D33" s="70">
        <f>+D32/1000</f>
        <v>30459.28</v>
      </c>
      <c r="F33" s="48"/>
    </row>
    <row r="36" spans="4:6" ht="12.75">
      <c r="D36" s="85" t="b">
        <f>OR(F15="NO CUMPLE",F17="NO CUMPLE",F19="NO CUMPLE",F21="NO CUMPLE")</f>
        <v>0</v>
      </c>
      <c r="E36" s="86"/>
      <c r="F36" s="86"/>
    </row>
    <row r="43" spans="3:4" ht="12.75">
      <c r="C43" s="21" t="s">
        <v>48</v>
      </c>
      <c r="D43" s="70">
        <f>+D16-D17</f>
        <v>98967.2</v>
      </c>
    </row>
  </sheetData>
  <sheetProtection/>
  <mergeCells count="24">
    <mergeCell ref="B5:C5"/>
    <mergeCell ref="B6:C6"/>
    <mergeCell ref="F15:F16"/>
    <mergeCell ref="E6:F6"/>
    <mergeCell ref="D10:F12"/>
    <mergeCell ref="D9:F9"/>
    <mergeCell ref="B9:C9"/>
    <mergeCell ref="B10:C12"/>
    <mergeCell ref="B13:C13"/>
    <mergeCell ref="D13:F13"/>
    <mergeCell ref="B17:B18"/>
    <mergeCell ref="E15:E16"/>
    <mergeCell ref="F21:F22"/>
    <mergeCell ref="F19:F20"/>
    <mergeCell ref="B21:B22"/>
    <mergeCell ref="E19:E20"/>
    <mergeCell ref="E17:E18"/>
    <mergeCell ref="F17:F18"/>
    <mergeCell ref="B19:B20"/>
    <mergeCell ref="B15:B16"/>
    <mergeCell ref="D36:F36"/>
    <mergeCell ref="E21:E22"/>
    <mergeCell ref="B23:B24"/>
    <mergeCell ref="D23:F24"/>
  </mergeCells>
  <hyperlinks>
    <hyperlink ref="A1" location="Hoja1!A1" display="VOLVER AL MENU"/>
  </hyperlinks>
  <printOptions/>
  <pageMargins left="0.7480314960629921" right="0.5511811023622047" top="0.984251968503937" bottom="1.3779527559055118" header="0" footer="0.3937007874015748"/>
  <pageSetup fitToHeight="1" fitToWidth="1" horizontalDpi="600" verticalDpi="600" orientation="portrait" scale="86" r:id="rId1"/>
  <headerFooter alignWithMargins="0">
    <oddFooter>&amp;C&amp;"Tahoma,Negrita"Página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="120" zoomScaleNormal="120" workbookViewId="0" topLeftCell="A7">
      <selection activeCell="A15" sqref="A15"/>
    </sheetView>
  </sheetViews>
  <sheetFormatPr defaultColWidth="11.421875" defaultRowHeight="12.75"/>
  <cols>
    <col min="1" max="1" width="3.8515625" style="0" bestFit="1" customWidth="1"/>
    <col min="2" max="2" width="36.7109375" style="0" customWidth="1"/>
    <col min="3" max="3" width="16.140625" style="0" bestFit="1" customWidth="1"/>
    <col min="4" max="4" width="15.57421875" style="0" customWidth="1"/>
    <col min="5" max="5" width="15.28125" style="0" customWidth="1"/>
    <col min="6" max="6" width="16.00390625" style="0" customWidth="1"/>
    <col min="7" max="7" width="14.00390625" style="0" customWidth="1"/>
    <col min="8" max="8" width="14.57421875" style="0" customWidth="1"/>
    <col min="9" max="16384" width="9.140625" style="0" customWidth="1"/>
  </cols>
  <sheetData>
    <row r="1" spans="1:2" ht="12.75" customHeight="1">
      <c r="A1" s="134"/>
      <c r="B1" s="134"/>
    </row>
    <row r="2" spans="1:7" ht="12.75" customHeight="1">
      <c r="A2" s="133"/>
      <c r="B2" s="133"/>
      <c r="C2" s="3"/>
      <c r="D2" s="3"/>
      <c r="E2" s="3"/>
      <c r="F2" s="3"/>
      <c r="G2" s="3"/>
    </row>
    <row r="3" spans="1:7" ht="12.75" customHeight="1">
      <c r="A3" s="131" t="s">
        <v>0</v>
      </c>
      <c r="B3" s="131"/>
      <c r="C3" s="131"/>
      <c r="D3" s="131"/>
      <c r="E3" s="131"/>
      <c r="F3" s="5"/>
      <c r="G3" s="5"/>
    </row>
    <row r="4" spans="1:7" ht="12.75" customHeight="1">
      <c r="A4" s="132" t="s">
        <v>13</v>
      </c>
      <c r="B4" s="132"/>
      <c r="C4" s="132"/>
      <c r="D4" s="132"/>
      <c r="E4" s="132"/>
      <c r="F4" s="6"/>
      <c r="G4" s="6"/>
    </row>
    <row r="5" spans="1:9" ht="59.25" customHeight="1">
      <c r="A5" s="136" t="s">
        <v>12</v>
      </c>
      <c r="B5" s="136"/>
      <c r="C5" s="136"/>
      <c r="D5" s="136"/>
      <c r="E5" s="136"/>
      <c r="F5" s="7"/>
      <c r="G5" s="7"/>
      <c r="H5" s="2"/>
      <c r="I5" s="2"/>
    </row>
    <row r="6" spans="8:9" ht="12.75" customHeight="1">
      <c r="H6" s="2"/>
      <c r="I6" s="2"/>
    </row>
    <row r="7" spans="1:8" ht="15">
      <c r="A7" s="3"/>
      <c r="B7" s="4"/>
      <c r="C7" s="4"/>
      <c r="D7" s="4"/>
      <c r="E7" s="4"/>
      <c r="F7" s="4"/>
      <c r="G7" s="4"/>
      <c r="H7" s="1"/>
    </row>
    <row r="8" spans="2:8" ht="15" customHeight="1">
      <c r="B8" s="2"/>
      <c r="C8" s="2"/>
      <c r="D8" s="2"/>
      <c r="E8" s="2"/>
      <c r="F8" s="2"/>
      <c r="G8" s="2"/>
      <c r="H8" s="1"/>
    </row>
    <row r="9" spans="1:8" ht="15.75">
      <c r="A9" s="137" t="s">
        <v>2</v>
      </c>
      <c r="B9" s="137"/>
      <c r="C9" s="137"/>
      <c r="D9" s="137"/>
      <c r="E9" s="137"/>
      <c r="F9" s="137"/>
      <c r="G9" s="137"/>
      <c r="H9" s="137"/>
    </row>
    <row r="10" spans="1:8" ht="15">
      <c r="A10" s="3"/>
      <c r="C10" s="4"/>
      <c r="D10" s="4"/>
      <c r="E10" s="4"/>
      <c r="F10" s="4"/>
      <c r="G10" s="4"/>
      <c r="H10" s="1"/>
    </row>
    <row r="11" spans="1:7" ht="15">
      <c r="A11" s="3"/>
      <c r="B11" s="3"/>
      <c r="C11" s="3"/>
      <c r="D11" s="3"/>
      <c r="E11" s="3"/>
      <c r="F11" s="3"/>
      <c r="G11" s="3"/>
    </row>
    <row r="12" spans="1:8" ht="47.25" customHeight="1">
      <c r="A12" s="19" t="s">
        <v>3</v>
      </c>
      <c r="B12" s="19" t="s">
        <v>4</v>
      </c>
      <c r="C12" s="17" t="s">
        <v>5</v>
      </c>
      <c r="D12" s="8" t="s">
        <v>6</v>
      </c>
      <c r="E12" s="8" t="s">
        <v>7</v>
      </c>
      <c r="F12" s="8" t="s">
        <v>9</v>
      </c>
      <c r="G12" s="8" t="s">
        <v>10</v>
      </c>
      <c r="H12" s="85" t="s">
        <v>8</v>
      </c>
    </row>
    <row r="13" spans="1:8" ht="12.75" customHeight="1">
      <c r="A13" s="18"/>
      <c r="B13" s="18"/>
      <c r="C13" s="16"/>
      <c r="D13" s="11"/>
      <c r="E13" s="12"/>
      <c r="F13" s="13"/>
      <c r="G13" s="13"/>
      <c r="H13" s="85"/>
    </row>
    <row r="14" spans="1:8" ht="27" customHeight="1">
      <c r="A14" s="14">
        <v>1</v>
      </c>
      <c r="B14" s="15" t="s">
        <v>14</v>
      </c>
      <c r="C14" s="10" t="s">
        <v>11</v>
      </c>
      <c r="D14" s="10" t="s">
        <v>11</v>
      </c>
      <c r="E14" s="10" t="s">
        <v>11</v>
      </c>
      <c r="F14" s="10">
        <v>300</v>
      </c>
      <c r="G14" s="10">
        <v>700</v>
      </c>
      <c r="H14" s="9">
        <v>1000</v>
      </c>
    </row>
    <row r="15" spans="1:7" ht="15">
      <c r="A15" s="3"/>
      <c r="B15" s="3"/>
      <c r="C15" s="3"/>
      <c r="D15" s="3"/>
      <c r="E15" s="3"/>
      <c r="F15" s="3"/>
      <c r="G15" s="3"/>
    </row>
    <row r="16" spans="2:8" ht="12.75">
      <c r="B16" s="135"/>
      <c r="C16" s="135"/>
      <c r="D16" s="135"/>
      <c r="E16" s="135"/>
      <c r="F16" s="135"/>
      <c r="G16" s="135"/>
      <c r="H16" s="135"/>
    </row>
    <row r="17" spans="2:8" ht="12.75">
      <c r="B17" s="135"/>
      <c r="C17" s="135"/>
      <c r="D17" s="135"/>
      <c r="E17" s="135"/>
      <c r="F17" s="135"/>
      <c r="G17" s="135"/>
      <c r="H17" s="135"/>
    </row>
    <row r="18" spans="2:8" ht="12.75">
      <c r="B18" s="135"/>
      <c r="C18" s="135"/>
      <c r="D18" s="135"/>
      <c r="E18" s="135"/>
      <c r="F18" s="135"/>
      <c r="G18" s="135"/>
      <c r="H18" s="135"/>
    </row>
    <row r="19" spans="2:8" ht="12.75">
      <c r="B19" s="135"/>
      <c r="C19" s="135"/>
      <c r="D19" s="135"/>
      <c r="E19" s="135"/>
      <c r="F19" s="135"/>
      <c r="G19" s="135"/>
      <c r="H19" s="135"/>
    </row>
  </sheetData>
  <mergeCells count="9">
    <mergeCell ref="B18:H19"/>
    <mergeCell ref="B16:H17"/>
    <mergeCell ref="A5:E5"/>
    <mergeCell ref="A9:H9"/>
    <mergeCell ref="H12:H13"/>
    <mergeCell ref="A3:E3"/>
    <mergeCell ref="A4:E4"/>
    <mergeCell ref="A2:B2"/>
    <mergeCell ref="A1:B1"/>
  </mergeCells>
  <printOptions/>
  <pageMargins left="1.17" right="0.3" top="0.44" bottom="1" header="0" footer="0"/>
  <pageSetup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ipalominoc</cp:lastModifiedBy>
  <cp:lastPrinted>2008-08-11T16:32:20Z</cp:lastPrinted>
  <dcterms:created xsi:type="dcterms:W3CDTF">1996-11-27T10:00:04Z</dcterms:created>
  <dcterms:modified xsi:type="dcterms:W3CDTF">2008-09-22T21:55:30Z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