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Default Extension="vml" ContentType="application/vnd.openxmlformats-officedocument.vmlDrawing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315" windowHeight="5445" tabRatio="752" activeTab="6"/>
  </bookViews>
  <sheets>
    <sheet name="CERTIFICACIONES" sheetId="1" r:id="rId1"/>
    <sheet name="RUT" sheetId="2" r:id="rId2"/>
    <sheet name="K RESIDUAL" sheetId="3" r:id="rId3"/>
    <sheet name="LICENCIAS" sheetId="4" r:id="rId4"/>
    <sheet name="ESP TECNICAS" sheetId="5" r:id="rId5"/>
    <sheet name="EVAL TECNICA" sheetId="6" r:id="rId6"/>
    <sheet name="RESUMEN" sheetId="7" r:id="rId7"/>
  </sheets>
  <definedNames/>
  <calcPr fullCalcOnLoad="1"/>
</workbook>
</file>

<file path=xl/comments4.xml><?xml version="1.0" encoding="utf-8"?>
<comments xmlns="http://schemas.openxmlformats.org/spreadsheetml/2006/main">
  <authors>
    <author>u</author>
  </authors>
  <commentList>
    <comment ref="G7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VIGIAS PRESENTA CERITIFICACION DE DIJIN 2009
</t>
        </r>
      </text>
    </comment>
    <comment ref="J5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EXPEDIDA 2007
</t>
        </r>
      </text>
    </comment>
    <comment ref="J6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EXPEDIDA 1997</t>
        </r>
      </text>
    </comment>
    <comment ref="G13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CERTIFICACION 22 JULIO 2009</t>
        </r>
      </text>
    </comment>
    <comment ref="J8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EXPEDIDA 2007
</t>
        </r>
      </text>
    </comment>
    <comment ref="J11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EXPEDIDA 2007
</t>
        </r>
      </text>
    </comment>
    <comment ref="J14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EXPEDIDA 11 NOV 2008
VIGENTE 3 AÑOS</t>
        </r>
      </text>
    </comment>
    <comment ref="J9" authorId="0">
      <text>
        <r>
          <rPr>
            <b/>
            <sz val="8"/>
            <rFont val="Tahoma"/>
            <family val="0"/>
          </rPr>
          <t>u:</t>
        </r>
        <r>
          <rPr>
            <sz val="8"/>
            <rFont val="Tahoma"/>
            <family val="0"/>
          </rPr>
          <t xml:space="preserve">
EXPEDIDA 2007
</t>
        </r>
      </text>
    </comment>
  </commentList>
</comments>
</file>

<file path=xl/sharedStrings.xml><?xml version="1.0" encoding="utf-8"?>
<sst xmlns="http://schemas.openxmlformats.org/spreadsheetml/2006/main" count="714" uniqueCount="175">
  <si>
    <t>NOMBRE PROPONENTE</t>
  </si>
  <si>
    <t>ENTIDAD Q EXPIDE LA CERTIFICACION</t>
  </si>
  <si>
    <t>FECHA INICIO</t>
  </si>
  <si>
    <t>FECHA FINAL</t>
  </si>
  <si>
    <t xml:space="preserve">TOTAL AÑOS </t>
  </si>
  <si>
    <t xml:space="preserve">OBJETO </t>
  </si>
  <si>
    <t xml:space="preserve">VALOR CTO EJECUTADO </t>
  </si>
  <si>
    <t>TOTAL&gt; 6.026 M</t>
  </si>
  <si>
    <t>% PARTICIPACION UT</t>
  </si>
  <si>
    <t>4.4.1</t>
  </si>
  <si>
    <t>RUT no &gt; a 30 dias                   
Especialidad 23 Grupo 2</t>
  </si>
  <si>
    <t>4.4.2</t>
  </si>
  <si>
    <t>Presentacion RUT 
de cada integrante xa UT</t>
  </si>
  <si>
    <t>4.4.3</t>
  </si>
  <si>
    <t>K Residual como
Proveedor &gt;= 10000 smmlv</t>
  </si>
  <si>
    <t>Presentacion RUP
de cada integrante xa UT</t>
  </si>
  <si>
    <t>4.4.4</t>
  </si>
  <si>
    <t>PRESENTACION HOJA DE CALCULO MEDIO MAGN Y FISICO</t>
  </si>
  <si>
    <t>PERSONAL
COORDINADOR</t>
  </si>
  <si>
    <t xml:space="preserve">ANTIGUEDAD </t>
  </si>
  <si>
    <t>ANTECEDENTES</t>
  </si>
  <si>
    <t>TOTAL</t>
  </si>
  <si>
    <t>U T COBASEC LTDA NUEVA ERA</t>
  </si>
  <si>
    <t>DEPARTAMENTAMENTO DE CUNDINAMARCA</t>
  </si>
  <si>
    <t>PRESTACION SERVICIOS VIGILANCIA BS MUEBLES E INMUEBLES DEL DEPARTAMENTO</t>
  </si>
  <si>
    <t>INSTITUTO IDRD</t>
  </si>
  <si>
    <t>SERVICIO INTEGRAL VIGILANCIA SEDE ADTIVO</t>
  </si>
  <si>
    <t>8 MESES</t>
  </si>
  <si>
    <t>14 MESES</t>
  </si>
  <si>
    <t>UT VIGIAS DE COLOMBIA  SRR LTDA- BUHO SEGURIDAD LTDA</t>
  </si>
  <si>
    <t xml:space="preserve">UNIVERSIDAD PEDAGOGICA </t>
  </si>
  <si>
    <t xml:space="preserve">FALTA EN LA CERTIFICACION NOMBRE DEL CONTRATISTA </t>
  </si>
  <si>
    <t xml:space="preserve">UNIVERSIDAD NACIONAL UNAD </t>
  </si>
  <si>
    <t xml:space="preserve">PRESTACION SERVICIOS VIGILANCIA Y SEGURIDAD </t>
  </si>
  <si>
    <t>7 MESES 28 DIAS</t>
  </si>
  <si>
    <t>CUMPLE</t>
  </si>
  <si>
    <t>11 MESES</t>
  </si>
  <si>
    <t>70060,96</t>
  </si>
  <si>
    <t>VIGENCIA 90 DIAS</t>
  </si>
  <si>
    <t>OBSERVACIONES</t>
  </si>
  <si>
    <t>NO CUMPLE</t>
  </si>
  <si>
    <t>LA CERTIFICACION DE LA DIJIN TIENE FECHA 17 MARZO 2009</t>
  </si>
  <si>
    <t>NO CUMPLE 
NO ANEXA CONVENIO</t>
  </si>
  <si>
    <t>NO CUMPLE
NO ANEXA CONVENIO, RESOLUCION</t>
  </si>
  <si>
    <t>SI</t>
  </si>
  <si>
    <t xml:space="preserve">NO CUMPLE </t>
  </si>
  <si>
    <t>ES ABOGADO</t>
  </si>
  <si>
    <t>UT SEUD 11 -2010 STARCOP
EXPERTOS</t>
  </si>
  <si>
    <t>SU OPORTUNO SERVICIO LTDA</t>
  </si>
  <si>
    <t xml:space="preserve">MIN MINAS Y ENERGIA </t>
  </si>
  <si>
    <t xml:space="preserve">PRESTACION DE SERVICIOS DE VIGILANCIA DE BS MUEBLES E INMUEBLES </t>
  </si>
  <si>
    <t>14 MESES 
15 DIAS</t>
  </si>
  <si>
    <t>ESAP</t>
  </si>
  <si>
    <t>2 AÑOS 
1 MES</t>
  </si>
  <si>
    <t>SECRETARIA EDUCACION</t>
  </si>
  <si>
    <t>13 MESES</t>
  </si>
  <si>
    <t>ALCALDIA MAYOR CARTAGENA</t>
  </si>
  <si>
    <t xml:space="preserve">INSITUTO COLOMBIANO AGROPECUARIO </t>
  </si>
  <si>
    <t>12 MESES</t>
  </si>
  <si>
    <t xml:space="preserve">CIUDADELA UNIVERSITARIA DEL ATLANTICO </t>
  </si>
  <si>
    <t>9 MESES</t>
  </si>
  <si>
    <t>CUMPLE CONVENIO</t>
  </si>
  <si>
    <t>CUMPLE RESOLUCION</t>
  </si>
  <si>
    <t>CONTADOR</t>
  </si>
  <si>
    <t>UNIVERSIDAD INDUSTRIAL DE SANTANDER</t>
  </si>
  <si>
    <t>PRESTACION SERVICIOS VIGILANCIA PRIVADA CON MEDIO ARMADO..</t>
  </si>
  <si>
    <t>8 MESES 10 DIAS</t>
  </si>
  <si>
    <t>SEVICOL LTDA</t>
  </si>
  <si>
    <t>EMPRESA COLOMBIANA DE PETROLEOS ECOPETROL</t>
  </si>
  <si>
    <t>2 AÑOS   
 6 DIAS</t>
  </si>
  <si>
    <t xml:space="preserve">SERVICIO DE VIGILANCIA Y SEGURIDAD INTEGRAL </t>
  </si>
  <si>
    <t>ALCALDIA MAYOR BTA- SECRETARIA EDUCACION</t>
  </si>
  <si>
    <t>SERVICIO DE VIGILANCIA Y SEGURIDAD PRIVADA</t>
  </si>
  <si>
    <t>13 MESES
5 DIAS</t>
  </si>
  <si>
    <t>127688,30</t>
  </si>
  <si>
    <t>NO ANEXA CERTIFICACION</t>
  </si>
  <si>
    <t>NO PRESENTA COPIA CONVENIO</t>
  </si>
  <si>
    <t>PROFESIONAL EN CIENCIAS MILITARES</t>
  </si>
  <si>
    <t xml:space="preserve">UT HELAM -CENTRAL </t>
  </si>
  <si>
    <t>SECRETARIA EDUCACION DE BOGOTA</t>
  </si>
  <si>
    <t>SUMINISTRO DE SERVICIO DE VIGILANCIA Y SEGURIDAD PRIVADA</t>
  </si>
  <si>
    <t>1 AÑO 
15 DIAS</t>
  </si>
  <si>
    <t xml:space="preserve">PRESTACION DE SERVICIOS DE ESPECIALIZADO DE  VIGILANCIA  Y SEGURIDAD P </t>
  </si>
  <si>
    <t>2 AÑO 
3 MESES</t>
  </si>
  <si>
    <t>MINISTERIO DE PROTECCION SOCIAL - ICBF</t>
  </si>
  <si>
    <t>PRESTAR EL SERVICIO DE SEGURIDAD Y VIGILANCIA ARMADA</t>
  </si>
  <si>
    <t>12 MESES 
29 DIAS</t>
  </si>
  <si>
    <t>UT SEGURCOL ANDINA</t>
  </si>
  <si>
    <t>SECRETARIA DISTRITAL DE INTEGRACION SOCIAL</t>
  </si>
  <si>
    <t>SERVICIO VIGILANCIA BS MUEBLES E INMUEBLES</t>
  </si>
  <si>
    <t>MUNICIPIO DE ITAGUI</t>
  </si>
  <si>
    <t xml:space="preserve">SERVICIO DE VIGILANCIA </t>
  </si>
  <si>
    <t>POLITECNICO GRANCOLOMBIANO JAIME ISAZA CADAVID</t>
  </si>
  <si>
    <t>SERVICIO DE VIGILANCIA</t>
  </si>
  <si>
    <t>23.5 MESES</t>
  </si>
  <si>
    <t>ABOGADO</t>
  </si>
  <si>
    <t>GUARDIANES COMPAÑIA LIDER DE SEGURIDAD LTDA.</t>
  </si>
  <si>
    <t>INGENIERO ELECTRONICO</t>
  </si>
  <si>
    <t>SENA</t>
  </si>
  <si>
    <t xml:space="preserve">PRESTACION DE SERVICIOS DE VIGILANCIA   HUMANA FIJA Y MOVIL </t>
  </si>
  <si>
    <t>12 MESES 
17 DIAS</t>
  </si>
  <si>
    <t xml:space="preserve"> DEPTO CUNDINAMARCA -SECRETARIA GENERAL </t>
  </si>
  <si>
    <t xml:space="preserve">PRESTACION DE SERVICIO DE VIGILANCIA Y SEGURIDAD PRIVADA </t>
  </si>
  <si>
    <t xml:space="preserve">1 AÑO  </t>
  </si>
  <si>
    <t xml:space="preserve">CORPOROICA </t>
  </si>
  <si>
    <t xml:space="preserve">PRESTACION SERVICIO VIGILANCIA </t>
  </si>
  <si>
    <t>1 AÑO</t>
  </si>
  <si>
    <t>ING SISTEMAS</t>
  </si>
  <si>
    <t>UT SEGURIDAD SUPERIOR LTDA- GRANADINA DE VIGILANCIA LTDA</t>
  </si>
  <si>
    <t>AERONAUTICA CIVIL</t>
  </si>
  <si>
    <t>10 MESES 
24 DIAS</t>
  </si>
  <si>
    <t>UT VISE LTDA ACOSTA Y COSERVICREA LTDA</t>
  </si>
  <si>
    <t>UNIVERSIDAD DE CUNDINAMARCA</t>
  </si>
  <si>
    <t>UNIVERSIDAD DISTRITAL FJC</t>
  </si>
  <si>
    <t>SERVICIO VIGILANCIA</t>
  </si>
  <si>
    <t>1 AÑO 
29 DIAS</t>
  </si>
  <si>
    <t>SERVICIO DE VIGILANCIA Y SEGURIDAD FIJA Y MOVIL</t>
  </si>
  <si>
    <t>12 MESES 
15 DIAS</t>
  </si>
  <si>
    <t>UNIVERSIDAD NACIONAL DE COLOMBIA</t>
  </si>
  <si>
    <t>1 AÑO 
3 DIAS</t>
  </si>
  <si>
    <t xml:space="preserve">DEPARTAMENTO ADTIVO DE LA PRESIDENCIA DE LA REPUBLICA ALTA CONSEJERIA </t>
  </si>
  <si>
    <t xml:space="preserve">SERVICIO DE VIGILANCIA Y SEGURIDAD PRIVADA CON ARMAS </t>
  </si>
  <si>
    <t xml:space="preserve">BAVARIA </t>
  </si>
  <si>
    <t xml:space="preserve">SERVICIO DE VIIGLANCIA </t>
  </si>
  <si>
    <t>19 MESES</t>
  </si>
  <si>
    <t>SEPECOL LTDA</t>
  </si>
  <si>
    <t>UNIVERSIDAD DE LOS ANDES</t>
  </si>
  <si>
    <t>SERVICIO DE VIGILANCIA Y SEGURIDAD</t>
  </si>
  <si>
    <t xml:space="preserve">2 AÑOS </t>
  </si>
  <si>
    <t>AERONAUTICA CIVIL NORTE DE SANTANDER</t>
  </si>
  <si>
    <t>424 DIAS</t>
  </si>
  <si>
    <t xml:space="preserve">INSTITUTO DISTRITAL DE PARTICIPACION Y ACCION COMUNAL </t>
  </si>
  <si>
    <t xml:space="preserve">CUMPLE CONVENIO </t>
  </si>
  <si>
    <t>OFICIAL R</t>
  </si>
  <si>
    <t>UT SANTAFEREÑA Y COLVISEG</t>
  </si>
  <si>
    <t>UNIVERSIDAD SANTO TOMAS</t>
  </si>
  <si>
    <t xml:space="preserve">INSTITUTO PARA LA ECONOMICA SOCIAL </t>
  </si>
  <si>
    <t xml:space="preserve"> 1 AÑO 
3 MESES</t>
  </si>
  <si>
    <t>DIAN</t>
  </si>
  <si>
    <t>31 MESES 
26 DIAS</t>
  </si>
  <si>
    <t xml:space="preserve">NO TIENE CONVENIO </t>
  </si>
  <si>
    <t>APORTA RESOLUCION</t>
  </si>
  <si>
    <t>4.4.2
RUT</t>
  </si>
  <si>
    <t>4.4.1 
CERTIFICACIONES</t>
  </si>
  <si>
    <t>4.4.3
K RESIDUAL</t>
  </si>
  <si>
    <t xml:space="preserve">4.4.4
LICENCIAS </t>
  </si>
  <si>
    <t>FUNCIONAMIENTO EN BOGOTA 
CERTIFICACION NO &gt; 90 DIAS 
LICENCIA FUNCIONAMIENTO SV
2</t>
  </si>
  <si>
    <t>LICENCIA PRESTACION SERVICIO 
TELECOMUNICACIONES
1</t>
  </si>
  <si>
    <t>LICENCIA UTILIZACION MEDIO CANINO
1</t>
  </si>
  <si>
    <t>LICENCIA OPERACION MEDIOS TECNOLOGICOS
1</t>
  </si>
  <si>
    <t>RESOLUCION APROBACION UNIFORMES
1</t>
  </si>
  <si>
    <t>VINCULACION RED DE APOYO
POLICIA, FISCALIA, DIJIN
1</t>
  </si>
  <si>
    <t>CERTIFICADO REGISTRO CONTROL DE ARMAS MIN DEF
2</t>
  </si>
  <si>
    <t>RESOLUCION AUTORIZACION HORAS EXTRAS MIN PROTECCION
2</t>
  </si>
  <si>
    <t>POLIZA DE RESPONSABILIDAD EXTRACONTRACTUAL
2</t>
  </si>
  <si>
    <t>RELACION EQUIPOS Y SISTEMAS
1</t>
  </si>
  <si>
    <t>CAPACIDAD DE PERSONAL
2</t>
  </si>
  <si>
    <t>CAPACIDAD ADMINSITRATIVA Y ORGANIZACIONAL
2</t>
  </si>
  <si>
    <t>TARIFAS
1</t>
  </si>
  <si>
    <t>METODOLOGIA Y PROCEDIMIENTOS
1</t>
  </si>
  <si>
    <t>RESTITUCION DE BS SUSTRAIDOS
1</t>
  </si>
  <si>
    <t>CREDENCIAL DEL COORDINADOR DEL CONTRATO
1</t>
  </si>
  <si>
    <t>CERTIFICACION VISITA TECNICA 
1</t>
  </si>
  <si>
    <t>CERTIFICADO SISTEMA DE CALIDAD DE GESTION
1</t>
  </si>
  <si>
    <t>CUMPLE
CONVENIO</t>
  </si>
  <si>
    <t>6.1
ESPECIFICACIONES TECNICAS</t>
  </si>
  <si>
    <t>8.6.1 
ANTIGUEDAD</t>
  </si>
  <si>
    <t>8.6.2
ANTIGUEDAD</t>
  </si>
  <si>
    <t>Presenta Certificacion de la DIJIN fecha Julio -2009</t>
  </si>
  <si>
    <t>No Presenta Resolucion aprobacion Uniformes</t>
  </si>
  <si>
    <t xml:space="preserve">SERVICIO VIGILANCIA   </t>
  </si>
  <si>
    <t>Sumatoria K residual de cada proveedor inscrito en el RUP</t>
  </si>
  <si>
    <t>No Presenta</t>
  </si>
  <si>
    <t xml:space="preserve">No Presenta Certificacion </t>
  </si>
  <si>
    <t xml:space="preserve">TOTAL </t>
  </si>
</sst>
</file>

<file path=xl/styles.xml><?xml version="1.0" encoding="utf-8"?>
<styleSheet xmlns="http://schemas.openxmlformats.org/spreadsheetml/2006/main">
  <numFmts count="25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_-* #,##0.00\ _$_-;\-* #,##0.00\ _$_-;_-* &quot;-&quot;??\ _$_-;_-@_-"/>
  </numFmts>
  <fonts count="26">
    <font>
      <sz val="11"/>
      <color indexed="8"/>
      <name val="Calibri"/>
      <family val="2"/>
    </font>
    <font>
      <sz val="8"/>
      <name val="Calibri"/>
      <family val="2"/>
    </font>
    <font>
      <sz val="8"/>
      <name val="Tahoma"/>
      <family val="0"/>
    </font>
    <font>
      <b/>
      <sz val="8"/>
      <name val="Tahoma"/>
      <family val="0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4" borderId="0" applyNumberFormat="0" applyBorder="0" applyAlignment="0" applyProtection="0"/>
    <xf numFmtId="0" fontId="11" fillId="16" borderId="1" applyNumberFormat="0" applyAlignment="0" applyProtection="0"/>
    <xf numFmtId="0" fontId="12" fillId="17" borderId="2" applyNumberFormat="0" applyAlignment="0" applyProtection="0"/>
    <xf numFmtId="0" fontId="13" fillId="0" borderId="3" applyNumberFormat="0" applyFill="0" applyAlignment="0" applyProtection="0"/>
    <xf numFmtId="0" fontId="14" fillId="0" borderId="0" applyNumberFormat="0" applyFill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9" fillId="2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21" borderId="0" applyNumberFormat="0" applyBorder="0" applyAlignment="0" applyProtection="0"/>
    <xf numFmtId="0" fontId="15" fillId="7" borderId="1" applyNumberFormat="0" applyAlignment="0" applyProtection="0"/>
    <xf numFmtId="0" fontId="16" fillId="3" borderId="0" applyNumberFormat="0" applyBorder="0" applyAlignment="0" applyProtection="0"/>
    <xf numFmtId="18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24" fillId="0" borderId="9" applyNumberFormat="0" applyFill="0" applyAlignment="0" applyProtection="0"/>
  </cellStyleXfs>
  <cellXfs count="110">
    <xf numFmtId="0" fontId="0" fillId="0" borderId="0" xfId="0" applyAlignment="1">
      <alignment/>
    </xf>
    <xf numFmtId="0" fontId="4" fillId="0" borderId="0" xfId="0" applyFont="1" applyFill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  <xf numFmtId="0" fontId="5" fillId="0" borderId="15" xfId="0" applyFont="1" applyFill="1" applyBorder="1" applyAlignment="1">
      <alignment horizontal="center" wrapText="1"/>
    </xf>
    <xf numFmtId="9" fontId="5" fillId="0" borderId="11" xfId="52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4" fillId="0" borderId="12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9" fontId="4" fillId="0" borderId="0" xfId="52" applyFont="1" applyFill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horizontal="center" vertical="center" wrapText="1"/>
    </xf>
    <xf numFmtId="9" fontId="5" fillId="0" borderId="21" xfId="52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14" fontId="4" fillId="0" borderId="12" xfId="0" applyNumberFormat="1" applyFont="1" applyFill="1" applyBorder="1" applyAlignment="1">
      <alignment horizontal="center" vertical="center" wrapText="1"/>
    </xf>
    <xf numFmtId="178" fontId="4" fillId="0" borderId="12" xfId="48" applyFont="1" applyFill="1" applyBorder="1" applyAlignment="1">
      <alignment horizontal="center" vertical="center" wrapText="1"/>
    </xf>
    <xf numFmtId="9" fontId="4" fillId="0" borderId="12" xfId="52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14" fontId="4" fillId="0" borderId="10" xfId="0" applyNumberFormat="1" applyFont="1" applyFill="1" applyBorder="1" applyAlignment="1">
      <alignment horizontal="center" vertical="center" wrapText="1"/>
    </xf>
    <xf numFmtId="178" fontId="4" fillId="0" borderId="10" xfId="48" applyFont="1" applyFill="1" applyBorder="1" applyAlignment="1">
      <alignment horizontal="center" vertical="center" wrapText="1"/>
    </xf>
    <xf numFmtId="9" fontId="4" fillId="0" borderId="10" xfId="52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14" fontId="4" fillId="0" borderId="14" xfId="0" applyNumberFormat="1" applyFont="1" applyFill="1" applyBorder="1" applyAlignment="1">
      <alignment horizontal="center" vertical="center" wrapText="1"/>
    </xf>
    <xf numFmtId="178" fontId="4" fillId="0" borderId="14" xfId="48" applyFont="1" applyFill="1" applyBorder="1" applyAlignment="1">
      <alignment horizontal="center" vertical="center" wrapText="1"/>
    </xf>
    <xf numFmtId="9" fontId="4" fillId="0" borderId="14" xfId="52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9" fontId="4" fillId="0" borderId="0" xfId="52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4" fontId="4" fillId="0" borderId="24" xfId="0" applyNumberFormat="1" applyFont="1" applyFill="1" applyBorder="1" applyAlignment="1">
      <alignment horizontal="center" vertical="center" wrapText="1"/>
    </xf>
    <xf numFmtId="178" fontId="4" fillId="0" borderId="24" xfId="48" applyFont="1" applyFill="1" applyBorder="1" applyAlignment="1">
      <alignment horizontal="center" vertical="center" wrapText="1"/>
    </xf>
    <xf numFmtId="9" fontId="4" fillId="0" borderId="24" xfId="52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180" fontId="5" fillId="0" borderId="11" xfId="46" applyFont="1" applyFill="1" applyBorder="1" applyAlignment="1">
      <alignment horizontal="center" vertical="center" wrapText="1"/>
    </xf>
    <xf numFmtId="0" fontId="5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180" fontId="4" fillId="0" borderId="18" xfId="46" applyFont="1" applyFill="1" applyBorder="1" applyAlignment="1">
      <alignment horizontal="center" vertical="center" wrapText="1"/>
    </xf>
    <xf numFmtId="180" fontId="5" fillId="0" borderId="0" xfId="46" applyFont="1" applyFill="1" applyAlignment="1">
      <alignment horizontal="center" vertical="center" wrapText="1"/>
    </xf>
    <xf numFmtId="2" fontId="5" fillId="0" borderId="12" xfId="46" applyNumberFormat="1" applyFont="1" applyFill="1" applyBorder="1" applyAlignment="1">
      <alignment horizontal="center" vertical="center" wrapText="1"/>
    </xf>
    <xf numFmtId="2" fontId="5" fillId="0" borderId="14" xfId="46" applyNumberFormat="1" applyFont="1" applyFill="1" applyBorder="1" applyAlignment="1">
      <alignment horizontal="center" vertical="center" wrapText="1"/>
    </xf>
    <xf numFmtId="2" fontId="5" fillId="0" borderId="10" xfId="46" applyNumberFormat="1" applyFont="1" applyFill="1" applyBorder="1" applyAlignment="1">
      <alignment horizontal="center" vertical="center" wrapText="1"/>
    </xf>
    <xf numFmtId="2" fontId="5" fillId="0" borderId="28" xfId="46" applyNumberFormat="1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wrapText="1"/>
    </xf>
    <xf numFmtId="0" fontId="5" fillId="0" borderId="3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78" fontId="5" fillId="0" borderId="12" xfId="48" applyFont="1" applyFill="1" applyBorder="1" applyAlignment="1">
      <alignment horizontal="center" vertical="center" wrapText="1"/>
    </xf>
    <xf numFmtId="178" fontId="5" fillId="0" borderId="10" xfId="48" applyFont="1" applyFill="1" applyBorder="1" applyAlignment="1">
      <alignment horizontal="center" vertical="center" wrapText="1"/>
    </xf>
    <xf numFmtId="178" fontId="5" fillId="0" borderId="14" xfId="48" applyFont="1" applyFill="1" applyBorder="1" applyAlignment="1">
      <alignment horizontal="center" vertical="center" wrapText="1"/>
    </xf>
    <xf numFmtId="178" fontId="5" fillId="0" borderId="21" xfId="48" applyFont="1" applyFill="1" applyBorder="1" applyAlignment="1">
      <alignment horizontal="center" vertical="center" wrapText="1"/>
    </xf>
    <xf numFmtId="178" fontId="5" fillId="0" borderId="31" xfId="48" applyFont="1" applyFill="1" applyBorder="1" applyAlignment="1">
      <alignment horizontal="center" vertical="center" wrapText="1"/>
    </xf>
    <xf numFmtId="178" fontId="5" fillId="0" borderId="32" xfId="48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7" fillId="0" borderId="32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8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 wrapText="1"/>
    </xf>
    <xf numFmtId="0" fontId="5" fillId="0" borderId="38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0" fontId="5" fillId="0" borderId="40" xfId="0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8"/>
  <sheetViews>
    <sheetView zoomScalePageLayoutView="0" workbookViewId="0" topLeftCell="A1">
      <selection activeCell="C9" sqref="C9"/>
    </sheetView>
  </sheetViews>
  <sheetFormatPr defaultColWidth="9.140625" defaultRowHeight="15"/>
  <cols>
    <col min="1" max="1" width="9.140625" style="5" customWidth="1"/>
    <col min="2" max="2" width="21.8515625" style="4" bestFit="1" customWidth="1"/>
    <col min="3" max="3" width="34.57421875" style="5" bestFit="1" customWidth="1"/>
    <col min="4" max="4" width="34.57421875" style="5" customWidth="1"/>
    <col min="5" max="5" width="13.00390625" style="5" bestFit="1" customWidth="1"/>
    <col min="6" max="6" width="12.421875" style="5" bestFit="1" customWidth="1"/>
    <col min="7" max="7" width="12.7109375" style="5" bestFit="1" customWidth="1"/>
    <col min="8" max="8" width="22.57421875" style="5" bestFit="1" customWidth="1"/>
    <col min="9" max="9" width="21.28125" style="4" bestFit="1" customWidth="1"/>
    <col min="10" max="10" width="11.57421875" style="33" customWidth="1"/>
    <col min="11" max="11" width="27.421875" style="5" customWidth="1"/>
    <col min="12" max="16384" width="9.140625" style="5" customWidth="1"/>
  </cols>
  <sheetData>
    <row r="1" ht="13.5" thickBot="1">
      <c r="B1" s="23"/>
    </row>
    <row r="2" spans="1:11" s="4" customFormat="1" ht="39" thickBot="1">
      <c r="A2" s="34" t="s">
        <v>9</v>
      </c>
      <c r="B2" s="28" t="s">
        <v>0</v>
      </c>
      <c r="C2" s="35" t="s">
        <v>1</v>
      </c>
      <c r="D2" s="35" t="s">
        <v>5</v>
      </c>
      <c r="E2" s="35" t="s">
        <v>2</v>
      </c>
      <c r="F2" s="35" t="s">
        <v>3</v>
      </c>
      <c r="G2" s="35" t="s">
        <v>4</v>
      </c>
      <c r="H2" s="35" t="s">
        <v>6</v>
      </c>
      <c r="I2" s="35" t="s">
        <v>7</v>
      </c>
      <c r="J2" s="36" t="s">
        <v>8</v>
      </c>
      <c r="K2" s="37"/>
    </row>
    <row r="3" spans="2:11" ht="38.25">
      <c r="B3" s="83" t="s">
        <v>22</v>
      </c>
      <c r="C3" s="6" t="s">
        <v>23</v>
      </c>
      <c r="D3" s="6" t="s">
        <v>24</v>
      </c>
      <c r="E3" s="38">
        <v>38837</v>
      </c>
      <c r="F3" s="38">
        <v>39201</v>
      </c>
      <c r="G3" s="6">
        <v>1</v>
      </c>
      <c r="H3" s="39">
        <f>15926716079.7*20%</f>
        <v>3185343215.9400005</v>
      </c>
      <c r="I3" s="74">
        <f>+H3+H4+H5</f>
        <v>6457677450.440001</v>
      </c>
      <c r="J3" s="40">
        <v>0.2</v>
      </c>
      <c r="K3" s="41"/>
    </row>
    <row r="4" spans="2:11" ht="25.5">
      <c r="B4" s="81"/>
      <c r="C4" s="9" t="s">
        <v>25</v>
      </c>
      <c r="D4" s="9" t="s">
        <v>26</v>
      </c>
      <c r="E4" s="42">
        <v>38573</v>
      </c>
      <c r="F4" s="42">
        <v>38817</v>
      </c>
      <c r="G4" s="9" t="s">
        <v>27</v>
      </c>
      <c r="H4" s="43">
        <f>4566868399*50%</f>
        <v>2283434199.5</v>
      </c>
      <c r="I4" s="75"/>
      <c r="J4" s="44">
        <v>0.5</v>
      </c>
      <c r="K4" s="45"/>
    </row>
    <row r="5" spans="2:11" ht="39" thickBot="1">
      <c r="B5" s="82"/>
      <c r="C5" s="13" t="s">
        <v>30</v>
      </c>
      <c r="D5" s="13" t="s">
        <v>170</v>
      </c>
      <c r="E5" s="46">
        <v>38548</v>
      </c>
      <c r="F5" s="46">
        <v>38990</v>
      </c>
      <c r="G5" s="13" t="s">
        <v>28</v>
      </c>
      <c r="H5" s="47">
        <f>988900035</f>
        <v>988900035</v>
      </c>
      <c r="I5" s="76"/>
      <c r="J5" s="48">
        <v>1</v>
      </c>
      <c r="K5" s="49" t="s">
        <v>31</v>
      </c>
    </row>
    <row r="6" spans="2:11" ht="25.5">
      <c r="B6" s="83" t="s">
        <v>29</v>
      </c>
      <c r="C6" s="6" t="s">
        <v>32</v>
      </c>
      <c r="D6" s="6" t="s">
        <v>33</v>
      </c>
      <c r="E6" s="38">
        <v>38457</v>
      </c>
      <c r="F6" s="38">
        <v>38695</v>
      </c>
      <c r="G6" s="6" t="s">
        <v>34</v>
      </c>
      <c r="H6" s="39">
        <f>1263143675</f>
        <v>1263143675</v>
      </c>
      <c r="I6" s="74">
        <f>+H6+H7+H8</f>
        <v>8053025268.25</v>
      </c>
      <c r="J6" s="40">
        <v>1</v>
      </c>
      <c r="K6" s="41"/>
    </row>
    <row r="7" spans="2:11" ht="25.5">
      <c r="B7" s="81"/>
      <c r="C7" s="9" t="s">
        <v>32</v>
      </c>
      <c r="D7" s="9" t="s">
        <v>33</v>
      </c>
      <c r="E7" s="42">
        <v>38787</v>
      </c>
      <c r="F7" s="42">
        <v>39113</v>
      </c>
      <c r="G7" s="9" t="s">
        <v>36</v>
      </c>
      <c r="H7" s="43">
        <v>2978235185</v>
      </c>
      <c r="I7" s="75"/>
      <c r="J7" s="44">
        <v>1</v>
      </c>
      <c r="K7" s="45"/>
    </row>
    <row r="8" spans="2:11" ht="26.25" thickBot="1">
      <c r="B8" s="82"/>
      <c r="C8" s="13" t="s">
        <v>32</v>
      </c>
      <c r="D8" s="13" t="s">
        <v>33</v>
      </c>
      <c r="E8" s="46">
        <v>39114</v>
      </c>
      <c r="F8" s="46">
        <v>39478</v>
      </c>
      <c r="G8" s="13">
        <v>1</v>
      </c>
      <c r="H8" s="47">
        <v>3811646408.25</v>
      </c>
      <c r="I8" s="76"/>
      <c r="J8" s="48">
        <v>1</v>
      </c>
      <c r="K8" s="49"/>
    </row>
    <row r="9" spans="2:11" ht="38.25">
      <c r="B9" s="83" t="s">
        <v>47</v>
      </c>
      <c r="C9" s="6" t="s">
        <v>49</v>
      </c>
      <c r="D9" s="6" t="s">
        <v>50</v>
      </c>
      <c r="E9" s="38">
        <v>38749</v>
      </c>
      <c r="F9" s="38">
        <v>39051</v>
      </c>
      <c r="G9" s="6" t="s">
        <v>51</v>
      </c>
      <c r="H9" s="39">
        <v>228605391.77</v>
      </c>
      <c r="I9" s="74">
        <f>+H9+H10+H11</f>
        <v>10772140719.18</v>
      </c>
      <c r="J9" s="40">
        <v>1</v>
      </c>
      <c r="K9" s="41"/>
    </row>
    <row r="10" spans="2:11" ht="38.25">
      <c r="B10" s="81"/>
      <c r="C10" s="9" t="s">
        <v>52</v>
      </c>
      <c r="D10" s="9" t="s">
        <v>50</v>
      </c>
      <c r="E10" s="42">
        <v>39217</v>
      </c>
      <c r="F10" s="42">
        <v>39965</v>
      </c>
      <c r="G10" s="9" t="s">
        <v>53</v>
      </c>
      <c r="H10" s="43">
        <v>3989479943.41</v>
      </c>
      <c r="I10" s="75"/>
      <c r="J10" s="44">
        <v>1</v>
      </c>
      <c r="K10" s="45"/>
    </row>
    <row r="11" spans="2:11" ht="39" thickBot="1">
      <c r="B11" s="82"/>
      <c r="C11" s="13" t="s">
        <v>54</v>
      </c>
      <c r="D11" s="13" t="s">
        <v>50</v>
      </c>
      <c r="E11" s="46">
        <v>39559</v>
      </c>
      <c r="F11" s="46">
        <v>39953</v>
      </c>
      <c r="G11" s="13" t="s">
        <v>55</v>
      </c>
      <c r="H11" s="47">
        <v>6554055384</v>
      </c>
      <c r="I11" s="76"/>
      <c r="J11" s="48">
        <v>1</v>
      </c>
      <c r="K11" s="49"/>
    </row>
    <row r="12" spans="2:11" ht="25.5">
      <c r="B12" s="83" t="s">
        <v>48</v>
      </c>
      <c r="C12" s="6" t="s">
        <v>56</v>
      </c>
      <c r="D12" s="6" t="s">
        <v>33</v>
      </c>
      <c r="E12" s="38">
        <v>38826</v>
      </c>
      <c r="F12" s="38">
        <v>39220</v>
      </c>
      <c r="G12" s="6" t="s">
        <v>55</v>
      </c>
      <c r="H12" s="39">
        <f>10631404169.4*45%</f>
        <v>4784131876.23</v>
      </c>
      <c r="I12" s="74">
        <f>+H12+H13+H14</f>
        <v>7380883222.98</v>
      </c>
      <c r="J12" s="40">
        <v>0.45</v>
      </c>
      <c r="K12" s="41"/>
    </row>
    <row r="13" spans="2:11" ht="25.5">
      <c r="B13" s="81"/>
      <c r="C13" s="9" t="s">
        <v>57</v>
      </c>
      <c r="D13" s="9" t="s">
        <v>33</v>
      </c>
      <c r="E13" s="42">
        <v>39173</v>
      </c>
      <c r="F13" s="42">
        <v>39538</v>
      </c>
      <c r="G13" s="9" t="s">
        <v>58</v>
      </c>
      <c r="H13" s="43">
        <f>3207692581*75%</f>
        <v>2405769435.75</v>
      </c>
      <c r="I13" s="75"/>
      <c r="J13" s="44">
        <v>0.75</v>
      </c>
      <c r="K13" s="45"/>
    </row>
    <row r="14" spans="2:11" ht="26.25" thickBot="1">
      <c r="B14" s="82"/>
      <c r="C14" s="13" t="s">
        <v>59</v>
      </c>
      <c r="D14" s="13" t="s">
        <v>33</v>
      </c>
      <c r="E14" s="46">
        <v>38625</v>
      </c>
      <c r="F14" s="46">
        <v>38902</v>
      </c>
      <c r="G14" s="13" t="s">
        <v>60</v>
      </c>
      <c r="H14" s="47">
        <v>190981911</v>
      </c>
      <c r="I14" s="76"/>
      <c r="J14" s="48">
        <v>1</v>
      </c>
      <c r="K14" s="49"/>
    </row>
    <row r="15" spans="2:11" ht="38.25">
      <c r="B15" s="83" t="s">
        <v>67</v>
      </c>
      <c r="C15" s="6" t="s">
        <v>64</v>
      </c>
      <c r="D15" s="6" t="s">
        <v>65</v>
      </c>
      <c r="E15" s="38">
        <v>38587</v>
      </c>
      <c r="F15" s="38">
        <v>38810</v>
      </c>
      <c r="G15" s="6" t="s">
        <v>66</v>
      </c>
      <c r="H15" s="39">
        <v>178957939</v>
      </c>
      <c r="I15" s="74">
        <f>+H15+H16+H17</f>
        <v>56849729763.5</v>
      </c>
      <c r="J15" s="40">
        <v>1</v>
      </c>
      <c r="K15" s="41"/>
    </row>
    <row r="16" spans="2:11" ht="25.5">
      <c r="B16" s="81"/>
      <c r="C16" s="9" t="s">
        <v>68</v>
      </c>
      <c r="D16" s="9" t="s">
        <v>70</v>
      </c>
      <c r="E16" s="42">
        <v>39073</v>
      </c>
      <c r="F16" s="42">
        <v>39811</v>
      </c>
      <c r="G16" s="9" t="s">
        <v>69</v>
      </c>
      <c r="H16" s="43">
        <f>74322291250*65%</f>
        <v>48309489312.5</v>
      </c>
      <c r="I16" s="75"/>
      <c r="J16" s="44">
        <v>0.65</v>
      </c>
      <c r="K16" s="45"/>
    </row>
    <row r="17" spans="2:11" ht="26.25" thickBot="1">
      <c r="B17" s="82"/>
      <c r="C17" s="13" t="s">
        <v>71</v>
      </c>
      <c r="D17" s="13" t="s">
        <v>72</v>
      </c>
      <c r="E17" s="46">
        <v>39557</v>
      </c>
      <c r="F17" s="46">
        <v>39945</v>
      </c>
      <c r="G17" s="13" t="s">
        <v>73</v>
      </c>
      <c r="H17" s="47">
        <v>8361282512</v>
      </c>
      <c r="I17" s="76"/>
      <c r="J17" s="48">
        <v>1</v>
      </c>
      <c r="K17" s="49"/>
    </row>
    <row r="18" spans="2:11" ht="25.5">
      <c r="B18" s="83" t="s">
        <v>78</v>
      </c>
      <c r="C18" s="6" t="s">
        <v>79</v>
      </c>
      <c r="D18" s="6" t="s">
        <v>80</v>
      </c>
      <c r="E18" s="38">
        <v>39559</v>
      </c>
      <c r="F18" s="38">
        <v>39937</v>
      </c>
      <c r="G18" s="6" t="s">
        <v>81</v>
      </c>
      <c r="H18" s="39">
        <f>7076833712*60%</f>
        <v>4246100227.2</v>
      </c>
      <c r="I18" s="74">
        <f>+H18+H19+H20</f>
        <v>10226625698.1</v>
      </c>
      <c r="J18" s="40">
        <v>0.6</v>
      </c>
      <c r="K18" s="41"/>
    </row>
    <row r="19" spans="2:11" ht="38.25">
      <c r="B19" s="81"/>
      <c r="C19" s="9" t="s">
        <v>30</v>
      </c>
      <c r="D19" s="9" t="s">
        <v>82</v>
      </c>
      <c r="E19" s="42">
        <v>39218</v>
      </c>
      <c r="F19" s="42">
        <v>40048</v>
      </c>
      <c r="G19" s="9" t="s">
        <v>83</v>
      </c>
      <c r="H19" s="43">
        <v>3594465324</v>
      </c>
      <c r="I19" s="75"/>
      <c r="J19" s="50">
        <v>1</v>
      </c>
      <c r="K19" s="45"/>
    </row>
    <row r="20" spans="2:11" ht="26.25" thickBot="1">
      <c r="B20" s="82"/>
      <c r="C20" s="13" t="s">
        <v>84</v>
      </c>
      <c r="D20" s="13" t="s">
        <v>85</v>
      </c>
      <c r="E20" s="46">
        <v>38875</v>
      </c>
      <c r="F20" s="46">
        <v>39268</v>
      </c>
      <c r="G20" s="13" t="s">
        <v>86</v>
      </c>
      <c r="H20" s="47">
        <f>2651177941*90%</f>
        <v>2386060146.9</v>
      </c>
      <c r="I20" s="76"/>
      <c r="J20" s="48">
        <v>0.9</v>
      </c>
      <c r="K20" s="49"/>
    </row>
    <row r="21" spans="2:11" ht="25.5">
      <c r="B21" s="83" t="s">
        <v>87</v>
      </c>
      <c r="C21" s="6" t="s">
        <v>88</v>
      </c>
      <c r="D21" s="6" t="s">
        <v>89</v>
      </c>
      <c r="E21" s="38">
        <v>39584</v>
      </c>
      <c r="F21" s="38">
        <v>39931</v>
      </c>
      <c r="G21" s="6" t="s">
        <v>36</v>
      </c>
      <c r="H21" s="39">
        <f>3038864740*75%</f>
        <v>2279148555</v>
      </c>
      <c r="I21" s="74">
        <f>+H21+H22+H23</f>
        <v>8878163172</v>
      </c>
      <c r="J21" s="40">
        <v>0.75</v>
      </c>
      <c r="K21" s="41"/>
    </row>
    <row r="22" spans="2:11" ht="25.5">
      <c r="B22" s="81"/>
      <c r="C22" s="9" t="s">
        <v>90</v>
      </c>
      <c r="D22" s="9" t="s">
        <v>91</v>
      </c>
      <c r="E22" s="42">
        <v>39448</v>
      </c>
      <c r="F22" s="42">
        <v>39813</v>
      </c>
      <c r="G22" s="9" t="s">
        <v>81</v>
      </c>
      <c r="H22" s="43">
        <f>5744391836*100%</f>
        <v>5744391836</v>
      </c>
      <c r="I22" s="75"/>
      <c r="J22" s="44">
        <v>1</v>
      </c>
      <c r="K22" s="45"/>
    </row>
    <row r="23" spans="2:11" ht="31.5" customHeight="1" thickBot="1">
      <c r="B23" s="82"/>
      <c r="C23" s="13" t="s">
        <v>92</v>
      </c>
      <c r="D23" s="13" t="s">
        <v>93</v>
      </c>
      <c r="E23" s="46">
        <v>38946</v>
      </c>
      <c r="F23" s="46">
        <v>39660</v>
      </c>
      <c r="G23" s="13" t="s">
        <v>94</v>
      </c>
      <c r="H23" s="47">
        <f>854622781*100%</f>
        <v>854622781</v>
      </c>
      <c r="I23" s="76"/>
      <c r="J23" s="48">
        <v>1</v>
      </c>
      <c r="K23" s="49"/>
    </row>
    <row r="24" spans="2:11" ht="25.5">
      <c r="B24" s="83" t="s">
        <v>96</v>
      </c>
      <c r="C24" s="6" t="s">
        <v>98</v>
      </c>
      <c r="D24" s="6" t="s">
        <v>99</v>
      </c>
      <c r="E24" s="38">
        <v>38604</v>
      </c>
      <c r="F24" s="38">
        <v>38893</v>
      </c>
      <c r="G24" s="6" t="s">
        <v>100</v>
      </c>
      <c r="H24" s="39">
        <f>8654509960*80%</f>
        <v>6923607968</v>
      </c>
      <c r="I24" s="77">
        <f>+H24+H25+H26</f>
        <v>15521997440.85</v>
      </c>
      <c r="J24" s="40">
        <v>0.8</v>
      </c>
      <c r="K24" s="41"/>
    </row>
    <row r="25" spans="2:11" ht="25.5">
      <c r="B25" s="81"/>
      <c r="C25" s="9" t="s">
        <v>101</v>
      </c>
      <c r="D25" s="9" t="s">
        <v>102</v>
      </c>
      <c r="E25" s="42">
        <v>38837</v>
      </c>
      <c r="F25" s="42">
        <v>39201</v>
      </c>
      <c r="G25" s="9" t="s">
        <v>103</v>
      </c>
      <c r="H25" s="43">
        <f>15926716079.7*50%</f>
        <v>7963358039.85</v>
      </c>
      <c r="I25" s="78"/>
      <c r="J25" s="44">
        <v>0.5</v>
      </c>
      <c r="K25" s="45"/>
    </row>
    <row r="26" spans="2:11" ht="13.5" thickBot="1">
      <c r="B26" s="82"/>
      <c r="C26" s="13" t="s">
        <v>104</v>
      </c>
      <c r="D26" s="13" t="s">
        <v>105</v>
      </c>
      <c r="E26" s="46">
        <v>38730</v>
      </c>
      <c r="F26" s="46">
        <v>39094</v>
      </c>
      <c r="G26" s="13" t="s">
        <v>106</v>
      </c>
      <c r="H26" s="47">
        <f>635031433*100%</f>
        <v>635031433</v>
      </c>
      <c r="I26" s="79"/>
      <c r="J26" s="48">
        <v>1</v>
      </c>
      <c r="K26" s="49"/>
    </row>
    <row r="27" spans="2:11" ht="25.5">
      <c r="B27" s="83" t="s">
        <v>108</v>
      </c>
      <c r="C27" s="6" t="s">
        <v>109</v>
      </c>
      <c r="D27" s="6" t="s">
        <v>91</v>
      </c>
      <c r="E27" s="38">
        <v>38899</v>
      </c>
      <c r="F27" s="38">
        <v>39227</v>
      </c>
      <c r="G27" s="6" t="s">
        <v>110</v>
      </c>
      <c r="H27" s="39">
        <v>2952251057</v>
      </c>
      <c r="I27" s="77">
        <f>+H27+H28+H29</f>
        <v>6283735507</v>
      </c>
      <c r="J27" s="40">
        <v>1</v>
      </c>
      <c r="K27" s="41"/>
    </row>
    <row r="28" spans="2:11" ht="25.5">
      <c r="B28" s="81"/>
      <c r="C28" s="9" t="s">
        <v>112</v>
      </c>
      <c r="D28" s="9" t="s">
        <v>116</v>
      </c>
      <c r="E28" s="42">
        <v>39142</v>
      </c>
      <c r="F28" s="42">
        <v>39522</v>
      </c>
      <c r="G28" s="9" t="s">
        <v>117</v>
      </c>
      <c r="H28" s="43">
        <v>1131484450</v>
      </c>
      <c r="I28" s="78"/>
      <c r="J28" s="44">
        <v>1</v>
      </c>
      <c r="K28" s="45"/>
    </row>
    <row r="29" spans="2:11" ht="39" thickBot="1">
      <c r="B29" s="82"/>
      <c r="C29" s="13" t="s">
        <v>120</v>
      </c>
      <c r="D29" s="13" t="s">
        <v>121</v>
      </c>
      <c r="E29" s="46">
        <v>39904</v>
      </c>
      <c r="F29" s="46">
        <v>40298</v>
      </c>
      <c r="G29" s="13" t="s">
        <v>55</v>
      </c>
      <c r="H29" s="47">
        <v>2200000000</v>
      </c>
      <c r="I29" s="79"/>
      <c r="J29" s="48">
        <v>1</v>
      </c>
      <c r="K29" s="49"/>
    </row>
    <row r="30" spans="2:11" ht="25.5">
      <c r="B30" s="83" t="s">
        <v>111</v>
      </c>
      <c r="C30" s="6" t="s">
        <v>113</v>
      </c>
      <c r="D30" s="6" t="s">
        <v>114</v>
      </c>
      <c r="E30" s="38">
        <v>38899</v>
      </c>
      <c r="F30" s="38">
        <v>39293</v>
      </c>
      <c r="G30" s="6" t="s">
        <v>115</v>
      </c>
      <c r="H30" s="39">
        <v>2388727415</v>
      </c>
      <c r="I30" s="77">
        <f>+H30+H31+H32</f>
        <v>32997318106</v>
      </c>
      <c r="J30" s="40">
        <v>1</v>
      </c>
      <c r="K30" s="41"/>
    </row>
    <row r="31" spans="2:11" ht="25.5">
      <c r="B31" s="81"/>
      <c r="C31" s="9" t="s">
        <v>118</v>
      </c>
      <c r="D31" s="9" t="s">
        <v>114</v>
      </c>
      <c r="E31" s="42">
        <v>38495</v>
      </c>
      <c r="F31" s="42">
        <v>38862</v>
      </c>
      <c r="G31" s="9" t="s">
        <v>119</v>
      </c>
      <c r="H31" s="43">
        <v>4042574663</v>
      </c>
      <c r="I31" s="78"/>
      <c r="J31" s="44">
        <v>1</v>
      </c>
      <c r="K31" s="45"/>
    </row>
    <row r="32" spans="2:11" ht="13.5" thickBot="1">
      <c r="B32" s="82"/>
      <c r="C32" s="13" t="s">
        <v>122</v>
      </c>
      <c r="D32" s="13" t="s">
        <v>123</v>
      </c>
      <c r="E32" s="46">
        <v>39173</v>
      </c>
      <c r="F32" s="46">
        <v>39752</v>
      </c>
      <c r="G32" s="13" t="s">
        <v>124</v>
      </c>
      <c r="H32" s="47">
        <v>26566016028</v>
      </c>
      <c r="I32" s="79"/>
      <c r="J32" s="48">
        <v>1</v>
      </c>
      <c r="K32" s="49"/>
    </row>
    <row r="33" spans="2:11" ht="25.5">
      <c r="B33" s="83" t="s">
        <v>125</v>
      </c>
      <c r="C33" s="6" t="s">
        <v>126</v>
      </c>
      <c r="D33" s="6" t="s">
        <v>127</v>
      </c>
      <c r="E33" s="38">
        <v>38961</v>
      </c>
      <c r="F33" s="38">
        <v>39691</v>
      </c>
      <c r="G33" s="6" t="s">
        <v>128</v>
      </c>
      <c r="H33" s="39">
        <v>3368505427</v>
      </c>
      <c r="I33" s="74">
        <f>+H33+H34+H35</f>
        <v>8145427220</v>
      </c>
      <c r="J33" s="40">
        <v>1</v>
      </c>
      <c r="K33" s="41"/>
    </row>
    <row r="34" spans="2:11" ht="25.5">
      <c r="B34" s="81"/>
      <c r="C34" s="9" t="s">
        <v>129</v>
      </c>
      <c r="D34" s="9" t="s">
        <v>127</v>
      </c>
      <c r="E34" s="42">
        <v>38476</v>
      </c>
      <c r="F34" s="42">
        <v>38898</v>
      </c>
      <c r="G34" s="9" t="s">
        <v>130</v>
      </c>
      <c r="H34" s="43">
        <v>3821429429</v>
      </c>
      <c r="I34" s="75"/>
      <c r="J34" s="44">
        <v>1</v>
      </c>
      <c r="K34" s="45"/>
    </row>
    <row r="35" spans="2:11" ht="39" thickBot="1">
      <c r="B35" s="82"/>
      <c r="C35" s="13" t="s">
        <v>131</v>
      </c>
      <c r="D35" s="13" t="s">
        <v>127</v>
      </c>
      <c r="E35" s="46">
        <v>39581</v>
      </c>
      <c r="F35" s="46">
        <v>40009</v>
      </c>
      <c r="G35" s="13" t="s">
        <v>28</v>
      </c>
      <c r="H35" s="47">
        <v>955492364</v>
      </c>
      <c r="I35" s="76"/>
      <c r="J35" s="48">
        <v>1</v>
      </c>
      <c r="K35" s="49"/>
    </row>
    <row r="36" spans="2:11" ht="25.5">
      <c r="B36" s="80" t="s">
        <v>134</v>
      </c>
      <c r="C36" s="51" t="s">
        <v>135</v>
      </c>
      <c r="D36" s="51" t="s">
        <v>127</v>
      </c>
      <c r="E36" s="52">
        <v>39479</v>
      </c>
      <c r="F36" s="52">
        <v>39844</v>
      </c>
      <c r="G36" s="51" t="s">
        <v>106</v>
      </c>
      <c r="H36" s="53">
        <v>1189077780</v>
      </c>
      <c r="I36" s="78">
        <f>+H36+H37+H38</f>
        <v>8537974176.5466</v>
      </c>
      <c r="J36" s="54">
        <v>1</v>
      </c>
      <c r="K36" s="55"/>
    </row>
    <row r="37" spans="2:11" ht="25.5">
      <c r="B37" s="81"/>
      <c r="C37" s="9" t="s">
        <v>136</v>
      </c>
      <c r="D37" s="9" t="s">
        <v>127</v>
      </c>
      <c r="E37" s="42">
        <v>39561</v>
      </c>
      <c r="F37" s="42">
        <v>40021</v>
      </c>
      <c r="G37" s="9" t="s">
        <v>137</v>
      </c>
      <c r="H37" s="43">
        <f>5276039160*70%</f>
        <v>3693227412</v>
      </c>
      <c r="I37" s="78"/>
      <c r="J37" s="44">
        <v>0.7</v>
      </c>
      <c r="K37" s="45"/>
    </row>
    <row r="38" spans="2:11" ht="26.25" thickBot="1">
      <c r="B38" s="82"/>
      <c r="C38" s="13" t="s">
        <v>138</v>
      </c>
      <c r="D38" s="13" t="s">
        <v>127</v>
      </c>
      <c r="E38" s="46">
        <v>39074</v>
      </c>
      <c r="F38" s="46">
        <v>40043</v>
      </c>
      <c r="G38" s="13" t="s">
        <v>139</v>
      </c>
      <c r="H38" s="47">
        <f>10745646633*34.02%</f>
        <v>3655668984.546601</v>
      </c>
      <c r="I38" s="79"/>
      <c r="J38" s="48">
        <v>0.3402</v>
      </c>
      <c r="K38" s="49"/>
    </row>
  </sheetData>
  <sheetProtection/>
  <mergeCells count="24">
    <mergeCell ref="B18:B20"/>
    <mergeCell ref="B12:B14"/>
    <mergeCell ref="B15:B17"/>
    <mergeCell ref="B3:B5"/>
    <mergeCell ref="B6:B8"/>
    <mergeCell ref="B9:B11"/>
    <mergeCell ref="I30:I32"/>
    <mergeCell ref="I36:I38"/>
    <mergeCell ref="I3:I5"/>
    <mergeCell ref="I6:I8"/>
    <mergeCell ref="I9:I11"/>
    <mergeCell ref="I12:I14"/>
    <mergeCell ref="I18:I20"/>
    <mergeCell ref="I15:I17"/>
    <mergeCell ref="I33:I35"/>
    <mergeCell ref="I21:I23"/>
    <mergeCell ref="I24:I26"/>
    <mergeCell ref="B36:B38"/>
    <mergeCell ref="B21:B23"/>
    <mergeCell ref="B24:B26"/>
    <mergeCell ref="B27:B29"/>
    <mergeCell ref="B33:B35"/>
    <mergeCell ref="B30:B32"/>
    <mergeCell ref="I27:I29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D23"/>
  <sheetViews>
    <sheetView zoomScalePageLayoutView="0" workbookViewId="0" topLeftCell="A1">
      <selection activeCell="G20" sqref="G20"/>
    </sheetView>
  </sheetViews>
  <sheetFormatPr defaultColWidth="9.140625" defaultRowHeight="34.5" customHeight="1"/>
  <cols>
    <col min="1" max="1" width="9.140625" style="5" customWidth="1"/>
    <col min="2" max="2" width="21.8515625" style="4" bestFit="1" customWidth="1"/>
    <col min="3" max="3" width="23.421875" style="5" customWidth="1"/>
    <col min="4" max="4" width="24.28125" style="5" customWidth="1"/>
    <col min="5" max="16384" width="9.140625" style="5" customWidth="1"/>
  </cols>
  <sheetData>
    <row r="1" ht="34.5" customHeight="1" thickBot="1"/>
    <row r="2" spans="1:4" s="4" customFormat="1" ht="34.5" customHeight="1" thickBot="1">
      <c r="A2" s="34" t="s">
        <v>11</v>
      </c>
      <c r="B2" s="28" t="s">
        <v>0</v>
      </c>
      <c r="C2" s="35" t="s">
        <v>10</v>
      </c>
      <c r="D2" s="37" t="s">
        <v>12</v>
      </c>
    </row>
    <row r="3" spans="2:4" ht="34.5" customHeight="1">
      <c r="B3" s="83" t="s">
        <v>22</v>
      </c>
      <c r="C3" s="6" t="s">
        <v>35</v>
      </c>
      <c r="D3" s="41" t="s">
        <v>35</v>
      </c>
    </row>
    <row r="4" spans="2:4" ht="34.5" customHeight="1" thickBot="1">
      <c r="B4" s="82"/>
      <c r="C4" s="13" t="s">
        <v>35</v>
      </c>
      <c r="D4" s="49" t="s">
        <v>35</v>
      </c>
    </row>
    <row r="5" spans="2:4" ht="34.5" customHeight="1">
      <c r="B5" s="83" t="s">
        <v>29</v>
      </c>
      <c r="C5" s="6" t="s">
        <v>35</v>
      </c>
      <c r="D5" s="41" t="s">
        <v>35</v>
      </c>
    </row>
    <row r="6" spans="2:4" ht="34.5" customHeight="1" thickBot="1">
      <c r="B6" s="82"/>
      <c r="C6" s="13" t="s">
        <v>35</v>
      </c>
      <c r="D6" s="49" t="s">
        <v>35</v>
      </c>
    </row>
    <row r="7" spans="2:4" ht="34.5" customHeight="1">
      <c r="B7" s="83" t="s">
        <v>47</v>
      </c>
      <c r="C7" s="6" t="s">
        <v>35</v>
      </c>
      <c r="D7" s="41" t="s">
        <v>35</v>
      </c>
    </row>
    <row r="8" spans="2:4" ht="34.5" customHeight="1" thickBot="1">
      <c r="B8" s="82"/>
      <c r="C8" s="13" t="s">
        <v>35</v>
      </c>
      <c r="D8" s="49" t="s">
        <v>35</v>
      </c>
    </row>
    <row r="9" spans="2:4" ht="34.5" customHeight="1" thickBot="1">
      <c r="B9" s="28" t="s">
        <v>48</v>
      </c>
      <c r="C9" s="56" t="s">
        <v>35</v>
      </c>
      <c r="D9" s="57" t="s">
        <v>35</v>
      </c>
    </row>
    <row r="10" spans="2:4" ht="34.5" customHeight="1" thickBot="1">
      <c r="B10" s="28" t="s">
        <v>67</v>
      </c>
      <c r="C10" s="56" t="s">
        <v>35</v>
      </c>
      <c r="D10" s="57" t="s">
        <v>35</v>
      </c>
    </row>
    <row r="11" spans="2:4" ht="34.5" customHeight="1">
      <c r="B11" s="83" t="s">
        <v>78</v>
      </c>
      <c r="C11" s="6" t="s">
        <v>35</v>
      </c>
      <c r="D11" s="41" t="s">
        <v>35</v>
      </c>
    </row>
    <row r="12" spans="2:4" ht="34.5" customHeight="1" thickBot="1">
      <c r="B12" s="84"/>
      <c r="C12" s="10" t="s">
        <v>35</v>
      </c>
      <c r="D12" s="58" t="s">
        <v>35</v>
      </c>
    </row>
    <row r="13" spans="2:4" ht="34.5" customHeight="1">
      <c r="B13" s="83" t="s">
        <v>87</v>
      </c>
      <c r="C13" s="6" t="s">
        <v>35</v>
      </c>
      <c r="D13" s="41" t="s">
        <v>35</v>
      </c>
    </row>
    <row r="14" spans="2:4" ht="34.5" customHeight="1" thickBot="1">
      <c r="B14" s="84"/>
      <c r="C14" s="10" t="s">
        <v>35</v>
      </c>
      <c r="D14" s="58" t="s">
        <v>35</v>
      </c>
    </row>
    <row r="15" spans="2:4" ht="51" customHeight="1" thickBot="1">
      <c r="B15" s="28" t="s">
        <v>96</v>
      </c>
      <c r="C15" s="56" t="s">
        <v>35</v>
      </c>
      <c r="D15" s="57" t="s">
        <v>35</v>
      </c>
    </row>
    <row r="16" spans="2:4" ht="34.5" customHeight="1">
      <c r="B16" s="83" t="s">
        <v>108</v>
      </c>
      <c r="C16" s="6" t="s">
        <v>35</v>
      </c>
      <c r="D16" s="41" t="s">
        <v>35</v>
      </c>
    </row>
    <row r="17" spans="2:4" ht="34.5" customHeight="1" thickBot="1">
      <c r="B17" s="84"/>
      <c r="C17" s="10" t="s">
        <v>35</v>
      </c>
      <c r="D17" s="58" t="s">
        <v>35</v>
      </c>
    </row>
    <row r="18" spans="2:4" ht="34.5" customHeight="1">
      <c r="B18" s="83" t="s">
        <v>111</v>
      </c>
      <c r="C18" s="6" t="s">
        <v>35</v>
      </c>
      <c r="D18" s="41" t="s">
        <v>35</v>
      </c>
    </row>
    <row r="19" spans="2:4" ht="34.5" customHeight="1">
      <c r="B19" s="81"/>
      <c r="C19" s="9" t="s">
        <v>35</v>
      </c>
      <c r="D19" s="45" t="s">
        <v>35</v>
      </c>
    </row>
    <row r="20" spans="2:4" ht="34.5" customHeight="1" thickBot="1">
      <c r="B20" s="82"/>
      <c r="C20" s="13" t="s">
        <v>35</v>
      </c>
      <c r="D20" s="49" t="s">
        <v>35</v>
      </c>
    </row>
    <row r="21" spans="2:4" ht="34.5" customHeight="1" thickBot="1">
      <c r="B21" s="28" t="s">
        <v>125</v>
      </c>
      <c r="C21" s="56" t="s">
        <v>35</v>
      </c>
      <c r="D21" s="57" t="s">
        <v>35</v>
      </c>
    </row>
    <row r="22" spans="2:4" ht="34.5" customHeight="1">
      <c r="B22" s="83" t="s">
        <v>134</v>
      </c>
      <c r="C22" s="6" t="s">
        <v>35</v>
      </c>
      <c r="D22" s="41" t="s">
        <v>35</v>
      </c>
    </row>
    <row r="23" spans="2:4" ht="34.5" customHeight="1" thickBot="1">
      <c r="B23" s="82"/>
      <c r="C23" s="13" t="s">
        <v>35</v>
      </c>
      <c r="D23" s="49"/>
    </row>
  </sheetData>
  <sheetProtection/>
  <mergeCells count="8">
    <mergeCell ref="B3:B4"/>
    <mergeCell ref="B5:B6"/>
    <mergeCell ref="B18:B20"/>
    <mergeCell ref="B22:B23"/>
    <mergeCell ref="B16:B17"/>
    <mergeCell ref="B11:B12"/>
    <mergeCell ref="B13:B14"/>
    <mergeCell ref="B7:B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28"/>
  <sheetViews>
    <sheetView zoomScalePageLayoutView="0" workbookViewId="0" topLeftCell="A1">
      <selection activeCell="C8" sqref="C8"/>
    </sheetView>
  </sheetViews>
  <sheetFormatPr defaultColWidth="9.140625" defaultRowHeight="34.5" customHeight="1"/>
  <cols>
    <col min="1" max="1" width="9.140625" style="5" customWidth="1"/>
    <col min="2" max="2" width="21.8515625" style="4" bestFit="1" customWidth="1"/>
    <col min="3" max="3" width="22.8515625" style="5" bestFit="1" customWidth="1"/>
    <col min="4" max="4" width="16.7109375" style="64" customWidth="1"/>
    <col min="5" max="5" width="18.7109375" style="5" customWidth="1"/>
    <col min="6" max="16384" width="9.140625" style="5" customWidth="1"/>
  </cols>
  <sheetData>
    <row r="2" spans="1:5" s="4" customFormat="1" ht="51.75" thickBot="1">
      <c r="A2" s="34" t="s">
        <v>13</v>
      </c>
      <c r="B2" s="3" t="s">
        <v>0</v>
      </c>
      <c r="C2" s="3" t="s">
        <v>15</v>
      </c>
      <c r="D2" s="59" t="s">
        <v>14</v>
      </c>
      <c r="E2" s="3" t="s">
        <v>171</v>
      </c>
    </row>
    <row r="3" spans="1:5" ht="34.5" customHeight="1">
      <c r="A3" s="16"/>
      <c r="B3" s="83" t="s">
        <v>22</v>
      </c>
      <c r="C3" s="6" t="s">
        <v>35</v>
      </c>
      <c r="D3" s="65" t="s">
        <v>37</v>
      </c>
      <c r="E3" s="41">
        <v>65848.83</v>
      </c>
    </row>
    <row r="4" spans="1:5" ht="34.5" customHeight="1" thickBot="1">
      <c r="A4" s="16"/>
      <c r="B4" s="82"/>
      <c r="C4" s="13" t="s">
        <v>35</v>
      </c>
      <c r="D4" s="66"/>
      <c r="E4" s="49">
        <v>4212.13</v>
      </c>
    </row>
    <row r="5" spans="1:5" ht="34.5" customHeight="1">
      <c r="A5" s="16"/>
      <c r="B5" s="83" t="s">
        <v>29</v>
      </c>
      <c r="C5" s="6" t="s">
        <v>35</v>
      </c>
      <c r="D5" s="65">
        <f>+E5+E6</f>
        <v>32163.61</v>
      </c>
      <c r="E5" s="41">
        <v>21911.17</v>
      </c>
    </row>
    <row r="6" spans="1:5" ht="34.5" customHeight="1" thickBot="1">
      <c r="A6" s="16"/>
      <c r="B6" s="82"/>
      <c r="C6" s="13" t="s">
        <v>35</v>
      </c>
      <c r="D6" s="66"/>
      <c r="E6" s="49">
        <v>10252.44</v>
      </c>
    </row>
    <row r="7" spans="1:5" ht="34.5" customHeight="1">
      <c r="A7" s="16"/>
      <c r="B7" s="83" t="s">
        <v>47</v>
      </c>
      <c r="C7" s="6" t="s">
        <v>35</v>
      </c>
      <c r="D7" s="65">
        <f>+E7+E8</f>
        <v>107726</v>
      </c>
      <c r="E7" s="41">
        <v>58431</v>
      </c>
    </row>
    <row r="8" spans="1:5" ht="34.5" customHeight="1" thickBot="1">
      <c r="A8" s="16"/>
      <c r="B8" s="81"/>
      <c r="C8" s="9" t="s">
        <v>35</v>
      </c>
      <c r="D8" s="67"/>
      <c r="E8" s="45">
        <v>49295</v>
      </c>
    </row>
    <row r="9" spans="1:5" ht="34.5" customHeight="1" thickBot="1">
      <c r="A9" s="16"/>
      <c r="B9" s="60" t="s">
        <v>48</v>
      </c>
      <c r="C9" s="61" t="s">
        <v>35</v>
      </c>
      <c r="D9" s="68">
        <v>133848.63</v>
      </c>
      <c r="E9" s="62"/>
    </row>
    <row r="10" spans="1:5" ht="34.5" customHeight="1" thickBot="1">
      <c r="A10" s="16"/>
      <c r="B10" s="60" t="s">
        <v>67</v>
      </c>
      <c r="C10" s="61" t="s">
        <v>35</v>
      </c>
      <c r="D10" s="68" t="s">
        <v>74</v>
      </c>
      <c r="E10" s="62"/>
    </row>
    <row r="11" spans="1:5" ht="34.5" customHeight="1">
      <c r="A11" s="16"/>
      <c r="B11" s="83" t="s">
        <v>78</v>
      </c>
      <c r="C11" s="6" t="s">
        <v>35</v>
      </c>
      <c r="D11" s="65">
        <f>+E11+E12</f>
        <v>37682.97</v>
      </c>
      <c r="E11" s="41">
        <v>3083.83</v>
      </c>
    </row>
    <row r="12" spans="1:5" ht="34.5" customHeight="1" thickBot="1">
      <c r="A12" s="16"/>
      <c r="B12" s="81"/>
      <c r="C12" s="9" t="s">
        <v>35</v>
      </c>
      <c r="D12" s="67"/>
      <c r="E12" s="45">
        <v>34599.14</v>
      </c>
    </row>
    <row r="13" spans="1:5" ht="34.5" customHeight="1">
      <c r="A13" s="16"/>
      <c r="B13" s="83" t="s">
        <v>87</v>
      </c>
      <c r="C13" s="6" t="s">
        <v>35</v>
      </c>
      <c r="D13" s="65">
        <f>+E13+E14</f>
        <v>61564.759999999995</v>
      </c>
      <c r="E13" s="41">
        <v>38246</v>
      </c>
    </row>
    <row r="14" spans="1:5" ht="34.5" customHeight="1" thickBot="1">
      <c r="A14" s="16"/>
      <c r="B14" s="81"/>
      <c r="C14" s="9" t="s">
        <v>35</v>
      </c>
      <c r="D14" s="67"/>
      <c r="E14" s="45">
        <v>23318.76</v>
      </c>
    </row>
    <row r="15" spans="1:5" ht="34.5" customHeight="1" thickBot="1">
      <c r="A15" s="16"/>
      <c r="B15" s="24" t="s">
        <v>96</v>
      </c>
      <c r="C15" s="6" t="s">
        <v>35</v>
      </c>
      <c r="D15" s="65">
        <v>69036.49</v>
      </c>
      <c r="E15" s="63">
        <v>69036.49</v>
      </c>
    </row>
    <row r="16" spans="1:5" ht="34.5" customHeight="1">
      <c r="A16" s="16"/>
      <c r="B16" s="83" t="s">
        <v>108</v>
      </c>
      <c r="C16" s="6" t="s">
        <v>35</v>
      </c>
      <c r="D16" s="65">
        <f>+E16+E17</f>
        <v>24611.018</v>
      </c>
      <c r="E16" s="41">
        <v>10664.018</v>
      </c>
    </row>
    <row r="17" spans="1:5" ht="34.5" customHeight="1" thickBot="1">
      <c r="A17" s="16"/>
      <c r="B17" s="81"/>
      <c r="C17" s="9" t="s">
        <v>35</v>
      </c>
      <c r="D17" s="67"/>
      <c r="E17" s="45">
        <v>13947</v>
      </c>
    </row>
    <row r="18" spans="1:5" ht="34.5" customHeight="1">
      <c r="A18" s="16"/>
      <c r="B18" s="83" t="s">
        <v>111</v>
      </c>
      <c r="C18" s="6" t="s">
        <v>35</v>
      </c>
      <c r="D18" s="65">
        <f>+E18+E19</f>
        <v>147378</v>
      </c>
      <c r="E18" s="41">
        <v>130350</v>
      </c>
    </row>
    <row r="19" spans="1:5" ht="34.5" customHeight="1">
      <c r="A19" s="16"/>
      <c r="B19" s="81"/>
      <c r="C19" s="9" t="s">
        <v>35</v>
      </c>
      <c r="D19" s="67"/>
      <c r="E19" s="45">
        <v>17028</v>
      </c>
    </row>
    <row r="20" spans="1:5" ht="34.5" customHeight="1" thickBot="1">
      <c r="A20" s="16"/>
      <c r="B20" s="82"/>
      <c r="C20" s="13" t="s">
        <v>35</v>
      </c>
      <c r="D20" s="66"/>
      <c r="E20" s="49" t="s">
        <v>172</v>
      </c>
    </row>
    <row r="21" spans="1:5" ht="34.5" customHeight="1" thickBot="1">
      <c r="A21" s="16"/>
      <c r="B21" s="24" t="s">
        <v>125</v>
      </c>
      <c r="C21" s="6" t="s">
        <v>35</v>
      </c>
      <c r="D21" s="65">
        <f>+E21</f>
        <v>107791.48</v>
      </c>
      <c r="E21" s="41">
        <v>107791.48</v>
      </c>
    </row>
    <row r="22" spans="1:5" ht="34.5" customHeight="1">
      <c r="A22" s="16"/>
      <c r="B22" s="83" t="s">
        <v>134</v>
      </c>
      <c r="C22" s="6" t="s">
        <v>35</v>
      </c>
      <c r="D22" s="65">
        <f>+E22+E23</f>
        <v>122623.23</v>
      </c>
      <c r="E22" s="41">
        <v>19827</v>
      </c>
    </row>
    <row r="23" spans="1:5" ht="34.5" customHeight="1">
      <c r="A23" s="16"/>
      <c r="B23" s="81"/>
      <c r="C23" s="9" t="s">
        <v>35</v>
      </c>
      <c r="D23" s="67"/>
      <c r="E23" s="45">
        <v>102796.23</v>
      </c>
    </row>
    <row r="24" ht="34.5" customHeight="1">
      <c r="A24" s="16"/>
    </row>
    <row r="25" ht="34.5" customHeight="1">
      <c r="A25" s="16"/>
    </row>
    <row r="26" ht="34.5" customHeight="1">
      <c r="A26" s="16"/>
    </row>
    <row r="27" ht="34.5" customHeight="1">
      <c r="A27" s="16"/>
    </row>
    <row r="28" ht="34.5" customHeight="1">
      <c r="A28" s="16"/>
    </row>
  </sheetData>
  <sheetProtection/>
  <mergeCells count="8">
    <mergeCell ref="B3:B4"/>
    <mergeCell ref="B5:B6"/>
    <mergeCell ref="B22:B23"/>
    <mergeCell ref="B18:B20"/>
    <mergeCell ref="B16:B17"/>
    <mergeCell ref="B11:B12"/>
    <mergeCell ref="B13:B14"/>
    <mergeCell ref="B7:B8"/>
  </mergeCells>
  <printOptions/>
  <pageMargins left="0.7" right="0.7" top="0.75" bottom="0.75" header="0.3" footer="0.3"/>
  <pageSetup horizontalDpi="300" verticalDpi="300" orientation="portrait" paperSize="9" r:id="rId1"/>
  <ignoredErrors>
    <ignoredError sqref="D3 D10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2:AA37"/>
  <sheetViews>
    <sheetView zoomScalePageLayoutView="0" workbookViewId="0" topLeftCell="A1">
      <pane xSplit="2" topLeftCell="P1" activePane="topRight" state="frozen"/>
      <selection pane="topLeft" activeCell="A1" sqref="A1"/>
      <selection pane="topRight" activeCell="U8" sqref="U8"/>
    </sheetView>
  </sheetViews>
  <sheetFormatPr defaultColWidth="9.140625" defaultRowHeight="15"/>
  <cols>
    <col min="1" max="1" width="9.140625" style="5" customWidth="1"/>
    <col min="2" max="2" width="21.8515625" style="5" bestFit="1" customWidth="1"/>
    <col min="3" max="3" width="29.421875" style="5" bestFit="1" customWidth="1"/>
    <col min="4" max="4" width="21.8515625" style="5" bestFit="1" customWidth="1"/>
    <col min="5" max="5" width="18.8515625" style="5" bestFit="1" customWidth="1"/>
    <col min="6" max="6" width="19.28125" style="5" bestFit="1" customWidth="1"/>
    <col min="7" max="7" width="21.00390625" style="5" customWidth="1"/>
    <col min="8" max="8" width="16.57421875" style="5" customWidth="1"/>
    <col min="9" max="9" width="28.00390625" style="5" customWidth="1"/>
    <col min="10" max="10" width="20.140625" style="5" customWidth="1"/>
    <col min="11" max="11" width="20.7109375" style="5" customWidth="1"/>
    <col min="12" max="12" width="17.28125" style="5" customWidth="1"/>
    <col min="13" max="13" width="17.00390625" style="5" customWidth="1"/>
    <col min="14" max="14" width="18.00390625" style="5" customWidth="1"/>
    <col min="15" max="15" width="14.57421875" style="5" customWidth="1"/>
    <col min="16" max="16" width="16.8515625" style="5" customWidth="1"/>
    <col min="17" max="17" width="15.140625" style="5" customWidth="1"/>
    <col min="18" max="18" width="17.7109375" style="5" customWidth="1"/>
    <col min="19" max="19" width="16.00390625" style="5" customWidth="1"/>
    <col min="20" max="20" width="19.8515625" style="5" customWidth="1"/>
    <col min="21" max="21" width="37.421875" style="5" customWidth="1"/>
    <col min="22" max="22" width="17.421875" style="5" customWidth="1"/>
    <col min="23" max="16384" width="9.140625" style="5" customWidth="1"/>
  </cols>
  <sheetData>
    <row r="1" ht="12.75"/>
    <row r="2" spans="1:27" s="4" customFormat="1" ht="90" thickBot="1">
      <c r="A2" s="2" t="s">
        <v>16</v>
      </c>
      <c r="B2" s="3" t="s">
        <v>0</v>
      </c>
      <c r="C2" s="3" t="s">
        <v>146</v>
      </c>
      <c r="D2" s="3" t="s">
        <v>147</v>
      </c>
      <c r="E2" s="3" t="s">
        <v>148</v>
      </c>
      <c r="F2" s="3" t="s">
        <v>149</v>
      </c>
      <c r="G2" s="3" t="s">
        <v>151</v>
      </c>
      <c r="H2" s="3" t="s">
        <v>150</v>
      </c>
      <c r="I2" s="3" t="s">
        <v>152</v>
      </c>
      <c r="J2" s="3" t="s">
        <v>153</v>
      </c>
      <c r="K2" s="3" t="s">
        <v>154</v>
      </c>
      <c r="L2" s="3" t="s">
        <v>155</v>
      </c>
      <c r="M2" s="3" t="s">
        <v>156</v>
      </c>
      <c r="N2" s="3" t="s">
        <v>157</v>
      </c>
      <c r="O2" s="3" t="s">
        <v>158</v>
      </c>
      <c r="P2" s="3" t="s">
        <v>159</v>
      </c>
      <c r="Q2" s="3" t="s">
        <v>160</v>
      </c>
      <c r="R2" s="3" t="s">
        <v>161</v>
      </c>
      <c r="S2" s="3" t="s">
        <v>162</v>
      </c>
      <c r="T2" s="3" t="s">
        <v>163</v>
      </c>
      <c r="U2" s="3" t="s">
        <v>39</v>
      </c>
      <c r="V2" s="3"/>
      <c r="W2" s="2"/>
      <c r="X2" s="2"/>
      <c r="Y2" s="2"/>
      <c r="Z2" s="2"/>
      <c r="AA2" s="2"/>
    </row>
    <row r="3" spans="2:27" ht="12.75">
      <c r="B3" s="83" t="s">
        <v>22</v>
      </c>
      <c r="C3" s="6" t="s">
        <v>35</v>
      </c>
      <c r="D3" s="85" t="s">
        <v>35</v>
      </c>
      <c r="E3" s="85" t="s">
        <v>35</v>
      </c>
      <c r="F3" s="85" t="s">
        <v>35</v>
      </c>
      <c r="G3" s="6" t="s">
        <v>35</v>
      </c>
      <c r="H3" s="85" t="s">
        <v>35</v>
      </c>
      <c r="I3" s="6" t="s">
        <v>35</v>
      </c>
      <c r="J3" s="6" t="s">
        <v>35</v>
      </c>
      <c r="K3" s="6" t="s">
        <v>35</v>
      </c>
      <c r="L3" s="6" t="s">
        <v>35</v>
      </c>
      <c r="M3" s="6" t="s">
        <v>35</v>
      </c>
      <c r="N3" s="6" t="s">
        <v>35</v>
      </c>
      <c r="O3" s="6" t="s">
        <v>35</v>
      </c>
      <c r="P3" s="6" t="s">
        <v>35</v>
      </c>
      <c r="Q3" s="6" t="s">
        <v>35</v>
      </c>
      <c r="R3" s="7" t="s">
        <v>35</v>
      </c>
      <c r="S3" s="6" t="s">
        <v>35</v>
      </c>
      <c r="T3" s="6" t="s">
        <v>35</v>
      </c>
      <c r="U3" s="6"/>
      <c r="V3" s="95" t="s">
        <v>40</v>
      </c>
      <c r="W3" s="8"/>
      <c r="X3" s="9"/>
      <c r="Y3" s="9"/>
      <c r="Z3" s="9"/>
      <c r="AA3" s="9"/>
    </row>
    <row r="4" spans="2:27" ht="51.75" thickBot="1">
      <c r="B4" s="84"/>
      <c r="C4" s="10" t="s">
        <v>38</v>
      </c>
      <c r="D4" s="87"/>
      <c r="E4" s="87"/>
      <c r="F4" s="87"/>
      <c r="G4" s="10" t="s">
        <v>35</v>
      </c>
      <c r="H4" s="87"/>
      <c r="I4" s="10" t="s">
        <v>35</v>
      </c>
      <c r="J4" s="10" t="s">
        <v>35</v>
      </c>
      <c r="K4" s="10" t="s">
        <v>35</v>
      </c>
      <c r="L4" s="10"/>
      <c r="M4" s="11" t="s">
        <v>43</v>
      </c>
      <c r="N4" s="10" t="s">
        <v>35</v>
      </c>
      <c r="O4" s="10" t="s">
        <v>35</v>
      </c>
      <c r="P4" s="10"/>
      <c r="Q4" s="10"/>
      <c r="R4" s="10"/>
      <c r="S4" s="10"/>
      <c r="T4" s="10"/>
      <c r="U4" s="10"/>
      <c r="V4" s="96"/>
      <c r="W4" s="8"/>
      <c r="X4" s="9"/>
      <c r="Y4" s="9"/>
      <c r="Z4" s="9"/>
      <c r="AA4" s="9"/>
    </row>
    <row r="5" spans="2:27" ht="30" customHeight="1">
      <c r="B5" s="100" t="s">
        <v>29</v>
      </c>
      <c r="C5" s="6" t="s">
        <v>35</v>
      </c>
      <c r="D5" s="85" t="s">
        <v>35</v>
      </c>
      <c r="E5" s="85" t="s">
        <v>35</v>
      </c>
      <c r="F5" s="85" t="s">
        <v>35</v>
      </c>
      <c r="G5" s="6" t="s">
        <v>35</v>
      </c>
      <c r="H5" s="88" t="s">
        <v>35</v>
      </c>
      <c r="I5" s="6" t="s">
        <v>35</v>
      </c>
      <c r="J5" s="6" t="s">
        <v>35</v>
      </c>
      <c r="K5" s="6" t="s">
        <v>35</v>
      </c>
      <c r="L5" s="6" t="s">
        <v>35</v>
      </c>
      <c r="M5" s="6" t="s">
        <v>35</v>
      </c>
      <c r="N5" s="6" t="s">
        <v>35</v>
      </c>
      <c r="O5" s="6" t="s">
        <v>35</v>
      </c>
      <c r="P5" s="6" t="s">
        <v>35</v>
      </c>
      <c r="Q5" s="6" t="s">
        <v>35</v>
      </c>
      <c r="R5" s="6" t="s">
        <v>35</v>
      </c>
      <c r="S5" s="6" t="s">
        <v>35</v>
      </c>
      <c r="T5" s="6" t="s">
        <v>35</v>
      </c>
      <c r="U5" s="6"/>
      <c r="V5" s="92" t="s">
        <v>40</v>
      </c>
      <c r="W5" s="8"/>
      <c r="X5" s="9"/>
      <c r="Y5" s="9"/>
      <c r="Z5" s="9"/>
      <c r="AA5" s="9"/>
    </row>
    <row r="6" spans="2:27" ht="38.25">
      <c r="B6" s="101"/>
      <c r="C6" s="9" t="s">
        <v>38</v>
      </c>
      <c r="D6" s="86"/>
      <c r="E6" s="86"/>
      <c r="F6" s="86"/>
      <c r="G6" s="9" t="s">
        <v>35</v>
      </c>
      <c r="H6" s="89"/>
      <c r="I6" s="9" t="s">
        <v>35</v>
      </c>
      <c r="J6" s="9" t="s">
        <v>35</v>
      </c>
      <c r="K6" s="9" t="s">
        <v>35</v>
      </c>
      <c r="L6" s="9"/>
      <c r="M6" s="12" t="s">
        <v>42</v>
      </c>
      <c r="N6" s="9" t="s">
        <v>35</v>
      </c>
      <c r="O6" s="9" t="s">
        <v>35</v>
      </c>
      <c r="P6" s="9"/>
      <c r="Q6" s="9"/>
      <c r="R6" s="9"/>
      <c r="S6" s="9"/>
      <c r="T6" s="9"/>
      <c r="U6" s="9"/>
      <c r="V6" s="93"/>
      <c r="W6" s="8"/>
      <c r="X6" s="9"/>
      <c r="Y6" s="9"/>
      <c r="Z6" s="9"/>
      <c r="AA6" s="9"/>
    </row>
    <row r="7" spans="2:27" ht="26.25" thickBot="1">
      <c r="B7" s="102"/>
      <c r="C7" s="13"/>
      <c r="D7" s="87"/>
      <c r="E7" s="87"/>
      <c r="F7" s="87"/>
      <c r="G7" s="13" t="s">
        <v>35</v>
      </c>
      <c r="H7" s="90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 t="s">
        <v>41</v>
      </c>
      <c r="V7" s="94"/>
      <c r="W7" s="8"/>
      <c r="X7" s="9"/>
      <c r="Y7" s="9"/>
      <c r="Z7" s="9"/>
      <c r="AA7" s="9"/>
    </row>
    <row r="8" spans="1:23" s="9" customFormat="1" ht="13.5" thickBot="1">
      <c r="A8" s="14"/>
      <c r="B8" s="83" t="s">
        <v>47</v>
      </c>
      <c r="C8" s="6" t="s">
        <v>35</v>
      </c>
      <c r="D8" s="85" t="s">
        <v>35</v>
      </c>
      <c r="E8" s="85" t="s">
        <v>35</v>
      </c>
      <c r="F8" s="85" t="s">
        <v>35</v>
      </c>
      <c r="G8" s="6" t="s">
        <v>35</v>
      </c>
      <c r="H8" s="85" t="s">
        <v>35</v>
      </c>
      <c r="I8" s="6" t="s">
        <v>35</v>
      </c>
      <c r="J8" s="6" t="s">
        <v>35</v>
      </c>
      <c r="K8" s="6" t="s">
        <v>35</v>
      </c>
      <c r="L8" s="6" t="s">
        <v>35</v>
      </c>
      <c r="M8" s="6" t="s">
        <v>35</v>
      </c>
      <c r="N8" s="6" t="s">
        <v>35</v>
      </c>
      <c r="O8" s="6" t="s">
        <v>35</v>
      </c>
      <c r="P8" s="6" t="s">
        <v>35</v>
      </c>
      <c r="Q8" s="6" t="s">
        <v>35</v>
      </c>
      <c r="R8" s="6" t="s">
        <v>35</v>
      </c>
      <c r="S8" s="6" t="s">
        <v>35</v>
      </c>
      <c r="T8" s="6" t="s">
        <v>35</v>
      </c>
      <c r="U8" s="6"/>
      <c r="V8" s="97" t="s">
        <v>35</v>
      </c>
      <c r="W8" s="8"/>
    </row>
    <row r="9" spans="1:23" s="9" customFormat="1" ht="12.75">
      <c r="A9" s="14"/>
      <c r="B9" s="81"/>
      <c r="C9" s="9" t="s">
        <v>38</v>
      </c>
      <c r="D9" s="86"/>
      <c r="E9" s="86"/>
      <c r="F9" s="86"/>
      <c r="G9" s="9" t="s">
        <v>35</v>
      </c>
      <c r="H9" s="86"/>
      <c r="I9" s="9" t="s">
        <v>35</v>
      </c>
      <c r="J9" s="6" t="s">
        <v>35</v>
      </c>
      <c r="K9" s="9" t="s">
        <v>35</v>
      </c>
      <c r="M9" s="9" t="s">
        <v>35</v>
      </c>
      <c r="N9" s="9" t="s">
        <v>35</v>
      </c>
      <c r="V9" s="98"/>
      <c r="W9" s="8"/>
    </row>
    <row r="10" spans="1:23" s="9" customFormat="1" ht="13.5" thickBot="1">
      <c r="A10" s="15"/>
      <c r="B10" s="82"/>
      <c r="C10" s="13"/>
      <c r="D10" s="87"/>
      <c r="E10" s="87"/>
      <c r="F10" s="87"/>
      <c r="G10" s="13" t="s">
        <v>35</v>
      </c>
      <c r="H10" s="87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99"/>
      <c r="W10" s="8"/>
    </row>
    <row r="11" spans="1:23" s="9" customFormat="1" ht="25.5">
      <c r="A11" s="16"/>
      <c r="B11" s="83" t="s">
        <v>48</v>
      </c>
      <c r="C11" s="6" t="s">
        <v>35</v>
      </c>
      <c r="D11" s="85" t="s">
        <v>35</v>
      </c>
      <c r="E11" s="85" t="s">
        <v>35</v>
      </c>
      <c r="F11" s="85" t="s">
        <v>35</v>
      </c>
      <c r="G11" s="6" t="s">
        <v>35</v>
      </c>
      <c r="H11" s="91" t="s">
        <v>40</v>
      </c>
      <c r="I11" s="6" t="s">
        <v>35</v>
      </c>
      <c r="J11" s="6" t="s">
        <v>35</v>
      </c>
      <c r="K11" s="6" t="s">
        <v>35</v>
      </c>
      <c r="L11" s="6" t="s">
        <v>35</v>
      </c>
      <c r="M11" s="6" t="s">
        <v>61</v>
      </c>
      <c r="N11" s="6" t="s">
        <v>35</v>
      </c>
      <c r="O11" s="6" t="s">
        <v>35</v>
      </c>
      <c r="P11" s="6" t="s">
        <v>35</v>
      </c>
      <c r="Q11" s="6" t="s">
        <v>35</v>
      </c>
      <c r="R11" s="17" t="s">
        <v>35</v>
      </c>
      <c r="S11" s="6" t="s">
        <v>35</v>
      </c>
      <c r="T11" s="6" t="s">
        <v>35</v>
      </c>
      <c r="U11" s="6" t="s">
        <v>168</v>
      </c>
      <c r="V11" s="92" t="s">
        <v>40</v>
      </c>
      <c r="W11" s="8"/>
    </row>
    <row r="12" spans="1:23" s="9" customFormat="1" ht="25.5">
      <c r="A12" s="16"/>
      <c r="B12" s="81"/>
      <c r="C12" s="9" t="s">
        <v>38</v>
      </c>
      <c r="D12" s="86"/>
      <c r="E12" s="86"/>
      <c r="F12" s="86"/>
      <c r="G12" s="9" t="s">
        <v>35</v>
      </c>
      <c r="H12" s="89"/>
      <c r="I12" s="9" t="s">
        <v>35</v>
      </c>
      <c r="M12" s="9" t="s">
        <v>62</v>
      </c>
      <c r="U12" s="9" t="s">
        <v>169</v>
      </c>
      <c r="V12" s="93"/>
      <c r="W12" s="8"/>
    </row>
    <row r="13" spans="1:23" s="9" customFormat="1" ht="13.5" thickBot="1">
      <c r="A13" s="16"/>
      <c r="B13" s="82"/>
      <c r="C13" s="13"/>
      <c r="D13" s="87"/>
      <c r="E13" s="87"/>
      <c r="F13" s="87"/>
      <c r="G13" s="13" t="s">
        <v>35</v>
      </c>
      <c r="H13" s="9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94"/>
      <c r="W13" s="8"/>
    </row>
    <row r="14" spans="1:23" s="9" customFormat="1" ht="38.25">
      <c r="A14" s="16"/>
      <c r="B14" s="83" t="s">
        <v>67</v>
      </c>
      <c r="C14" s="6" t="s">
        <v>35</v>
      </c>
      <c r="D14" s="85" t="s">
        <v>35</v>
      </c>
      <c r="E14" s="85" t="s">
        <v>35</v>
      </c>
      <c r="F14" s="85" t="s">
        <v>35</v>
      </c>
      <c r="G14" s="6" t="s">
        <v>35</v>
      </c>
      <c r="H14" s="18" t="s">
        <v>40</v>
      </c>
      <c r="I14" s="6" t="s">
        <v>35</v>
      </c>
      <c r="J14" s="6" t="s">
        <v>35</v>
      </c>
      <c r="K14" s="6" t="s">
        <v>35</v>
      </c>
      <c r="L14" s="6" t="s">
        <v>35</v>
      </c>
      <c r="M14" s="18" t="s">
        <v>76</v>
      </c>
      <c r="N14" s="6" t="s">
        <v>35</v>
      </c>
      <c r="O14" s="6" t="s">
        <v>35</v>
      </c>
      <c r="P14" s="6" t="s">
        <v>35</v>
      </c>
      <c r="Q14" s="6" t="s">
        <v>35</v>
      </c>
      <c r="R14" s="6" t="s">
        <v>35</v>
      </c>
      <c r="S14" s="6" t="s">
        <v>35</v>
      </c>
      <c r="T14" s="6" t="s">
        <v>35</v>
      </c>
      <c r="U14" s="6"/>
      <c r="V14" s="92" t="s">
        <v>40</v>
      </c>
      <c r="W14" s="8"/>
    </row>
    <row r="15" spans="1:23" s="9" customFormat="1" ht="38.25">
      <c r="A15" s="16"/>
      <c r="B15" s="81"/>
      <c r="C15" s="9" t="s">
        <v>38</v>
      </c>
      <c r="D15" s="86"/>
      <c r="E15" s="86"/>
      <c r="F15" s="86"/>
      <c r="G15" s="9" t="s">
        <v>35</v>
      </c>
      <c r="H15" s="12" t="s">
        <v>75</v>
      </c>
      <c r="I15" s="9" t="s">
        <v>35</v>
      </c>
      <c r="M15" s="12" t="s">
        <v>62</v>
      </c>
      <c r="V15" s="93"/>
      <c r="W15" s="8"/>
    </row>
    <row r="16" spans="1:23" s="9" customFormat="1" ht="13.5" thickBot="1">
      <c r="A16" s="16"/>
      <c r="B16" s="82"/>
      <c r="C16" s="13"/>
      <c r="D16" s="87"/>
      <c r="E16" s="87"/>
      <c r="F16" s="87"/>
      <c r="G16" s="13" t="s">
        <v>35</v>
      </c>
      <c r="H16" s="19"/>
      <c r="I16" s="13"/>
      <c r="J16" s="13"/>
      <c r="K16" s="13"/>
      <c r="L16" s="13"/>
      <c r="M16" s="19"/>
      <c r="N16" s="13"/>
      <c r="O16" s="13"/>
      <c r="P16" s="13"/>
      <c r="Q16" s="13"/>
      <c r="R16" s="13"/>
      <c r="S16" s="13"/>
      <c r="T16" s="13"/>
      <c r="U16" s="13"/>
      <c r="V16" s="94"/>
      <c r="W16" s="8"/>
    </row>
    <row r="17" spans="1:23" s="9" customFormat="1" ht="25.5">
      <c r="A17" s="16"/>
      <c r="B17" s="83" t="s">
        <v>78</v>
      </c>
      <c r="C17" s="6" t="s">
        <v>35</v>
      </c>
      <c r="D17" s="85" t="s">
        <v>35</v>
      </c>
      <c r="E17" s="85" t="s">
        <v>35</v>
      </c>
      <c r="F17" s="85" t="s">
        <v>35</v>
      </c>
      <c r="G17" s="6" t="s">
        <v>35</v>
      </c>
      <c r="H17" s="85" t="s">
        <v>35</v>
      </c>
      <c r="I17" s="6" t="s">
        <v>35</v>
      </c>
      <c r="J17" s="6" t="s">
        <v>35</v>
      </c>
      <c r="K17" s="6" t="s">
        <v>35</v>
      </c>
      <c r="L17" s="6" t="s">
        <v>35</v>
      </c>
      <c r="M17" s="6" t="s">
        <v>62</v>
      </c>
      <c r="N17" s="6" t="s">
        <v>35</v>
      </c>
      <c r="O17" s="6" t="s">
        <v>35</v>
      </c>
      <c r="P17" s="6" t="s">
        <v>35</v>
      </c>
      <c r="Q17" s="6" t="s">
        <v>35</v>
      </c>
      <c r="R17" s="6" t="s">
        <v>35</v>
      </c>
      <c r="S17" s="6" t="s">
        <v>35</v>
      </c>
      <c r="T17" s="6" t="s">
        <v>35</v>
      </c>
      <c r="U17" s="6"/>
      <c r="V17" s="97" t="s">
        <v>35</v>
      </c>
      <c r="W17" s="8"/>
    </row>
    <row r="18" spans="1:23" s="9" customFormat="1" ht="25.5">
      <c r="A18" s="16"/>
      <c r="B18" s="81"/>
      <c r="C18" s="9" t="s">
        <v>38</v>
      </c>
      <c r="D18" s="86"/>
      <c r="E18" s="86"/>
      <c r="F18" s="86"/>
      <c r="G18" s="9" t="s">
        <v>35</v>
      </c>
      <c r="H18" s="86"/>
      <c r="I18" s="9" t="s">
        <v>35</v>
      </c>
      <c r="M18" s="9" t="s">
        <v>164</v>
      </c>
      <c r="V18" s="98"/>
      <c r="W18" s="8"/>
    </row>
    <row r="19" spans="1:23" s="9" customFormat="1" ht="13.5" thickBot="1">
      <c r="A19" s="16"/>
      <c r="B19" s="82"/>
      <c r="C19" s="13"/>
      <c r="D19" s="87"/>
      <c r="E19" s="87"/>
      <c r="F19" s="87"/>
      <c r="G19" s="13" t="s">
        <v>35</v>
      </c>
      <c r="H19" s="87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99"/>
      <c r="W19" s="8"/>
    </row>
    <row r="20" spans="1:23" s="9" customFormat="1" ht="25.5">
      <c r="A20" s="16"/>
      <c r="B20" s="83" t="s">
        <v>87</v>
      </c>
      <c r="C20" s="6" t="s">
        <v>35</v>
      </c>
      <c r="D20" s="85" t="s">
        <v>35</v>
      </c>
      <c r="E20" s="85" t="s">
        <v>35</v>
      </c>
      <c r="F20" s="85" t="s">
        <v>35</v>
      </c>
      <c r="G20" s="6" t="s">
        <v>35</v>
      </c>
      <c r="H20" s="85" t="s">
        <v>35</v>
      </c>
      <c r="I20" s="6" t="s">
        <v>35</v>
      </c>
      <c r="J20" s="6" t="s">
        <v>35</v>
      </c>
      <c r="K20" s="6" t="s">
        <v>35</v>
      </c>
      <c r="L20" s="6" t="s">
        <v>35</v>
      </c>
      <c r="M20" s="6" t="s">
        <v>61</v>
      </c>
      <c r="N20" s="6" t="s">
        <v>35</v>
      </c>
      <c r="O20" s="6" t="s">
        <v>35</v>
      </c>
      <c r="P20" s="6" t="s">
        <v>35</v>
      </c>
      <c r="Q20" s="6" t="s">
        <v>35</v>
      </c>
      <c r="R20" s="6" t="s">
        <v>35</v>
      </c>
      <c r="S20" s="6" t="s">
        <v>35</v>
      </c>
      <c r="T20" s="6" t="s">
        <v>35</v>
      </c>
      <c r="U20" s="6"/>
      <c r="V20" s="97" t="s">
        <v>35</v>
      </c>
      <c r="W20" s="8"/>
    </row>
    <row r="21" spans="1:23" s="9" customFormat="1" ht="25.5">
      <c r="A21" s="16"/>
      <c r="B21" s="81"/>
      <c r="C21" s="9" t="s">
        <v>38</v>
      </c>
      <c r="D21" s="86"/>
      <c r="E21" s="86"/>
      <c r="F21" s="86"/>
      <c r="G21" s="9" t="s">
        <v>35</v>
      </c>
      <c r="H21" s="86"/>
      <c r="I21" s="9" t="s">
        <v>35</v>
      </c>
      <c r="M21" s="9" t="s">
        <v>62</v>
      </c>
      <c r="V21" s="98"/>
      <c r="W21" s="8"/>
    </row>
    <row r="22" spans="1:23" s="9" customFormat="1" ht="13.5" thickBot="1">
      <c r="A22" s="16"/>
      <c r="B22" s="82"/>
      <c r="C22" s="13"/>
      <c r="D22" s="87"/>
      <c r="E22" s="87"/>
      <c r="F22" s="87"/>
      <c r="G22" s="13" t="s">
        <v>35</v>
      </c>
      <c r="H22" s="87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99"/>
      <c r="W22" s="8"/>
    </row>
    <row r="23" spans="2:27" ht="15" customHeight="1">
      <c r="B23" s="83" t="s">
        <v>96</v>
      </c>
      <c r="C23" s="6" t="s">
        <v>35</v>
      </c>
      <c r="D23" s="85" t="s">
        <v>35</v>
      </c>
      <c r="E23" s="85" t="s">
        <v>35</v>
      </c>
      <c r="F23" s="85" t="s">
        <v>35</v>
      </c>
      <c r="G23" s="6" t="s">
        <v>35</v>
      </c>
      <c r="H23" s="85" t="s">
        <v>35</v>
      </c>
      <c r="I23" s="6" t="s">
        <v>35</v>
      </c>
      <c r="J23" s="6" t="s">
        <v>35</v>
      </c>
      <c r="K23" s="6" t="s">
        <v>35</v>
      </c>
      <c r="L23" s="6" t="s">
        <v>35</v>
      </c>
      <c r="M23" s="6" t="s">
        <v>35</v>
      </c>
      <c r="N23" s="6" t="s">
        <v>35</v>
      </c>
      <c r="O23" s="6" t="s">
        <v>35</v>
      </c>
      <c r="P23" s="6" t="s">
        <v>35</v>
      </c>
      <c r="Q23" s="6" t="s">
        <v>35</v>
      </c>
      <c r="R23" s="6" t="s">
        <v>35</v>
      </c>
      <c r="S23" s="6" t="s">
        <v>35</v>
      </c>
      <c r="T23" s="6" t="s">
        <v>35</v>
      </c>
      <c r="U23" s="6"/>
      <c r="V23" s="97" t="s">
        <v>35</v>
      </c>
      <c r="W23" s="8"/>
      <c r="X23" s="9"/>
      <c r="Y23" s="9"/>
      <c r="Z23" s="9"/>
      <c r="AA23" s="9"/>
    </row>
    <row r="24" spans="2:27" ht="12.75">
      <c r="B24" s="81"/>
      <c r="C24" s="9" t="s">
        <v>38</v>
      </c>
      <c r="D24" s="86"/>
      <c r="E24" s="86"/>
      <c r="F24" s="86"/>
      <c r="G24" s="9" t="s">
        <v>35</v>
      </c>
      <c r="H24" s="86"/>
      <c r="I24" s="9" t="s">
        <v>35</v>
      </c>
      <c r="J24" s="9"/>
      <c r="K24" s="9"/>
      <c r="L24" s="9"/>
      <c r="M24" s="9"/>
      <c r="N24" s="9"/>
      <c r="O24" s="9"/>
      <c r="P24" s="9"/>
      <c r="Q24" s="9"/>
      <c r="R24" s="9"/>
      <c r="S24" s="9"/>
      <c r="T24" s="9"/>
      <c r="U24" s="9"/>
      <c r="V24" s="98"/>
      <c r="W24" s="8"/>
      <c r="X24" s="9"/>
      <c r="Y24" s="9"/>
      <c r="Z24" s="9"/>
      <c r="AA24" s="9"/>
    </row>
    <row r="25" spans="2:27" ht="13.5" thickBot="1">
      <c r="B25" s="82"/>
      <c r="C25" s="13"/>
      <c r="D25" s="87"/>
      <c r="E25" s="87"/>
      <c r="F25" s="87"/>
      <c r="G25" s="13" t="s">
        <v>35</v>
      </c>
      <c r="H25" s="87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99"/>
      <c r="W25" s="8"/>
      <c r="X25" s="9"/>
      <c r="Y25" s="9"/>
      <c r="Z25" s="9"/>
      <c r="AA25" s="9"/>
    </row>
    <row r="26" spans="2:27" ht="45" customHeight="1">
      <c r="B26" s="83" t="s">
        <v>108</v>
      </c>
      <c r="C26" s="6" t="s">
        <v>35</v>
      </c>
      <c r="D26" s="85" t="s">
        <v>35</v>
      </c>
      <c r="E26" s="85" t="s">
        <v>35</v>
      </c>
      <c r="F26" s="85" t="s">
        <v>35</v>
      </c>
      <c r="G26" s="6" t="s">
        <v>35</v>
      </c>
      <c r="H26" s="85" t="s">
        <v>35</v>
      </c>
      <c r="I26" s="6" t="s">
        <v>35</v>
      </c>
      <c r="J26" s="6" t="s">
        <v>35</v>
      </c>
      <c r="K26" s="6" t="s">
        <v>35</v>
      </c>
      <c r="L26" s="6" t="s">
        <v>35</v>
      </c>
      <c r="M26" s="9" t="s">
        <v>35</v>
      </c>
      <c r="N26" s="6" t="s">
        <v>35</v>
      </c>
      <c r="O26" s="6" t="s">
        <v>35</v>
      </c>
      <c r="P26" s="6" t="s">
        <v>35</v>
      </c>
      <c r="Q26" s="6" t="s">
        <v>35</v>
      </c>
      <c r="R26" s="6" t="s">
        <v>35</v>
      </c>
      <c r="S26" s="6" t="s">
        <v>35</v>
      </c>
      <c r="T26" s="6" t="s">
        <v>35</v>
      </c>
      <c r="U26" s="6"/>
      <c r="V26" s="97" t="s">
        <v>35</v>
      </c>
      <c r="W26" s="8"/>
      <c r="X26" s="9"/>
      <c r="Y26" s="9"/>
      <c r="Z26" s="9"/>
      <c r="AA26" s="9"/>
    </row>
    <row r="27" spans="2:27" ht="12.75">
      <c r="B27" s="81"/>
      <c r="C27" s="9" t="s">
        <v>38</v>
      </c>
      <c r="D27" s="86"/>
      <c r="E27" s="86"/>
      <c r="F27" s="86"/>
      <c r="G27" s="9" t="s">
        <v>35</v>
      </c>
      <c r="H27" s="86"/>
      <c r="I27" s="9" t="s">
        <v>35</v>
      </c>
      <c r="J27" s="9"/>
      <c r="K27" s="9"/>
      <c r="L27" s="9"/>
      <c r="M27" s="9" t="s">
        <v>35</v>
      </c>
      <c r="N27" s="9" t="s">
        <v>35</v>
      </c>
      <c r="O27" s="9"/>
      <c r="P27" s="9"/>
      <c r="Q27" s="9"/>
      <c r="R27" s="9"/>
      <c r="S27" s="9"/>
      <c r="T27" s="9"/>
      <c r="U27" s="9"/>
      <c r="V27" s="98"/>
      <c r="W27" s="8"/>
      <c r="X27" s="9"/>
      <c r="Y27" s="9"/>
      <c r="Z27" s="9"/>
      <c r="AA27" s="9"/>
    </row>
    <row r="28" spans="2:27" ht="13.5" thickBot="1">
      <c r="B28" s="82"/>
      <c r="C28" s="13"/>
      <c r="D28" s="87"/>
      <c r="E28" s="87"/>
      <c r="F28" s="87"/>
      <c r="G28" s="13" t="s">
        <v>35</v>
      </c>
      <c r="H28" s="87"/>
      <c r="I28" s="13"/>
      <c r="J28" s="13"/>
      <c r="K28" s="13"/>
      <c r="L28" s="13"/>
      <c r="M28" s="19"/>
      <c r="N28" s="13"/>
      <c r="O28" s="13"/>
      <c r="P28" s="13"/>
      <c r="Q28" s="13"/>
      <c r="R28" s="13"/>
      <c r="S28" s="13"/>
      <c r="T28" s="13"/>
      <c r="U28" s="13"/>
      <c r="V28" s="99"/>
      <c r="W28" s="8"/>
      <c r="X28" s="9"/>
      <c r="Y28" s="9"/>
      <c r="Z28" s="9"/>
      <c r="AA28" s="9"/>
    </row>
    <row r="29" spans="2:27" ht="25.5">
      <c r="B29" s="83" t="s">
        <v>111</v>
      </c>
      <c r="C29" s="6" t="s">
        <v>35</v>
      </c>
      <c r="D29" s="85" t="s">
        <v>35</v>
      </c>
      <c r="E29" s="85" t="s">
        <v>35</v>
      </c>
      <c r="F29" s="85" t="s">
        <v>35</v>
      </c>
      <c r="G29" s="6" t="s">
        <v>35</v>
      </c>
      <c r="H29" s="85" t="s">
        <v>35</v>
      </c>
      <c r="I29" s="6" t="s">
        <v>35</v>
      </c>
      <c r="J29" s="6" t="s">
        <v>35</v>
      </c>
      <c r="K29" s="6" t="s">
        <v>35</v>
      </c>
      <c r="L29" s="6" t="s">
        <v>35</v>
      </c>
      <c r="M29" s="6" t="s">
        <v>132</v>
      </c>
      <c r="N29" s="6" t="s">
        <v>35</v>
      </c>
      <c r="O29" s="6" t="s">
        <v>35</v>
      </c>
      <c r="P29" s="6" t="s">
        <v>35</v>
      </c>
      <c r="Q29" s="6" t="s">
        <v>35</v>
      </c>
      <c r="R29" s="6" t="s">
        <v>35</v>
      </c>
      <c r="S29" s="6" t="s">
        <v>35</v>
      </c>
      <c r="T29" s="6" t="s">
        <v>35</v>
      </c>
      <c r="U29" s="6"/>
      <c r="V29" s="97" t="s">
        <v>35</v>
      </c>
      <c r="W29" s="8"/>
      <c r="X29" s="9"/>
      <c r="Y29" s="9"/>
      <c r="Z29" s="9"/>
      <c r="AA29" s="9"/>
    </row>
    <row r="30" spans="2:27" ht="25.5">
      <c r="B30" s="81"/>
      <c r="C30" s="9" t="s">
        <v>38</v>
      </c>
      <c r="D30" s="86"/>
      <c r="E30" s="86"/>
      <c r="F30" s="86"/>
      <c r="G30" s="9" t="s">
        <v>35</v>
      </c>
      <c r="H30" s="86"/>
      <c r="I30" s="9" t="s">
        <v>35</v>
      </c>
      <c r="J30" s="9"/>
      <c r="K30" s="9"/>
      <c r="L30" s="9"/>
      <c r="M30" s="9" t="s">
        <v>62</v>
      </c>
      <c r="N30" s="9"/>
      <c r="O30" s="9"/>
      <c r="P30" s="9"/>
      <c r="Q30" s="9"/>
      <c r="R30" s="9"/>
      <c r="S30" s="9"/>
      <c r="T30" s="9"/>
      <c r="U30" s="9"/>
      <c r="V30" s="98"/>
      <c r="W30" s="8"/>
      <c r="X30" s="9"/>
      <c r="Y30" s="9"/>
      <c r="Z30" s="9"/>
      <c r="AA30" s="9"/>
    </row>
    <row r="31" spans="2:27" ht="13.5" thickBot="1">
      <c r="B31" s="82"/>
      <c r="C31" s="13"/>
      <c r="D31" s="87"/>
      <c r="E31" s="87"/>
      <c r="F31" s="87"/>
      <c r="G31" s="13" t="s">
        <v>35</v>
      </c>
      <c r="H31" s="87"/>
      <c r="I31" s="13" t="s">
        <v>35</v>
      </c>
      <c r="J31" s="13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99"/>
      <c r="W31" s="8"/>
      <c r="X31" s="9"/>
      <c r="Y31" s="9"/>
      <c r="Z31" s="9"/>
      <c r="AA31" s="9"/>
    </row>
    <row r="32" spans="2:27" ht="25.5">
      <c r="B32" s="83" t="s">
        <v>125</v>
      </c>
      <c r="C32" s="6" t="s">
        <v>35</v>
      </c>
      <c r="D32" s="85" t="s">
        <v>35</v>
      </c>
      <c r="E32" s="85" t="s">
        <v>35</v>
      </c>
      <c r="F32" s="85" t="s">
        <v>35</v>
      </c>
      <c r="G32" s="6" t="s">
        <v>35</v>
      </c>
      <c r="H32" s="85" t="s">
        <v>35</v>
      </c>
      <c r="I32" s="6" t="s">
        <v>35</v>
      </c>
      <c r="J32" s="6" t="s">
        <v>35</v>
      </c>
      <c r="K32" s="6" t="s">
        <v>35</v>
      </c>
      <c r="L32" s="6" t="s">
        <v>35</v>
      </c>
      <c r="M32" s="6" t="s">
        <v>132</v>
      </c>
      <c r="N32" s="6" t="s">
        <v>35</v>
      </c>
      <c r="O32" s="6" t="s">
        <v>35</v>
      </c>
      <c r="P32" s="6" t="s">
        <v>35</v>
      </c>
      <c r="Q32" s="6" t="s">
        <v>35</v>
      </c>
      <c r="R32" s="6" t="s">
        <v>35</v>
      </c>
      <c r="S32" s="6" t="s">
        <v>35</v>
      </c>
      <c r="T32" s="6" t="s">
        <v>35</v>
      </c>
      <c r="U32" s="6"/>
      <c r="V32" s="97" t="s">
        <v>35</v>
      </c>
      <c r="W32" s="8"/>
      <c r="X32" s="9"/>
      <c r="Y32" s="9"/>
      <c r="Z32" s="9"/>
      <c r="AA32" s="9"/>
    </row>
    <row r="33" spans="2:27" ht="25.5">
      <c r="B33" s="81"/>
      <c r="C33" s="9" t="s">
        <v>38</v>
      </c>
      <c r="D33" s="86"/>
      <c r="E33" s="86"/>
      <c r="F33" s="86"/>
      <c r="G33" s="9" t="s">
        <v>35</v>
      </c>
      <c r="H33" s="86"/>
      <c r="I33" s="9" t="s">
        <v>35</v>
      </c>
      <c r="J33" s="9"/>
      <c r="K33" s="9"/>
      <c r="L33" s="9"/>
      <c r="M33" s="9" t="s">
        <v>62</v>
      </c>
      <c r="N33" s="9"/>
      <c r="O33" s="9"/>
      <c r="P33" s="9"/>
      <c r="Q33" s="9"/>
      <c r="R33" s="9"/>
      <c r="S33" s="9"/>
      <c r="T33" s="9"/>
      <c r="U33" s="9"/>
      <c r="V33" s="98"/>
      <c r="W33" s="8"/>
      <c r="X33" s="9"/>
      <c r="Y33" s="9"/>
      <c r="Z33" s="9"/>
      <c r="AA33" s="9"/>
    </row>
    <row r="34" spans="2:27" ht="13.5" thickBot="1">
      <c r="B34" s="82"/>
      <c r="C34" s="13"/>
      <c r="D34" s="87"/>
      <c r="E34" s="87"/>
      <c r="F34" s="87"/>
      <c r="G34" s="13" t="s">
        <v>35</v>
      </c>
      <c r="H34" s="87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99"/>
      <c r="W34" s="8"/>
      <c r="X34" s="9"/>
      <c r="Y34" s="9"/>
      <c r="Z34" s="9"/>
      <c r="AA34" s="9"/>
    </row>
    <row r="35" spans="2:27" ht="25.5">
      <c r="B35" s="83" t="s">
        <v>134</v>
      </c>
      <c r="C35" s="6" t="s">
        <v>35</v>
      </c>
      <c r="D35" s="85" t="s">
        <v>35</v>
      </c>
      <c r="E35" s="85" t="s">
        <v>35</v>
      </c>
      <c r="F35" s="85" t="s">
        <v>35</v>
      </c>
      <c r="G35" s="6" t="s">
        <v>35</v>
      </c>
      <c r="H35" s="85" t="s">
        <v>35</v>
      </c>
      <c r="I35" s="6" t="s">
        <v>35</v>
      </c>
      <c r="J35" s="6" t="s">
        <v>35</v>
      </c>
      <c r="K35" s="6" t="s">
        <v>35</v>
      </c>
      <c r="L35" s="6" t="s">
        <v>35</v>
      </c>
      <c r="M35" s="18" t="s">
        <v>140</v>
      </c>
      <c r="N35" s="6" t="s">
        <v>35</v>
      </c>
      <c r="O35" s="6" t="s">
        <v>35</v>
      </c>
      <c r="P35" s="6" t="s">
        <v>35</v>
      </c>
      <c r="Q35" s="6" t="s">
        <v>35</v>
      </c>
      <c r="R35" s="6" t="s">
        <v>35</v>
      </c>
      <c r="S35" s="6" t="s">
        <v>35</v>
      </c>
      <c r="T35" s="6" t="s">
        <v>35</v>
      </c>
      <c r="U35" s="6"/>
      <c r="V35" s="92" t="s">
        <v>40</v>
      </c>
      <c r="W35" s="8"/>
      <c r="X35" s="9"/>
      <c r="Y35" s="9"/>
      <c r="Z35" s="9"/>
      <c r="AA35" s="9"/>
    </row>
    <row r="36" spans="2:27" ht="25.5">
      <c r="B36" s="81"/>
      <c r="C36" s="9" t="s">
        <v>38</v>
      </c>
      <c r="D36" s="86"/>
      <c r="E36" s="86"/>
      <c r="F36" s="86"/>
      <c r="G36" s="9" t="s">
        <v>35</v>
      </c>
      <c r="H36" s="86"/>
      <c r="I36" s="9" t="s">
        <v>35</v>
      </c>
      <c r="J36" s="9"/>
      <c r="K36" s="9"/>
      <c r="L36" s="9"/>
      <c r="M36" s="12" t="s">
        <v>141</v>
      </c>
      <c r="N36" s="9" t="s">
        <v>35</v>
      </c>
      <c r="O36" s="9"/>
      <c r="P36" s="9"/>
      <c r="Q36" s="9"/>
      <c r="R36" s="9"/>
      <c r="S36" s="9"/>
      <c r="T36" s="9"/>
      <c r="U36" s="9"/>
      <c r="V36" s="93"/>
      <c r="W36" s="8"/>
      <c r="X36" s="9"/>
      <c r="Y36" s="9"/>
      <c r="Z36" s="9"/>
      <c r="AA36" s="9"/>
    </row>
    <row r="37" spans="2:27" ht="13.5" thickBot="1">
      <c r="B37" s="82"/>
      <c r="C37" s="13"/>
      <c r="D37" s="87"/>
      <c r="E37" s="87"/>
      <c r="F37" s="87"/>
      <c r="G37" s="13" t="s">
        <v>35</v>
      </c>
      <c r="H37" s="87"/>
      <c r="I37" s="13"/>
      <c r="J37" s="13"/>
      <c r="K37" s="13"/>
      <c r="L37" s="13"/>
      <c r="M37" s="19"/>
      <c r="N37" s="13"/>
      <c r="O37" s="13"/>
      <c r="P37" s="13"/>
      <c r="Q37" s="13"/>
      <c r="R37" s="13"/>
      <c r="S37" s="13"/>
      <c r="T37" s="13"/>
      <c r="U37" s="13"/>
      <c r="V37" s="94"/>
      <c r="W37" s="8"/>
      <c r="X37" s="9"/>
      <c r="Y37" s="9"/>
      <c r="Z37" s="9"/>
      <c r="AA37" s="9"/>
    </row>
  </sheetData>
  <sheetProtection/>
  <mergeCells count="71">
    <mergeCell ref="D29:D31"/>
    <mergeCell ref="B29:B31"/>
    <mergeCell ref="D11:D13"/>
    <mergeCell ref="B26:B28"/>
    <mergeCell ref="B23:B25"/>
    <mergeCell ref="B17:B19"/>
    <mergeCell ref="B20:B22"/>
    <mergeCell ref="B11:B13"/>
    <mergeCell ref="V17:V19"/>
    <mergeCell ref="F26:F28"/>
    <mergeCell ref="V20:V22"/>
    <mergeCell ref="V23:V25"/>
    <mergeCell ref="V26:V28"/>
    <mergeCell ref="B3:B4"/>
    <mergeCell ref="B14:B16"/>
    <mergeCell ref="B5:B7"/>
    <mergeCell ref="B8:B10"/>
    <mergeCell ref="B32:B34"/>
    <mergeCell ref="B35:B37"/>
    <mergeCell ref="V32:V34"/>
    <mergeCell ref="D35:D37"/>
    <mergeCell ref="D32:D34"/>
    <mergeCell ref="E35:E37"/>
    <mergeCell ref="E32:E34"/>
    <mergeCell ref="F35:F37"/>
    <mergeCell ref="H35:H37"/>
    <mergeCell ref="V11:V13"/>
    <mergeCell ref="D26:D28"/>
    <mergeCell ref="D23:D25"/>
    <mergeCell ref="D20:D22"/>
    <mergeCell ref="D17:D19"/>
    <mergeCell ref="D14:D16"/>
    <mergeCell ref="E17:E19"/>
    <mergeCell ref="V35:V37"/>
    <mergeCell ref="V29:V31"/>
    <mergeCell ref="F17:F19"/>
    <mergeCell ref="F20:F22"/>
    <mergeCell ref="F32:F34"/>
    <mergeCell ref="H32:H34"/>
    <mergeCell ref="H23:H25"/>
    <mergeCell ref="V14:V16"/>
    <mergeCell ref="H20:H22"/>
    <mergeCell ref="D3:D4"/>
    <mergeCell ref="V3:V4"/>
    <mergeCell ref="V5:V7"/>
    <mergeCell ref="V8:V10"/>
    <mergeCell ref="D5:D7"/>
    <mergeCell ref="D8:D10"/>
    <mergeCell ref="E5:E7"/>
    <mergeCell ref="E8:E10"/>
    <mergeCell ref="E3:E4"/>
    <mergeCell ref="E11:E13"/>
    <mergeCell ref="E14:E16"/>
    <mergeCell ref="H3:H4"/>
    <mergeCell ref="F3:F4"/>
    <mergeCell ref="F5:F7"/>
    <mergeCell ref="F14:F16"/>
    <mergeCell ref="H5:H7"/>
    <mergeCell ref="H8:H10"/>
    <mergeCell ref="H11:H13"/>
    <mergeCell ref="H17:H19"/>
    <mergeCell ref="F8:F10"/>
    <mergeCell ref="F11:F13"/>
    <mergeCell ref="H29:H31"/>
    <mergeCell ref="E29:E31"/>
    <mergeCell ref="F29:F31"/>
    <mergeCell ref="F23:F25"/>
    <mergeCell ref="H26:H28"/>
    <mergeCell ref="E20:E22"/>
    <mergeCell ref="E23:E25"/>
    <mergeCell ref="E26:E28"/>
  </mergeCells>
  <printOptions/>
  <pageMargins left="0.7" right="0.7" top="0.75" bottom="0.75" header="0.3" footer="0.3"/>
  <pageSetup horizontalDpi="300" verticalDpi="3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2:D26"/>
  <sheetViews>
    <sheetView zoomScalePageLayoutView="0" workbookViewId="0" topLeftCell="A1">
      <selection activeCell="B3" sqref="B3:D4"/>
    </sheetView>
  </sheetViews>
  <sheetFormatPr defaultColWidth="9.140625" defaultRowHeight="15"/>
  <cols>
    <col min="1" max="1" width="9.140625" style="1" customWidth="1"/>
    <col min="2" max="2" width="21.8515625" style="4" bestFit="1" customWidth="1"/>
    <col min="3" max="3" width="31.7109375" style="1" bestFit="1" customWidth="1"/>
    <col min="4" max="4" width="17.7109375" style="1" customWidth="1"/>
    <col min="5" max="16384" width="9.140625" style="1" customWidth="1"/>
  </cols>
  <sheetData>
    <row r="1" ht="13.5" thickBot="1"/>
    <row r="2" spans="1:4" s="20" customFormat="1" ht="34.5" customHeight="1" thickBot="1">
      <c r="A2" s="22">
        <v>6</v>
      </c>
      <c r="B2" s="28" t="s">
        <v>0</v>
      </c>
      <c r="C2" s="29" t="s">
        <v>17</v>
      </c>
      <c r="D2" s="30" t="s">
        <v>18</v>
      </c>
    </row>
    <row r="3" spans="2:4" ht="34.5" customHeight="1">
      <c r="B3" s="100" t="s">
        <v>22</v>
      </c>
      <c r="C3" s="31" t="s">
        <v>44</v>
      </c>
      <c r="D3" s="32" t="s">
        <v>35</v>
      </c>
    </row>
    <row r="4" spans="2:4" ht="34.5" customHeight="1" thickBot="1">
      <c r="B4" s="102"/>
      <c r="C4" s="26"/>
      <c r="D4" s="27" t="s">
        <v>95</v>
      </c>
    </row>
    <row r="5" spans="2:4" ht="34.5" customHeight="1">
      <c r="B5" s="83" t="s">
        <v>29</v>
      </c>
      <c r="C5" s="31" t="s">
        <v>44</v>
      </c>
      <c r="D5" s="32" t="s">
        <v>35</v>
      </c>
    </row>
    <row r="6" spans="2:4" ht="34.5" customHeight="1" thickBot="1">
      <c r="B6" s="82"/>
      <c r="C6" s="26"/>
      <c r="D6" s="27" t="s">
        <v>95</v>
      </c>
    </row>
    <row r="7" spans="2:4" ht="34.5" customHeight="1">
      <c r="B7" s="83" t="s">
        <v>47</v>
      </c>
      <c r="C7" s="31" t="s">
        <v>44</v>
      </c>
      <c r="D7" s="32" t="s">
        <v>45</v>
      </c>
    </row>
    <row r="8" spans="2:4" ht="34.5" customHeight="1" thickBot="1">
      <c r="B8" s="82"/>
      <c r="C8" s="26"/>
      <c r="D8" s="27" t="s">
        <v>63</v>
      </c>
    </row>
    <row r="9" spans="2:4" ht="34.5" customHeight="1">
      <c r="B9" s="83" t="s">
        <v>48</v>
      </c>
      <c r="C9" s="31" t="s">
        <v>44</v>
      </c>
      <c r="D9" s="32" t="s">
        <v>45</v>
      </c>
    </row>
    <row r="10" spans="2:4" ht="34.5" customHeight="1" thickBot="1">
      <c r="B10" s="82"/>
      <c r="C10" s="26"/>
      <c r="D10" s="27" t="s">
        <v>46</v>
      </c>
    </row>
    <row r="11" spans="2:4" s="21" customFormat="1" ht="34.5" customHeight="1">
      <c r="B11" s="83" t="s">
        <v>67</v>
      </c>
      <c r="C11" s="31" t="s">
        <v>44</v>
      </c>
      <c r="D11" s="32" t="s">
        <v>35</v>
      </c>
    </row>
    <row r="12" spans="2:4" s="21" customFormat="1" ht="39" thickBot="1">
      <c r="B12" s="82"/>
      <c r="C12" s="26"/>
      <c r="D12" s="27" t="s">
        <v>77</v>
      </c>
    </row>
    <row r="13" spans="2:4" ht="34.5" customHeight="1">
      <c r="B13" s="83" t="s">
        <v>78</v>
      </c>
      <c r="C13" s="31" t="s">
        <v>44</v>
      </c>
      <c r="D13" s="32" t="s">
        <v>35</v>
      </c>
    </row>
    <row r="14" spans="2:4" ht="34.5" customHeight="1" thickBot="1">
      <c r="B14" s="82"/>
      <c r="C14" s="26"/>
      <c r="D14" s="27" t="s">
        <v>97</v>
      </c>
    </row>
    <row r="15" spans="2:4" ht="34.5" customHeight="1">
      <c r="B15" s="83" t="s">
        <v>87</v>
      </c>
      <c r="C15" s="31" t="s">
        <v>44</v>
      </c>
      <c r="D15" s="32" t="s">
        <v>35</v>
      </c>
    </row>
    <row r="16" spans="2:4" ht="34.5" customHeight="1" thickBot="1">
      <c r="B16" s="82"/>
      <c r="C16" s="26"/>
      <c r="D16" s="27" t="s">
        <v>95</v>
      </c>
    </row>
    <row r="17" spans="2:4" ht="34.5" customHeight="1">
      <c r="B17" s="83" t="s">
        <v>96</v>
      </c>
      <c r="C17" s="31" t="s">
        <v>44</v>
      </c>
      <c r="D17" s="32" t="s">
        <v>35</v>
      </c>
    </row>
    <row r="18" spans="2:4" ht="34.5" customHeight="1" thickBot="1">
      <c r="B18" s="82"/>
      <c r="C18" s="26"/>
      <c r="D18" s="27" t="s">
        <v>107</v>
      </c>
    </row>
    <row r="19" spans="2:4" ht="34.5" customHeight="1">
      <c r="B19" s="83" t="s">
        <v>108</v>
      </c>
      <c r="C19" s="31" t="s">
        <v>44</v>
      </c>
      <c r="D19" s="32" t="s">
        <v>35</v>
      </c>
    </row>
    <row r="20" spans="2:4" ht="34.5" customHeight="1" thickBot="1">
      <c r="B20" s="82"/>
      <c r="C20" s="26"/>
      <c r="D20" s="27" t="s">
        <v>95</v>
      </c>
    </row>
    <row r="21" spans="2:4" ht="34.5" customHeight="1">
      <c r="B21" s="83" t="s">
        <v>111</v>
      </c>
      <c r="C21" s="31" t="s">
        <v>44</v>
      </c>
      <c r="D21" s="32" t="s">
        <v>35</v>
      </c>
    </row>
    <row r="22" spans="2:4" ht="34.5" customHeight="1" thickBot="1">
      <c r="B22" s="82"/>
      <c r="C22" s="26"/>
      <c r="D22" s="27" t="s">
        <v>133</v>
      </c>
    </row>
    <row r="23" spans="2:4" ht="34.5" customHeight="1">
      <c r="B23" s="83" t="s">
        <v>125</v>
      </c>
      <c r="C23" s="31" t="s">
        <v>44</v>
      </c>
      <c r="D23" s="32" t="s">
        <v>35</v>
      </c>
    </row>
    <row r="24" spans="2:4" ht="34.5" customHeight="1" thickBot="1">
      <c r="B24" s="82"/>
      <c r="C24" s="26"/>
      <c r="D24" s="27" t="s">
        <v>133</v>
      </c>
    </row>
    <row r="25" spans="2:4" ht="34.5" customHeight="1">
      <c r="B25" s="83" t="s">
        <v>134</v>
      </c>
      <c r="C25" s="31" t="s">
        <v>44</v>
      </c>
      <c r="D25" s="32" t="s">
        <v>35</v>
      </c>
    </row>
    <row r="26" spans="2:4" ht="34.5" customHeight="1" thickBot="1">
      <c r="B26" s="82"/>
      <c r="C26" s="26"/>
      <c r="D26" s="27" t="s">
        <v>133</v>
      </c>
    </row>
  </sheetData>
  <sheetProtection/>
  <mergeCells count="12">
    <mergeCell ref="B15:B16"/>
    <mergeCell ref="B17:B18"/>
    <mergeCell ref="B11:B12"/>
    <mergeCell ref="B13:B14"/>
    <mergeCell ref="B7:B8"/>
    <mergeCell ref="B9:B10"/>
    <mergeCell ref="B3:B4"/>
    <mergeCell ref="B5:B6"/>
    <mergeCell ref="B23:B24"/>
    <mergeCell ref="B25:B26"/>
    <mergeCell ref="B19:B20"/>
    <mergeCell ref="B21:B22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2:E26"/>
  <sheetViews>
    <sheetView zoomScalePageLayoutView="0" workbookViewId="0" topLeftCell="A2">
      <selection activeCell="C11" sqref="C11"/>
    </sheetView>
  </sheetViews>
  <sheetFormatPr defaultColWidth="9.140625" defaultRowHeight="34.5" customHeight="1"/>
  <cols>
    <col min="1" max="1" width="9.140625" style="1" customWidth="1"/>
    <col min="2" max="2" width="21.8515625" style="4" bestFit="1" customWidth="1"/>
    <col min="3" max="3" width="12.7109375" style="1" bestFit="1" customWidth="1"/>
    <col min="4" max="4" width="15.7109375" style="1" customWidth="1"/>
    <col min="5" max="5" width="9.140625" style="20" customWidth="1"/>
    <col min="6" max="16384" width="9.140625" style="1" customWidth="1"/>
  </cols>
  <sheetData>
    <row r="2" spans="1:5" s="4" customFormat="1" ht="34.5" customHeight="1" thickBot="1">
      <c r="A2" s="2" t="s">
        <v>11</v>
      </c>
      <c r="B2" s="3" t="s">
        <v>0</v>
      </c>
      <c r="C2" s="3" t="s">
        <v>19</v>
      </c>
      <c r="D2" s="3" t="s">
        <v>20</v>
      </c>
      <c r="E2" s="3" t="s">
        <v>21</v>
      </c>
    </row>
    <row r="3" spans="2:5" ht="34.5" customHeight="1">
      <c r="B3" s="83" t="s">
        <v>22</v>
      </c>
      <c r="C3" s="31">
        <v>300</v>
      </c>
      <c r="D3" s="31">
        <v>100</v>
      </c>
      <c r="E3" s="25">
        <f>+C3+D3</f>
        <v>400</v>
      </c>
    </row>
    <row r="4" spans="2:5" ht="34.5" customHeight="1" thickBot="1">
      <c r="B4" s="82"/>
      <c r="C4" s="26"/>
      <c r="D4" s="26"/>
      <c r="E4" s="69"/>
    </row>
    <row r="5" spans="2:5" ht="34.5" customHeight="1">
      <c r="B5" s="83" t="s">
        <v>29</v>
      </c>
      <c r="C5" s="31">
        <v>300</v>
      </c>
      <c r="D5" s="31">
        <v>100</v>
      </c>
      <c r="E5" s="25">
        <f>+C5+D5</f>
        <v>400</v>
      </c>
    </row>
    <row r="6" spans="2:5" ht="34.5" customHeight="1" thickBot="1">
      <c r="B6" s="82"/>
      <c r="C6" s="26"/>
      <c r="D6" s="26"/>
      <c r="E6" s="69"/>
    </row>
    <row r="7" spans="2:5" ht="34.5" customHeight="1">
      <c r="B7" s="83" t="s">
        <v>47</v>
      </c>
      <c r="C7" s="31">
        <v>300</v>
      </c>
      <c r="D7" s="31">
        <v>100</v>
      </c>
      <c r="E7" s="25">
        <v>400</v>
      </c>
    </row>
    <row r="8" spans="2:5" ht="34.5" customHeight="1" thickBot="1">
      <c r="B8" s="82"/>
      <c r="C8" s="26"/>
      <c r="D8" s="26"/>
      <c r="E8" s="69"/>
    </row>
    <row r="9" spans="2:5" ht="34.5" customHeight="1">
      <c r="B9" s="83" t="s">
        <v>48</v>
      </c>
      <c r="C9" s="31">
        <v>300</v>
      </c>
      <c r="D9" s="31">
        <v>100</v>
      </c>
      <c r="E9" s="25">
        <v>400</v>
      </c>
    </row>
    <row r="10" spans="2:5" ht="34.5" customHeight="1" thickBot="1">
      <c r="B10" s="82"/>
      <c r="C10" s="26"/>
      <c r="D10" s="26"/>
      <c r="E10" s="69"/>
    </row>
    <row r="11" spans="2:5" ht="34.5" customHeight="1">
      <c r="B11" s="83" t="s">
        <v>67</v>
      </c>
      <c r="C11" s="31">
        <v>300</v>
      </c>
      <c r="D11" s="31">
        <v>0</v>
      </c>
      <c r="E11" s="25">
        <v>300</v>
      </c>
    </row>
    <row r="12" spans="2:5" ht="34.5" customHeight="1" thickBot="1">
      <c r="B12" s="82"/>
      <c r="C12" s="26"/>
      <c r="D12" s="26" t="s">
        <v>173</v>
      </c>
      <c r="E12" s="69"/>
    </row>
    <row r="13" spans="2:5" ht="34.5" customHeight="1">
      <c r="B13" s="83" t="s">
        <v>78</v>
      </c>
      <c r="C13" s="31">
        <v>300</v>
      </c>
      <c r="D13" s="31">
        <v>100</v>
      </c>
      <c r="E13" s="25">
        <v>400</v>
      </c>
    </row>
    <row r="14" spans="2:5" ht="34.5" customHeight="1" thickBot="1">
      <c r="B14" s="82"/>
      <c r="C14" s="26"/>
      <c r="D14" s="26"/>
      <c r="E14" s="69"/>
    </row>
    <row r="15" spans="2:5" ht="34.5" customHeight="1">
      <c r="B15" s="83" t="s">
        <v>87</v>
      </c>
      <c r="C15" s="31">
        <v>300</v>
      </c>
      <c r="D15" s="31">
        <v>100</v>
      </c>
      <c r="E15" s="25">
        <v>400</v>
      </c>
    </row>
    <row r="16" spans="2:5" ht="34.5" customHeight="1" thickBot="1">
      <c r="B16" s="82"/>
      <c r="C16" s="26"/>
      <c r="D16" s="26"/>
      <c r="E16" s="69"/>
    </row>
    <row r="17" spans="2:5" ht="34.5" customHeight="1">
      <c r="B17" s="83" t="s">
        <v>96</v>
      </c>
      <c r="C17" s="31">
        <v>300</v>
      </c>
      <c r="D17" s="31">
        <v>100</v>
      </c>
      <c r="E17" s="25">
        <v>400</v>
      </c>
    </row>
    <row r="18" spans="2:5" ht="34.5" customHeight="1" thickBot="1">
      <c r="B18" s="82"/>
      <c r="C18" s="26"/>
      <c r="D18" s="26"/>
      <c r="E18" s="69"/>
    </row>
    <row r="19" spans="2:5" ht="34.5" customHeight="1">
      <c r="B19" s="83" t="s">
        <v>108</v>
      </c>
      <c r="C19" s="31">
        <v>300</v>
      </c>
      <c r="D19" s="31">
        <v>100</v>
      </c>
      <c r="E19" s="25">
        <v>400</v>
      </c>
    </row>
    <row r="20" spans="2:5" ht="34.5" customHeight="1" thickBot="1">
      <c r="B20" s="82"/>
      <c r="C20" s="26"/>
      <c r="D20" s="26"/>
      <c r="E20" s="69"/>
    </row>
    <row r="21" spans="2:5" ht="34.5" customHeight="1">
      <c r="B21" s="83" t="s">
        <v>111</v>
      </c>
      <c r="C21" s="31">
        <v>300</v>
      </c>
      <c r="D21" s="31">
        <v>100</v>
      </c>
      <c r="E21" s="25">
        <v>400</v>
      </c>
    </row>
    <row r="22" spans="2:5" ht="34.5" customHeight="1" thickBot="1">
      <c r="B22" s="82"/>
      <c r="C22" s="26"/>
      <c r="D22" s="26"/>
      <c r="E22" s="69"/>
    </row>
    <row r="23" spans="2:5" ht="34.5" customHeight="1">
      <c r="B23" s="83" t="s">
        <v>125</v>
      </c>
      <c r="C23" s="31">
        <v>300</v>
      </c>
      <c r="D23" s="31">
        <v>100</v>
      </c>
      <c r="E23" s="25">
        <v>400</v>
      </c>
    </row>
    <row r="24" spans="2:5" ht="34.5" customHeight="1" thickBot="1">
      <c r="B24" s="82"/>
      <c r="C24" s="26"/>
      <c r="D24" s="26"/>
      <c r="E24" s="69"/>
    </row>
    <row r="25" spans="2:5" ht="34.5" customHeight="1">
      <c r="B25" s="83" t="s">
        <v>134</v>
      </c>
      <c r="C25" s="31">
        <v>300</v>
      </c>
      <c r="D25" s="31">
        <v>100</v>
      </c>
      <c r="E25" s="25">
        <v>400</v>
      </c>
    </row>
    <row r="26" spans="2:5" ht="34.5" customHeight="1" thickBot="1">
      <c r="B26" s="82"/>
      <c r="C26" s="26"/>
      <c r="D26" s="26"/>
      <c r="E26" s="69"/>
    </row>
  </sheetData>
  <sheetProtection/>
  <mergeCells count="12">
    <mergeCell ref="B15:B16"/>
    <mergeCell ref="B17:B18"/>
    <mergeCell ref="B11:B12"/>
    <mergeCell ref="B13:B14"/>
    <mergeCell ref="B7:B8"/>
    <mergeCell ref="B9:B10"/>
    <mergeCell ref="B3:B4"/>
    <mergeCell ref="B5:B6"/>
    <mergeCell ref="B23:B24"/>
    <mergeCell ref="B25:B26"/>
    <mergeCell ref="B19:B20"/>
    <mergeCell ref="B21:B22"/>
  </mergeCells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J26"/>
  <sheetViews>
    <sheetView tabSelected="1" zoomScalePageLayoutView="0" workbookViewId="0" topLeftCell="A10">
      <selection activeCell="F11" sqref="F11:F12"/>
    </sheetView>
  </sheetViews>
  <sheetFormatPr defaultColWidth="9.140625" defaultRowHeight="30" customHeight="1"/>
  <cols>
    <col min="1" max="1" width="9.140625" style="5" customWidth="1"/>
    <col min="2" max="2" width="29.28125" style="5" customWidth="1"/>
    <col min="3" max="7" width="21.8515625" style="5" customWidth="1"/>
    <col min="8" max="9" width="13.00390625" style="5" bestFit="1" customWidth="1"/>
    <col min="10" max="10" width="9.140625" style="4" customWidth="1"/>
    <col min="11" max="16384" width="9.140625" style="5" customWidth="1"/>
  </cols>
  <sheetData>
    <row r="1" ht="30" customHeight="1" thickBot="1"/>
    <row r="2" spans="1:10" s="4" customFormat="1" ht="30" customHeight="1" thickBot="1">
      <c r="A2" s="2"/>
      <c r="B2" s="2" t="s">
        <v>0</v>
      </c>
      <c r="C2" s="2" t="s">
        <v>143</v>
      </c>
      <c r="D2" s="2" t="s">
        <v>142</v>
      </c>
      <c r="E2" s="2" t="s">
        <v>144</v>
      </c>
      <c r="F2" s="2" t="s">
        <v>145</v>
      </c>
      <c r="G2" s="2" t="s">
        <v>165</v>
      </c>
      <c r="H2" s="2" t="s">
        <v>166</v>
      </c>
      <c r="I2" s="34" t="s">
        <v>167</v>
      </c>
      <c r="J2" s="70" t="s">
        <v>174</v>
      </c>
    </row>
    <row r="3" spans="2:10" ht="30" customHeight="1">
      <c r="B3" s="71" t="s">
        <v>22</v>
      </c>
      <c r="C3" s="104" t="s">
        <v>35</v>
      </c>
      <c r="D3" s="104" t="s">
        <v>35</v>
      </c>
      <c r="E3" s="104" t="s">
        <v>35</v>
      </c>
      <c r="F3" s="73" t="s">
        <v>40</v>
      </c>
      <c r="G3" s="104" t="s">
        <v>35</v>
      </c>
      <c r="H3" s="104">
        <v>300</v>
      </c>
      <c r="I3" s="104">
        <v>100</v>
      </c>
      <c r="J3" s="106">
        <f>+H3+I3</f>
        <v>400</v>
      </c>
    </row>
    <row r="4" spans="2:10" ht="30" customHeight="1">
      <c r="B4" s="72"/>
      <c r="C4" s="105"/>
      <c r="D4" s="105"/>
      <c r="E4" s="105"/>
      <c r="F4" s="103"/>
      <c r="G4" s="105"/>
      <c r="H4" s="105"/>
      <c r="I4" s="105"/>
      <c r="J4" s="72"/>
    </row>
    <row r="5" spans="2:10" ht="30" customHeight="1">
      <c r="B5" s="71" t="s">
        <v>29</v>
      </c>
      <c r="C5" s="104" t="s">
        <v>35</v>
      </c>
      <c r="D5" s="104" t="s">
        <v>35</v>
      </c>
      <c r="E5" s="104" t="s">
        <v>35</v>
      </c>
      <c r="F5" s="73" t="s">
        <v>40</v>
      </c>
      <c r="G5" s="104" t="s">
        <v>35</v>
      </c>
      <c r="H5" s="104">
        <v>300</v>
      </c>
      <c r="I5" s="104">
        <v>100</v>
      </c>
      <c r="J5" s="71">
        <f>+H5+I5</f>
        <v>400</v>
      </c>
    </row>
    <row r="6" spans="2:10" ht="30" customHeight="1">
      <c r="B6" s="72"/>
      <c r="C6" s="105"/>
      <c r="D6" s="105"/>
      <c r="E6" s="105"/>
      <c r="F6" s="103"/>
      <c r="G6" s="105"/>
      <c r="H6" s="105"/>
      <c r="I6" s="105"/>
      <c r="J6" s="72"/>
    </row>
    <row r="7" spans="2:10" ht="30" customHeight="1">
      <c r="B7" s="71" t="s">
        <v>47</v>
      </c>
      <c r="C7" s="104" t="s">
        <v>35</v>
      </c>
      <c r="D7" s="104" t="s">
        <v>35</v>
      </c>
      <c r="E7" s="104" t="s">
        <v>35</v>
      </c>
      <c r="F7" s="104" t="s">
        <v>35</v>
      </c>
      <c r="G7" s="104" t="s">
        <v>35</v>
      </c>
      <c r="H7" s="104">
        <v>300</v>
      </c>
      <c r="I7" s="104">
        <v>100</v>
      </c>
      <c r="J7" s="71">
        <f>+H7+I7</f>
        <v>400</v>
      </c>
    </row>
    <row r="8" spans="2:10" ht="30" customHeight="1">
      <c r="B8" s="72"/>
      <c r="C8" s="105"/>
      <c r="D8" s="105"/>
      <c r="E8" s="105"/>
      <c r="F8" s="105"/>
      <c r="G8" s="105"/>
      <c r="H8" s="105"/>
      <c r="I8" s="105"/>
      <c r="J8" s="72"/>
    </row>
    <row r="9" spans="2:10" ht="30" customHeight="1">
      <c r="B9" s="107" t="s">
        <v>48</v>
      </c>
      <c r="C9" s="104" t="s">
        <v>35</v>
      </c>
      <c r="D9" s="104" t="s">
        <v>35</v>
      </c>
      <c r="E9" s="104" t="s">
        <v>35</v>
      </c>
      <c r="F9" s="73" t="s">
        <v>40</v>
      </c>
      <c r="G9" s="104" t="s">
        <v>35</v>
      </c>
      <c r="H9" s="104">
        <v>300</v>
      </c>
      <c r="I9" s="104">
        <v>100</v>
      </c>
      <c r="J9" s="71">
        <f>+H9+I9</f>
        <v>400</v>
      </c>
    </row>
    <row r="10" spans="2:10" ht="30" customHeight="1">
      <c r="B10" s="107"/>
      <c r="C10" s="105"/>
      <c r="D10" s="105"/>
      <c r="E10" s="105"/>
      <c r="F10" s="103"/>
      <c r="G10" s="105"/>
      <c r="H10" s="105"/>
      <c r="I10" s="105"/>
      <c r="J10" s="72"/>
    </row>
    <row r="11" spans="2:10" ht="30" customHeight="1">
      <c r="B11" s="107" t="s">
        <v>67</v>
      </c>
      <c r="C11" s="104" t="s">
        <v>35</v>
      </c>
      <c r="D11" s="104" t="s">
        <v>35</v>
      </c>
      <c r="E11" s="104" t="s">
        <v>35</v>
      </c>
      <c r="F11" s="73" t="s">
        <v>40</v>
      </c>
      <c r="G11" s="104" t="s">
        <v>35</v>
      </c>
      <c r="H11" s="104">
        <v>300</v>
      </c>
      <c r="I11" s="104">
        <v>0</v>
      </c>
      <c r="J11" s="73">
        <f>+H11+I11</f>
        <v>300</v>
      </c>
    </row>
    <row r="12" spans="2:10" ht="30" customHeight="1">
      <c r="B12" s="107"/>
      <c r="C12" s="105"/>
      <c r="D12" s="105"/>
      <c r="E12" s="105"/>
      <c r="F12" s="103"/>
      <c r="G12" s="105"/>
      <c r="H12" s="105"/>
      <c r="I12" s="105"/>
      <c r="J12" s="103"/>
    </row>
    <row r="13" spans="2:10" ht="30" customHeight="1">
      <c r="B13" s="107" t="s">
        <v>78</v>
      </c>
      <c r="C13" s="104" t="s">
        <v>35</v>
      </c>
      <c r="D13" s="104" t="s">
        <v>35</v>
      </c>
      <c r="E13" s="104" t="s">
        <v>35</v>
      </c>
      <c r="F13" s="71" t="s">
        <v>35</v>
      </c>
      <c r="G13" s="104" t="s">
        <v>35</v>
      </c>
      <c r="H13" s="104">
        <v>300</v>
      </c>
      <c r="I13" s="104">
        <v>100</v>
      </c>
      <c r="J13" s="71">
        <f>+H13+I13</f>
        <v>400</v>
      </c>
    </row>
    <row r="14" spans="2:10" ht="30" customHeight="1">
      <c r="B14" s="107"/>
      <c r="C14" s="105"/>
      <c r="D14" s="105"/>
      <c r="E14" s="105"/>
      <c r="F14" s="72"/>
      <c r="G14" s="105"/>
      <c r="H14" s="105"/>
      <c r="I14" s="105"/>
      <c r="J14" s="72"/>
    </row>
    <row r="15" spans="2:10" ht="30" customHeight="1">
      <c r="B15" s="107" t="s">
        <v>87</v>
      </c>
      <c r="C15" s="104" t="s">
        <v>35</v>
      </c>
      <c r="D15" s="104" t="s">
        <v>35</v>
      </c>
      <c r="E15" s="104" t="s">
        <v>35</v>
      </c>
      <c r="F15" s="71" t="s">
        <v>35</v>
      </c>
      <c r="G15" s="104" t="s">
        <v>35</v>
      </c>
      <c r="H15" s="104">
        <v>300</v>
      </c>
      <c r="I15" s="104">
        <v>100</v>
      </c>
      <c r="J15" s="71">
        <f>+H15+I15</f>
        <v>400</v>
      </c>
    </row>
    <row r="16" spans="2:10" ht="30" customHeight="1">
      <c r="B16" s="107"/>
      <c r="C16" s="105"/>
      <c r="D16" s="105"/>
      <c r="E16" s="105"/>
      <c r="F16" s="72"/>
      <c r="G16" s="105"/>
      <c r="H16" s="105"/>
      <c r="I16" s="105"/>
      <c r="J16" s="72"/>
    </row>
    <row r="17" spans="2:10" ht="30" customHeight="1">
      <c r="B17" s="107" t="s">
        <v>96</v>
      </c>
      <c r="C17" s="104" t="s">
        <v>35</v>
      </c>
      <c r="D17" s="104" t="s">
        <v>35</v>
      </c>
      <c r="E17" s="104" t="s">
        <v>35</v>
      </c>
      <c r="F17" s="71" t="s">
        <v>35</v>
      </c>
      <c r="G17" s="104" t="s">
        <v>35</v>
      </c>
      <c r="H17" s="104">
        <v>300</v>
      </c>
      <c r="I17" s="104">
        <v>100</v>
      </c>
      <c r="J17" s="71">
        <f>+H17+I17</f>
        <v>400</v>
      </c>
    </row>
    <row r="18" spans="2:10" ht="30" customHeight="1">
      <c r="B18" s="107"/>
      <c r="C18" s="105"/>
      <c r="D18" s="105"/>
      <c r="E18" s="105"/>
      <c r="F18" s="72"/>
      <c r="G18" s="105"/>
      <c r="H18" s="105"/>
      <c r="I18" s="105"/>
      <c r="J18" s="72"/>
    </row>
    <row r="19" spans="2:10" ht="30" customHeight="1">
      <c r="B19" s="107" t="s">
        <v>108</v>
      </c>
      <c r="C19" s="104" t="s">
        <v>35</v>
      </c>
      <c r="D19" s="104" t="s">
        <v>35</v>
      </c>
      <c r="E19" s="104" t="s">
        <v>35</v>
      </c>
      <c r="F19" s="71" t="s">
        <v>35</v>
      </c>
      <c r="G19" s="104" t="s">
        <v>35</v>
      </c>
      <c r="H19" s="104">
        <v>300</v>
      </c>
      <c r="I19" s="104">
        <v>100</v>
      </c>
      <c r="J19" s="71">
        <f>+H19+I19</f>
        <v>400</v>
      </c>
    </row>
    <row r="20" spans="2:10" ht="30" customHeight="1">
      <c r="B20" s="107"/>
      <c r="C20" s="105"/>
      <c r="D20" s="105"/>
      <c r="E20" s="105"/>
      <c r="F20" s="72"/>
      <c r="G20" s="105"/>
      <c r="H20" s="105"/>
      <c r="I20" s="105"/>
      <c r="J20" s="72"/>
    </row>
    <row r="21" spans="2:10" ht="30" customHeight="1">
      <c r="B21" s="107" t="s">
        <v>111</v>
      </c>
      <c r="C21" s="104" t="s">
        <v>35</v>
      </c>
      <c r="D21" s="104" t="s">
        <v>35</v>
      </c>
      <c r="E21" s="104" t="s">
        <v>35</v>
      </c>
      <c r="F21" s="71" t="s">
        <v>35</v>
      </c>
      <c r="G21" s="104" t="s">
        <v>35</v>
      </c>
      <c r="H21" s="104">
        <v>300</v>
      </c>
      <c r="I21" s="104">
        <v>100</v>
      </c>
      <c r="J21" s="71">
        <f>+H21+I21</f>
        <v>400</v>
      </c>
    </row>
    <row r="22" spans="2:10" ht="30" customHeight="1">
      <c r="B22" s="107"/>
      <c r="C22" s="105"/>
      <c r="D22" s="105"/>
      <c r="E22" s="105"/>
      <c r="F22" s="72"/>
      <c r="G22" s="105"/>
      <c r="H22" s="105"/>
      <c r="I22" s="105"/>
      <c r="J22" s="72"/>
    </row>
    <row r="23" spans="2:10" ht="30" customHeight="1">
      <c r="B23" s="107" t="s">
        <v>125</v>
      </c>
      <c r="C23" s="104" t="s">
        <v>35</v>
      </c>
      <c r="D23" s="104" t="s">
        <v>35</v>
      </c>
      <c r="E23" s="104" t="s">
        <v>35</v>
      </c>
      <c r="F23" s="71" t="s">
        <v>35</v>
      </c>
      <c r="G23" s="104" t="s">
        <v>35</v>
      </c>
      <c r="H23" s="104">
        <v>300</v>
      </c>
      <c r="I23" s="104">
        <v>100</v>
      </c>
      <c r="J23" s="71">
        <f>+H23+I23</f>
        <v>400</v>
      </c>
    </row>
    <row r="24" spans="2:10" ht="30" customHeight="1">
      <c r="B24" s="107"/>
      <c r="C24" s="105"/>
      <c r="D24" s="105"/>
      <c r="E24" s="105"/>
      <c r="F24" s="72"/>
      <c r="G24" s="105"/>
      <c r="H24" s="105"/>
      <c r="I24" s="105"/>
      <c r="J24" s="72"/>
    </row>
    <row r="25" spans="2:10" ht="30" customHeight="1">
      <c r="B25" s="107" t="s">
        <v>134</v>
      </c>
      <c r="C25" s="104" t="s">
        <v>35</v>
      </c>
      <c r="D25" s="104" t="s">
        <v>35</v>
      </c>
      <c r="E25" s="104" t="s">
        <v>35</v>
      </c>
      <c r="F25" s="108" t="s">
        <v>40</v>
      </c>
      <c r="G25" s="104" t="s">
        <v>35</v>
      </c>
      <c r="H25" s="104">
        <v>300</v>
      </c>
      <c r="I25" s="104">
        <v>100</v>
      </c>
      <c r="J25" s="71">
        <f>+H25+I25</f>
        <v>400</v>
      </c>
    </row>
    <row r="26" spans="2:10" ht="30" customHeight="1">
      <c r="B26" s="107"/>
      <c r="C26" s="105"/>
      <c r="D26" s="105"/>
      <c r="E26" s="105"/>
      <c r="F26" s="109"/>
      <c r="G26" s="105"/>
      <c r="H26" s="105"/>
      <c r="I26" s="105"/>
      <c r="J26" s="72"/>
    </row>
  </sheetData>
  <sheetProtection/>
  <mergeCells count="108">
    <mergeCell ref="C9:C10"/>
    <mergeCell ref="C11:C12"/>
    <mergeCell ref="C13:C14"/>
    <mergeCell ref="B3:B4"/>
    <mergeCell ref="B5:B6"/>
    <mergeCell ref="B7:B8"/>
    <mergeCell ref="C3:C4"/>
    <mergeCell ref="C5:C6"/>
    <mergeCell ref="C7:C8"/>
    <mergeCell ref="B15:B16"/>
    <mergeCell ref="B17:B18"/>
    <mergeCell ref="B19:B20"/>
    <mergeCell ref="B9:B10"/>
    <mergeCell ref="B11:B12"/>
    <mergeCell ref="B13:B14"/>
    <mergeCell ref="D21:D22"/>
    <mergeCell ref="D23:D24"/>
    <mergeCell ref="D25:D26"/>
    <mergeCell ref="D3:D4"/>
    <mergeCell ref="D5:D6"/>
    <mergeCell ref="D7:D8"/>
    <mergeCell ref="D9:D10"/>
    <mergeCell ref="D11:D12"/>
    <mergeCell ref="D13:D14"/>
    <mergeCell ref="C19:C20"/>
    <mergeCell ref="D17:D18"/>
    <mergeCell ref="D15:D16"/>
    <mergeCell ref="C15:C16"/>
    <mergeCell ref="C17:C18"/>
    <mergeCell ref="D19:D20"/>
    <mergeCell ref="B21:B22"/>
    <mergeCell ref="B23:B24"/>
    <mergeCell ref="B25:B26"/>
    <mergeCell ref="C21:C22"/>
    <mergeCell ref="C23:C24"/>
    <mergeCell ref="C25:C26"/>
    <mergeCell ref="E3:E4"/>
    <mergeCell ref="E5:E6"/>
    <mergeCell ref="E7:E8"/>
    <mergeCell ref="E9:E10"/>
    <mergeCell ref="F21:F22"/>
    <mergeCell ref="F23:F24"/>
    <mergeCell ref="E25:E26"/>
    <mergeCell ref="E23:E24"/>
    <mergeCell ref="E21:E22"/>
    <mergeCell ref="E11:E12"/>
    <mergeCell ref="E15:E16"/>
    <mergeCell ref="F17:F18"/>
    <mergeCell ref="F19:F20"/>
    <mergeCell ref="E19:E20"/>
    <mergeCell ref="E17:E18"/>
    <mergeCell ref="E13:E14"/>
    <mergeCell ref="G21:G22"/>
    <mergeCell ref="G23:G24"/>
    <mergeCell ref="F25:F26"/>
    <mergeCell ref="F3:F4"/>
    <mergeCell ref="F5:F6"/>
    <mergeCell ref="F7:F8"/>
    <mergeCell ref="F9:F10"/>
    <mergeCell ref="F11:F12"/>
    <mergeCell ref="F13:F14"/>
    <mergeCell ref="F15:F16"/>
    <mergeCell ref="G25:G26"/>
    <mergeCell ref="G3:G4"/>
    <mergeCell ref="G5:G6"/>
    <mergeCell ref="G7:G8"/>
    <mergeCell ref="G9:G10"/>
    <mergeCell ref="G11:G12"/>
    <mergeCell ref="G13:G14"/>
    <mergeCell ref="G15:G16"/>
    <mergeCell ref="G17:G18"/>
    <mergeCell ref="G19:G20"/>
    <mergeCell ref="H25:H26"/>
    <mergeCell ref="H3:H4"/>
    <mergeCell ref="H5:H6"/>
    <mergeCell ref="H7:H8"/>
    <mergeCell ref="H9:H10"/>
    <mergeCell ref="H11:H12"/>
    <mergeCell ref="H13:H14"/>
    <mergeCell ref="H15:H16"/>
    <mergeCell ref="H17:H18"/>
    <mergeCell ref="H19:H20"/>
    <mergeCell ref="I25:I26"/>
    <mergeCell ref="I3:I4"/>
    <mergeCell ref="I5:I6"/>
    <mergeCell ref="I7:I8"/>
    <mergeCell ref="I9:I10"/>
    <mergeCell ref="I11:I12"/>
    <mergeCell ref="I21:I22"/>
    <mergeCell ref="I23:I24"/>
    <mergeCell ref="I13:I14"/>
    <mergeCell ref="I15:I16"/>
    <mergeCell ref="J3:J4"/>
    <mergeCell ref="J5:J6"/>
    <mergeCell ref="J7:J8"/>
    <mergeCell ref="J9:J10"/>
    <mergeCell ref="H21:H22"/>
    <mergeCell ref="H23:H24"/>
    <mergeCell ref="I17:I18"/>
    <mergeCell ref="I19:I20"/>
    <mergeCell ref="J25:J26"/>
    <mergeCell ref="J11:J12"/>
    <mergeCell ref="J13:J14"/>
    <mergeCell ref="J15:J16"/>
    <mergeCell ref="J17:J18"/>
    <mergeCell ref="J19:J20"/>
    <mergeCell ref="J21:J22"/>
    <mergeCell ref="J23:J24"/>
  </mergeCell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Krisley</dc:creator>
  <cp:keywords/>
  <dc:description/>
  <cp:lastModifiedBy>PVicerrec11</cp:lastModifiedBy>
  <cp:lastPrinted>2010-05-24T21:10:14Z</cp:lastPrinted>
  <dcterms:created xsi:type="dcterms:W3CDTF">2010-05-20T02:52:07Z</dcterms:created>
  <dcterms:modified xsi:type="dcterms:W3CDTF">2010-05-26T13:30:57Z</dcterms:modified>
  <cp:category/>
  <cp:version/>
  <cp:contentType/>
  <cp:contentStatus/>
</cp:coreProperties>
</file>