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45" activeTab="5"/>
  </bookViews>
  <sheets>
    <sheet name="Indicadores Media 2010" sheetId="1" r:id="rId1"/>
    <sheet name="DOCUMENTACION" sheetId="2" r:id="rId2"/>
    <sheet name="I.Financieros 1 propo" sheetId="3" r:id="rId3"/>
    <sheet name="I.Financieros 2 propo (2)" sheetId="4" r:id="rId4"/>
    <sheet name="I.Financieros 3 propo (3)" sheetId="5" r:id="rId5"/>
    <sheet name="I.Financieros 4 propo (4)" sheetId="6" r:id="rId6"/>
  </sheets>
  <definedNames/>
  <calcPr fullCalcOnLoad="1"/>
</workbook>
</file>

<file path=xl/sharedStrings.xml><?xml version="1.0" encoding="utf-8"?>
<sst xmlns="http://schemas.openxmlformats.org/spreadsheetml/2006/main" count="314" uniqueCount="76">
  <si>
    <t>CUMPLIMIENTO</t>
  </si>
  <si>
    <t>NO</t>
  </si>
  <si>
    <t>SI</t>
  </si>
  <si>
    <t>EMPRESA PROPONENTE</t>
  </si>
  <si>
    <t>PRIMERA EVALUACIÓN DE ADMISIBILIDAD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</si>
  <si>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</si>
  <si>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</si>
  <si>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</si>
  <si>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</si>
  <si>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</si>
  <si>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</si>
  <si>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</si>
  <si>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</si>
  <si>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</si>
  <si>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</si>
  <si>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</si>
  <si>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</si>
  <si>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</si>
  <si>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</si>
  <si>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</si>
  <si>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</si>
  <si>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</si>
  <si>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</si>
  <si>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</si>
  <si>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</si>
  <si>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</si>
  <si>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</si>
  <si>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</si>
  <si>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</si>
  <si>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</si>
  <si>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</si>
  <si>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</si>
  <si>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</si>
  <si>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</si>
  <si>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</si>
  <si>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</si>
  <si>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</si>
  <si>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</si>
  <si>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</si>
  <si>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</si>
  <si>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</si>
  <si>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</si>
  <si>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</si>
  <si>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</si>
  <si>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</si>
  <si>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</si>
  <si>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</si>
  <si>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</si>
  <si>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Declaracion de Renta</t>
  </si>
  <si>
    <t>Conciliacion Tributaria</t>
  </si>
  <si>
    <t>x</t>
  </si>
  <si>
    <t>LA PREVISORA S.A</t>
  </si>
  <si>
    <t>CHUBB DE COLOMBIA SEGUROS S.A.</t>
  </si>
  <si>
    <t xml:space="preserve">ACE SEGUROS </t>
  </si>
  <si>
    <t>CONVOCATORIA PUBLICA No.011 DE 2011</t>
  </si>
  <si>
    <t>Endeudamiento  &lt;= A 51 %</t>
  </si>
  <si>
    <t>Capital de Trabajo: &gt;= 200% del PRESUPUESTO OFICIAL</t>
  </si>
  <si>
    <t>Razón Corriente &gt;= A 1,1 Veces</t>
  </si>
  <si>
    <t>Patrimonio : &gt;= A 100% DEL PRESPUESTO OFICIAL</t>
  </si>
  <si>
    <t>PENDIENTE 2009</t>
  </si>
  <si>
    <t>Endeudamiento &lt;= al 51 %</t>
  </si>
  <si>
    <t>Capital de Trabajo: &gt;= 200% del presupuesto oficial</t>
  </si>
  <si>
    <t>Patrimonio : &gt;= 100% del Presupuesto Oficial</t>
  </si>
  <si>
    <t>PENDIENTE 2010</t>
  </si>
  <si>
    <t xml:space="preserve"> NO VIENEN CLASIFICADOS PARA EVALUAR</t>
  </si>
  <si>
    <t>AGOSTO 11 DE 2011</t>
  </si>
  <si>
    <t>SUBSANAR</t>
  </si>
  <si>
    <t>JESUS ALVARO MAHECHA RANGEL</t>
  </si>
  <si>
    <t>Presupuesto Oficial</t>
  </si>
  <si>
    <t>X</t>
  </si>
  <si>
    <t>ADMISIBLE</t>
  </si>
  <si>
    <t>Reserva Técnica</t>
  </si>
  <si>
    <t>Reserva Tècnica</t>
  </si>
  <si>
    <t>AGOSTO 16 DE 2011</t>
  </si>
  <si>
    <t xml:space="preserve">BALANCE NO CLASIFICADO </t>
  </si>
  <si>
    <t>UNION TEMPORAL SURAMERICANA DE SEGUROS S.A. - COLSEGUROS S.A.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</si>
</sst>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$&quot;\ #,##0.00;[Red]&quot;$&quot;\ #,##0.00"/>
    <numFmt numFmtId="166" formatCode="#,##0.00;[Red]#,##0.00"/>
    <numFmt numFmtId="167" formatCode="0.00;[Red]0.00"/>
    <numFmt numFmtId="168" formatCode="[$$-240A]\ #,##0.00;[Red][$$-240A]\ #,##0.00"/>
    <numFmt numFmtId="169" formatCode="#,##0;[Red]#,##0"/>
    <numFmt numFmtId="170" formatCode="#,##0.0;[Red]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65" fontId="5" fillId="33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167" fontId="8" fillId="34" borderId="18" xfId="0" applyNumberFormat="1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/>
    </xf>
    <xf numFmtId="10" fontId="8" fillId="34" borderId="18" xfId="0" applyNumberFormat="1" applyFont="1" applyFill="1" applyBorder="1" applyAlignment="1">
      <alignment horizontal="center"/>
    </xf>
    <xf numFmtId="166" fontId="8" fillId="34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164" fontId="4" fillId="0" borderId="0" xfId="46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8" fillId="18" borderId="18" xfId="0" applyNumberFormat="1" applyFont="1" applyFill="1" applyBorder="1" applyAlignment="1" applyProtection="1">
      <alignment horizontal="right" vertical="center"/>
      <protection locked="0"/>
    </xf>
    <xf numFmtId="167" fontId="8" fillId="18" borderId="18" xfId="0" applyNumberFormat="1" applyFont="1" applyFill="1" applyBorder="1" applyAlignment="1">
      <alignment horizontal="center"/>
    </xf>
    <xf numFmtId="10" fontId="8" fillId="18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8" fillId="0" borderId="18" xfId="0" applyNumberFormat="1" applyFont="1" applyFill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0" fontId="8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/>
    </xf>
    <xf numFmtId="4" fontId="8" fillId="35" borderId="18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8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6" borderId="18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/>
    </xf>
    <xf numFmtId="169" fontId="9" fillId="36" borderId="18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/>
    </xf>
    <xf numFmtId="165" fontId="5" fillId="33" borderId="11" xfId="0" applyNumberFormat="1" applyFont="1" applyFill="1" applyBorder="1" applyAlignment="1">
      <alignment horizontal="center" vertical="center"/>
    </xf>
    <xf numFmtId="164" fontId="3" fillId="0" borderId="0" xfId="46" applyFont="1" applyAlignment="1">
      <alignment/>
    </xf>
    <xf numFmtId="165" fontId="5" fillId="33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33" borderId="23" xfId="0" applyNumberFormat="1" applyFont="1" applyFill="1" applyBorder="1" applyAlignment="1">
      <alignment horizontal="center" vertical="center"/>
    </xf>
    <xf numFmtId="165" fontId="5" fillId="33" borderId="24" xfId="0" applyNumberFormat="1" applyFont="1" applyFill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left" vertical="center"/>
    </xf>
    <xf numFmtId="165" fontId="5" fillId="33" borderId="21" xfId="0" applyNumberFormat="1" applyFont="1" applyFill="1" applyBorder="1" applyAlignment="1">
      <alignment horizontal="left" vertical="center"/>
    </xf>
    <xf numFmtId="165" fontId="5" fillId="33" borderId="12" xfId="0" applyNumberFormat="1" applyFont="1" applyFill="1" applyBorder="1" applyAlignment="1">
      <alignment horizontal="left" vertical="center"/>
    </xf>
    <xf numFmtId="165" fontId="5" fillId="33" borderId="24" xfId="0" applyNumberFormat="1" applyFont="1" applyFill="1" applyBorder="1" applyAlignment="1">
      <alignment horizontal="left" vertical="center"/>
    </xf>
    <xf numFmtId="165" fontId="5" fillId="33" borderId="13" xfId="0" applyNumberFormat="1" applyFont="1" applyFill="1" applyBorder="1" applyAlignment="1">
      <alignment horizontal="left" vertical="center"/>
    </xf>
    <xf numFmtId="0" fontId="5" fillId="37" borderId="1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33" borderId="15" xfId="0" applyNumberFormat="1" applyFont="1" applyFill="1" applyBorder="1" applyAlignment="1">
      <alignment horizontal="left" vertical="center"/>
    </xf>
    <xf numFmtId="165" fontId="5" fillId="33" borderId="25" xfId="0" applyNumberFormat="1" applyFont="1" applyFill="1" applyBorder="1" applyAlignment="1">
      <alignment horizontal="left" vertical="center"/>
    </xf>
    <xf numFmtId="165" fontId="5" fillId="33" borderId="19" xfId="0" applyNumberFormat="1" applyFont="1" applyFill="1" applyBorder="1" applyAlignment="1">
      <alignment horizontal="left" vertical="center"/>
    </xf>
    <xf numFmtId="0" fontId="5" fillId="37" borderId="15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165" fontId="5" fillId="37" borderId="12" xfId="0" applyNumberFormat="1" applyFont="1" applyFill="1" applyBorder="1" applyAlignment="1">
      <alignment horizontal="center" vertical="center"/>
    </xf>
    <xf numFmtId="165" fontId="5" fillId="37" borderId="13" xfId="0" applyNumberFormat="1" applyFont="1" applyFill="1" applyBorder="1" applyAlignment="1">
      <alignment horizontal="center" vertical="center"/>
    </xf>
    <xf numFmtId="165" fontId="5" fillId="33" borderId="26" xfId="0" applyNumberFormat="1" applyFont="1" applyFill="1" applyBorder="1" applyAlignment="1">
      <alignment horizontal="center" vertical="center"/>
    </xf>
    <xf numFmtId="165" fontId="5" fillId="33" borderId="27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70" fontId="9" fillId="36" borderId="28" xfId="0" applyNumberFormat="1" applyFont="1" applyFill="1" applyBorder="1" applyAlignment="1">
      <alignment horizontal="center" vertical="center"/>
    </xf>
    <xf numFmtId="170" fontId="9" fillId="36" borderId="29" xfId="0" applyNumberFormat="1" applyFont="1" applyFill="1" applyBorder="1" applyAlignment="1">
      <alignment horizontal="center" vertical="center"/>
    </xf>
    <xf numFmtId="170" fontId="9" fillId="36" borderId="30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4" fillId="36" borderId="22" xfId="0" applyFont="1" applyFill="1" applyBorder="1" applyAlignment="1">
      <alignment horizontal="center" vertical="center" wrapText="1" shrinkToFit="1"/>
    </xf>
    <xf numFmtId="0" fontId="4" fillId="36" borderId="35" xfId="0" applyFont="1" applyFill="1" applyBorder="1" applyAlignment="1">
      <alignment horizontal="center" vertical="center" wrapText="1" shrinkToFit="1"/>
    </xf>
    <xf numFmtId="0" fontId="4" fillId="36" borderId="21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10" fontId="5" fillId="33" borderId="38" xfId="0" applyNumberFormat="1" applyFont="1" applyFill="1" applyBorder="1" applyAlignment="1">
      <alignment horizontal="center" vertical="center"/>
    </xf>
    <xf numFmtId="10" fontId="5" fillId="33" borderId="33" xfId="0" applyNumberFormat="1" applyFont="1" applyFill="1" applyBorder="1" applyAlignment="1">
      <alignment horizontal="center" vertical="center"/>
    </xf>
    <xf numFmtId="165" fontId="5" fillId="33" borderId="14" xfId="0" applyNumberFormat="1" applyFont="1" applyFill="1" applyBorder="1" applyAlignment="1">
      <alignment horizontal="center" vertical="center"/>
    </xf>
    <xf numFmtId="165" fontId="5" fillId="33" borderId="38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5" fillId="33" borderId="33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5" fontId="5" fillId="33" borderId="42" xfId="0" applyNumberFormat="1" applyFont="1" applyFill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165" fontId="5" fillId="33" borderId="21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10" fontId="5" fillId="33" borderId="21" xfId="0" applyNumberFormat="1" applyFont="1" applyFill="1" applyBorder="1" applyAlignment="1">
      <alignment horizontal="center" vertical="center"/>
    </xf>
    <xf numFmtId="4" fontId="5" fillId="37" borderId="22" xfId="0" applyNumberFormat="1" applyFont="1" applyFill="1" applyBorder="1" applyAlignment="1">
      <alignment horizontal="center" vertical="center"/>
    </xf>
    <xf numFmtId="4" fontId="5" fillId="37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30" zoomScaleNormal="130" zoomScalePageLayoutView="0" workbookViewId="0" topLeftCell="A1">
      <selection activeCell="C12" sqref="C12"/>
    </sheetView>
  </sheetViews>
  <sheetFormatPr defaultColWidth="11.421875" defaultRowHeight="12.75"/>
  <cols>
    <col min="1" max="1" width="2.00390625" style="55" bestFit="1" customWidth="1"/>
    <col min="2" max="2" width="10.00390625" style="53" bestFit="1" customWidth="1"/>
    <col min="3" max="3" width="32.421875" style="53" customWidth="1"/>
    <col min="4" max="4" width="16.7109375" style="56" customWidth="1"/>
    <col min="5" max="5" width="18.140625" style="56" bestFit="1" customWidth="1"/>
    <col min="6" max="7" width="16.7109375" style="56" bestFit="1" customWidth="1"/>
    <col min="8" max="8" width="16.7109375" style="55" bestFit="1" customWidth="1"/>
    <col min="9" max="9" width="14.57421875" style="55" customWidth="1"/>
    <col min="10" max="10" width="18.140625" style="55" customWidth="1"/>
    <col min="11" max="11" width="15.57421875" style="55" customWidth="1"/>
    <col min="12" max="12" width="18.7109375" style="55" customWidth="1"/>
    <col min="13" max="13" width="12.00390625" style="53" bestFit="1" customWidth="1"/>
    <col min="14" max="14" width="14.140625" style="53" customWidth="1"/>
    <col min="15" max="16384" width="11.421875" style="53" customWidth="1"/>
  </cols>
  <sheetData>
    <row r="1" spans="1:8" s="69" customFormat="1" ht="12.75">
      <c r="A1" s="112" t="s">
        <v>8</v>
      </c>
      <c r="B1" s="112"/>
      <c r="C1" s="112"/>
      <c r="D1" s="112"/>
      <c r="E1" s="112"/>
      <c r="F1" s="112"/>
      <c r="G1" s="112"/>
      <c r="H1" s="112"/>
    </row>
    <row r="2" spans="1:8" s="69" customFormat="1" ht="12.75">
      <c r="A2" s="112" t="s">
        <v>5</v>
      </c>
      <c r="B2" s="112"/>
      <c r="C2" s="112"/>
      <c r="D2" s="112"/>
      <c r="E2" s="112"/>
      <c r="F2" s="112"/>
      <c r="G2" s="112"/>
      <c r="H2" s="112"/>
    </row>
    <row r="3" spans="1:8" s="69" customFormat="1" ht="12.75">
      <c r="A3" s="112" t="s">
        <v>54</v>
      </c>
      <c r="B3" s="112"/>
      <c r="C3" s="112"/>
      <c r="D3" s="112"/>
      <c r="E3" s="112"/>
      <c r="F3" s="112"/>
      <c r="G3" s="112"/>
      <c r="H3" s="112"/>
    </row>
    <row r="4" spans="1:8" s="69" customFormat="1" ht="12.75">
      <c r="A4" s="112" t="s">
        <v>4</v>
      </c>
      <c r="B4" s="112"/>
      <c r="C4" s="112"/>
      <c r="D4" s="112"/>
      <c r="E4" s="112"/>
      <c r="F4" s="112"/>
      <c r="G4" s="112"/>
      <c r="H4" s="112"/>
    </row>
    <row r="5" spans="1:8" s="69" customFormat="1" ht="12.75">
      <c r="A5" s="112" t="s">
        <v>9</v>
      </c>
      <c r="B5" s="112"/>
      <c r="C5" s="112"/>
      <c r="D5" s="112"/>
      <c r="E5" s="112"/>
      <c r="F5" s="112"/>
      <c r="G5" s="112"/>
      <c r="H5" s="112"/>
    </row>
    <row r="6" spans="1:8" s="69" customFormat="1" ht="12.75">
      <c r="A6" s="113" t="s">
        <v>73</v>
      </c>
      <c r="B6" s="113"/>
      <c r="C6" s="113"/>
      <c r="D6" s="113"/>
      <c r="E6" s="113"/>
      <c r="F6" s="113"/>
      <c r="G6" s="113"/>
      <c r="H6" s="113"/>
    </row>
    <row r="8" spans="1:12" ht="12">
      <c r="A8" s="70"/>
      <c r="B8" s="70"/>
      <c r="C8" s="71" t="s">
        <v>40</v>
      </c>
      <c r="D8" s="108" t="s">
        <v>47</v>
      </c>
      <c r="E8" s="109"/>
      <c r="F8" s="109"/>
      <c r="G8" s="110"/>
      <c r="H8" s="52"/>
      <c r="I8" s="111" t="s">
        <v>41</v>
      </c>
      <c r="J8" s="111"/>
      <c r="K8" s="111"/>
      <c r="L8" s="111"/>
    </row>
    <row r="9" spans="1:12" ht="12">
      <c r="A9" s="51"/>
      <c r="B9" s="25"/>
      <c r="C9" s="25"/>
      <c r="D9" s="72" t="s">
        <v>27</v>
      </c>
      <c r="E9" s="72" t="s">
        <v>33</v>
      </c>
      <c r="F9" s="72" t="s">
        <v>28</v>
      </c>
      <c r="G9" s="72" t="s">
        <v>30</v>
      </c>
      <c r="H9" s="52" t="s">
        <v>71</v>
      </c>
      <c r="I9" s="54" t="s">
        <v>42</v>
      </c>
      <c r="J9" s="54" t="s">
        <v>43</v>
      </c>
      <c r="K9" s="54" t="s">
        <v>44</v>
      </c>
      <c r="L9" s="54" t="s">
        <v>36</v>
      </c>
    </row>
    <row r="10" spans="1:12" ht="12">
      <c r="A10" s="26">
        <v>1</v>
      </c>
      <c r="B10" s="24">
        <v>860002400</v>
      </c>
      <c r="C10" s="25" t="s">
        <v>51</v>
      </c>
      <c r="D10" s="46">
        <v>559276800000</v>
      </c>
      <c r="E10" s="46">
        <v>1007465500000</v>
      </c>
      <c r="F10" s="46">
        <v>85968700000</v>
      </c>
      <c r="G10" s="46">
        <v>681836700000</v>
      </c>
      <c r="H10" s="46">
        <v>535218500000</v>
      </c>
      <c r="I10" s="27">
        <f>+D10/F10</f>
        <v>6.505586335491871</v>
      </c>
      <c r="J10" s="28">
        <f>+D10-F10</f>
        <v>473308100000</v>
      </c>
      <c r="K10" s="29">
        <f>+G10/E10</f>
        <v>0.676784167795324</v>
      </c>
      <c r="L10" s="30">
        <f>+E10-G10</f>
        <v>325628800000</v>
      </c>
    </row>
    <row r="11" spans="1:12" ht="12">
      <c r="A11" s="26">
        <v>2</v>
      </c>
      <c r="B11" s="24">
        <v>890903407</v>
      </c>
      <c r="C11" s="25" t="s">
        <v>75</v>
      </c>
      <c r="D11" s="46">
        <v>568710942000</v>
      </c>
      <c r="E11" s="46">
        <v>1366553069000</v>
      </c>
      <c r="F11" s="46">
        <v>182659781000</v>
      </c>
      <c r="G11" s="46">
        <v>935682313000</v>
      </c>
      <c r="H11" s="46">
        <v>670221319000</v>
      </c>
      <c r="I11" s="27">
        <f>+D11/F11</f>
        <v>3.1134984334619342</v>
      </c>
      <c r="J11" s="28">
        <f>+D11-F11</f>
        <v>386051161000</v>
      </c>
      <c r="K11" s="29">
        <f>+G11/E11</f>
        <v>0.6847025075174742</v>
      </c>
      <c r="L11" s="30">
        <f>+E11-G11</f>
        <v>430870756000</v>
      </c>
    </row>
    <row r="12" spans="1:12" ht="12">
      <c r="A12" s="26">
        <v>3</v>
      </c>
      <c r="B12" s="24">
        <v>860034520</v>
      </c>
      <c r="C12" s="25" t="s">
        <v>52</v>
      </c>
      <c r="D12" s="46">
        <v>123132223227</v>
      </c>
      <c r="E12" s="46">
        <v>244765199224</v>
      </c>
      <c r="F12" s="46">
        <v>35027625962</v>
      </c>
      <c r="G12" s="46">
        <v>153372793066</v>
      </c>
      <c r="H12" s="46">
        <v>97931233862</v>
      </c>
      <c r="I12" s="27">
        <f>+D12/F12</f>
        <v>3.5152888568748843</v>
      </c>
      <c r="J12" s="30">
        <f>+D12-F12</f>
        <v>88104597265</v>
      </c>
      <c r="K12" s="29">
        <f>+G12/E12</f>
        <v>0.626611926663802</v>
      </c>
      <c r="L12" s="30">
        <f>+E12-G12</f>
        <v>91392406158</v>
      </c>
    </row>
    <row r="13" spans="1:12" ht="12">
      <c r="A13" s="57">
        <v>4</v>
      </c>
      <c r="B13" s="57">
        <v>860026518</v>
      </c>
      <c r="C13" s="58" t="s">
        <v>53</v>
      </c>
      <c r="D13" s="59"/>
      <c r="E13" s="59"/>
      <c r="F13" s="59"/>
      <c r="G13" s="59"/>
      <c r="H13" s="59">
        <v>57976613</v>
      </c>
      <c r="I13" s="37" t="e">
        <f>+D13/F13</f>
        <v>#DIV/0!</v>
      </c>
      <c r="J13" s="36">
        <f>+D13-F13</f>
        <v>0</v>
      </c>
      <c r="K13" s="38" t="e">
        <f>+G13/E13</f>
        <v>#DIV/0!</v>
      </c>
      <c r="L13" s="36">
        <f>+E13-G13</f>
        <v>0</v>
      </c>
    </row>
    <row r="15" spans="3:4" ht="12">
      <c r="C15" s="60" t="s">
        <v>64</v>
      </c>
      <c r="D15" s="68"/>
    </row>
  </sheetData>
  <sheetProtection/>
  <mergeCells count="8">
    <mergeCell ref="D8:G8"/>
    <mergeCell ref="I8:L8"/>
    <mergeCell ref="A1:H1"/>
    <mergeCell ref="A2:H2"/>
    <mergeCell ref="A3:H3"/>
    <mergeCell ref="A4:H4"/>
    <mergeCell ref="A5:H5"/>
    <mergeCell ref="A6:H6"/>
  </mergeCells>
  <printOptions/>
  <pageMargins left="0.7480314960629921" right="0.7480314960629921" top="0.984251968503937" bottom="0.984251968503937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6"/>
  <sheetViews>
    <sheetView zoomScalePageLayoutView="0" workbookViewId="0" topLeftCell="A1">
      <selection activeCell="B32" sqref="B32:E32"/>
    </sheetView>
  </sheetViews>
  <sheetFormatPr defaultColWidth="9.140625" defaultRowHeight="12.75"/>
  <cols>
    <col min="1" max="1" width="6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7.00390625" style="0" customWidth="1"/>
    <col min="6" max="7" width="6.8515625" style="0" customWidth="1"/>
    <col min="8" max="8" width="18.57421875" style="0" bestFit="1" customWidth="1"/>
    <col min="9" max="9" width="7.140625" style="0" customWidth="1"/>
    <col min="10" max="10" width="9.140625" style="0" customWidth="1"/>
    <col min="11" max="11" width="18.57421875" style="0" bestFit="1" customWidth="1"/>
    <col min="12" max="12" width="7.28125" style="0" customWidth="1"/>
    <col min="13" max="13" width="9.140625" style="0" customWidth="1"/>
    <col min="14" max="14" width="18.57421875" style="0" bestFit="1" customWidth="1"/>
    <col min="15" max="15" width="6.28125" style="0" customWidth="1"/>
    <col min="16" max="16" width="9.140625" style="0" customWidth="1"/>
    <col min="17" max="17" width="18.57421875" style="0" bestFit="1" customWidth="1"/>
  </cols>
  <sheetData>
    <row r="1" spans="1:8" ht="13.5">
      <c r="A1" s="153" t="s">
        <v>8</v>
      </c>
      <c r="B1" s="153"/>
      <c r="C1" s="153"/>
      <c r="D1" s="153"/>
      <c r="E1" s="153"/>
      <c r="F1" s="153"/>
      <c r="G1" s="153"/>
      <c r="H1" s="153"/>
    </row>
    <row r="2" spans="1:8" ht="13.5">
      <c r="A2" s="153" t="s">
        <v>5</v>
      </c>
      <c r="B2" s="153"/>
      <c r="C2" s="153"/>
      <c r="D2" s="153"/>
      <c r="E2" s="153"/>
      <c r="F2" s="153"/>
      <c r="G2" s="153"/>
      <c r="H2" s="153"/>
    </row>
    <row r="3" spans="1:8" ht="13.5">
      <c r="A3" s="153" t="s">
        <v>54</v>
      </c>
      <c r="B3" s="153"/>
      <c r="C3" s="153"/>
      <c r="D3" s="153"/>
      <c r="E3" s="153"/>
      <c r="F3" s="153"/>
      <c r="G3" s="153"/>
      <c r="H3" s="153"/>
    </row>
    <row r="4" spans="1:8" ht="13.5">
      <c r="A4" s="153" t="s">
        <v>4</v>
      </c>
      <c r="B4" s="153"/>
      <c r="C4" s="153"/>
      <c r="D4" s="153"/>
      <c r="E4" s="153"/>
      <c r="F4" s="153"/>
      <c r="G4" s="153"/>
      <c r="H4" s="153"/>
    </row>
    <row r="5" spans="1:8" ht="13.5">
      <c r="A5" s="153" t="s">
        <v>9</v>
      </c>
      <c r="B5" s="153"/>
      <c r="C5" s="153"/>
      <c r="D5" s="153"/>
      <c r="E5" s="153"/>
      <c r="F5" s="153"/>
      <c r="G5" s="153"/>
      <c r="H5" s="153"/>
    </row>
    <row r="6" spans="1:8" ht="13.5">
      <c r="A6" s="157" t="s">
        <v>65</v>
      </c>
      <c r="B6" s="157"/>
      <c r="C6" s="157"/>
      <c r="D6" s="157"/>
      <c r="E6" s="157"/>
      <c r="F6" s="157"/>
      <c r="G6" s="157"/>
      <c r="H6" s="157"/>
    </row>
    <row r="7" spans="1:8" ht="13.5">
      <c r="A7" s="61"/>
      <c r="B7" s="61"/>
      <c r="C7" s="61"/>
      <c r="D7" s="61"/>
      <c r="E7" s="61"/>
      <c r="F7" s="61"/>
      <c r="G7" s="61"/>
      <c r="H7" s="61"/>
    </row>
    <row r="8" spans="1:8" ht="14.25" thickBot="1">
      <c r="A8" s="33"/>
      <c r="B8" s="33"/>
      <c r="C8" s="33"/>
      <c r="D8" s="33"/>
      <c r="E8" s="33"/>
      <c r="F8" s="33"/>
      <c r="G8" s="33"/>
      <c r="H8" s="33"/>
    </row>
    <row r="9" spans="1:17" ht="14.25" thickBot="1">
      <c r="A9" s="33"/>
      <c r="B9" s="33"/>
      <c r="C9" s="33"/>
      <c r="D9" s="33"/>
      <c r="E9" s="33"/>
      <c r="F9" s="114">
        <v>1</v>
      </c>
      <c r="G9" s="115"/>
      <c r="H9" s="116"/>
      <c r="I9" s="114">
        <v>2</v>
      </c>
      <c r="J9" s="115"/>
      <c r="K9" s="116"/>
      <c r="L9" s="114">
        <v>3</v>
      </c>
      <c r="M9" s="115"/>
      <c r="N9" s="116"/>
      <c r="O9" s="114">
        <v>4</v>
      </c>
      <c r="P9" s="115"/>
      <c r="Q9" s="116"/>
    </row>
    <row r="10" spans="1:17" ht="14.25" customHeight="1" thickBot="1">
      <c r="A10" s="154" t="s">
        <v>6</v>
      </c>
      <c r="B10" s="158" t="s">
        <v>10</v>
      </c>
      <c r="C10" s="159"/>
      <c r="D10" s="159"/>
      <c r="E10" s="160"/>
      <c r="F10" s="114" t="s">
        <v>3</v>
      </c>
      <c r="G10" s="115"/>
      <c r="H10" s="116"/>
      <c r="I10" s="114" t="s">
        <v>3</v>
      </c>
      <c r="J10" s="115"/>
      <c r="K10" s="116"/>
      <c r="L10" s="114" t="s">
        <v>3</v>
      </c>
      <c r="M10" s="115"/>
      <c r="N10" s="116"/>
      <c r="O10" s="114" t="s">
        <v>3</v>
      </c>
      <c r="P10" s="115"/>
      <c r="Q10" s="116"/>
    </row>
    <row r="11" spans="1:17" ht="13.5" customHeight="1" thickBot="1">
      <c r="A11" s="155"/>
      <c r="B11" s="161"/>
      <c r="C11" s="162"/>
      <c r="D11" s="162"/>
      <c r="E11" s="163"/>
      <c r="F11" s="123">
        <v>860002400</v>
      </c>
      <c r="G11" s="124"/>
      <c r="H11" s="125"/>
      <c r="I11" s="123">
        <v>890903407</v>
      </c>
      <c r="J11" s="124"/>
      <c r="K11" s="125"/>
      <c r="L11" s="123">
        <v>860034520</v>
      </c>
      <c r="M11" s="124"/>
      <c r="N11" s="125"/>
      <c r="O11" s="123">
        <v>860026518</v>
      </c>
      <c r="P11" s="124"/>
      <c r="Q11" s="125"/>
    </row>
    <row r="12" spans="1:17" ht="29.25" customHeight="1" thickBot="1">
      <c r="A12" s="155"/>
      <c r="B12" s="161"/>
      <c r="C12" s="162"/>
      <c r="D12" s="162"/>
      <c r="E12" s="163"/>
      <c r="F12" s="123" t="str">
        <f>VLOOKUP(F11,'Indicadores Media 2010'!$B10:C13,2,0)</f>
        <v>LA PREVISORA S.A</v>
      </c>
      <c r="G12" s="124"/>
      <c r="H12" s="125"/>
      <c r="I12" s="123" t="str">
        <f>VLOOKUP(I11,'Indicadores Media 2010'!$B10:C13,2,0)</f>
        <v>UNION TEMPORAL SURAMERICANA DE SEGUROS S.A. - COLSEGUROS S.A.</v>
      </c>
      <c r="J12" s="124"/>
      <c r="K12" s="125"/>
      <c r="L12" s="123" t="str">
        <f>VLOOKUP(L11,'Indicadores Media 2010'!$B10:F13,2,0)</f>
        <v>CHUBB DE COLOMBIA SEGUROS S.A.</v>
      </c>
      <c r="M12" s="124"/>
      <c r="N12" s="125"/>
      <c r="O12" s="123" t="str">
        <f>VLOOKUP(O11,'Indicadores Media 2010'!$B10:I13,2,0)</f>
        <v>ACE SEGUROS </v>
      </c>
      <c r="P12" s="124"/>
      <c r="Q12" s="125"/>
    </row>
    <row r="13" spans="1:17" ht="14.25" thickBot="1">
      <c r="A13" s="155"/>
      <c r="B13" s="161"/>
      <c r="C13" s="162"/>
      <c r="D13" s="162"/>
      <c r="E13" s="163"/>
      <c r="F13" s="114" t="s">
        <v>0</v>
      </c>
      <c r="G13" s="115"/>
      <c r="H13" s="116"/>
      <c r="I13" s="114" t="s">
        <v>0</v>
      </c>
      <c r="J13" s="115"/>
      <c r="K13" s="116"/>
      <c r="L13" s="114" t="s">
        <v>0</v>
      </c>
      <c r="M13" s="115"/>
      <c r="N13" s="116"/>
      <c r="O13" s="114" t="s">
        <v>0</v>
      </c>
      <c r="P13" s="115"/>
      <c r="Q13" s="116"/>
    </row>
    <row r="14" spans="1:17" ht="14.25" thickBot="1">
      <c r="A14" s="156"/>
      <c r="B14" s="164"/>
      <c r="C14" s="165"/>
      <c r="D14" s="165"/>
      <c r="E14" s="166"/>
      <c r="F14" s="73" t="s">
        <v>2</v>
      </c>
      <c r="G14" s="74" t="s">
        <v>1</v>
      </c>
      <c r="H14" s="74" t="s">
        <v>7</v>
      </c>
      <c r="I14" s="73" t="s">
        <v>2</v>
      </c>
      <c r="J14" s="74" t="s">
        <v>1</v>
      </c>
      <c r="K14" s="74" t="s">
        <v>7</v>
      </c>
      <c r="L14" s="73" t="s">
        <v>2</v>
      </c>
      <c r="M14" s="74" t="s">
        <v>1</v>
      </c>
      <c r="N14" s="74" t="s">
        <v>7</v>
      </c>
      <c r="O14" s="73" t="s">
        <v>2</v>
      </c>
      <c r="P14" s="74" t="s">
        <v>1</v>
      </c>
      <c r="Q14" s="74" t="s">
        <v>7</v>
      </c>
    </row>
    <row r="15" spans="1:17" ht="14.25" thickBot="1">
      <c r="A15" s="150">
        <v>1</v>
      </c>
      <c r="B15" s="167" t="s">
        <v>11</v>
      </c>
      <c r="C15" s="168"/>
      <c r="D15" s="168"/>
      <c r="E15" s="169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3.5">
      <c r="A16" s="151"/>
      <c r="B16" s="128" t="s">
        <v>12</v>
      </c>
      <c r="C16" s="129"/>
      <c r="D16" s="14">
        <v>2009</v>
      </c>
      <c r="E16" s="15">
        <v>2010</v>
      </c>
      <c r="F16" s="117" t="s">
        <v>50</v>
      </c>
      <c r="G16" s="119"/>
      <c r="H16" s="121"/>
      <c r="I16" s="117" t="s">
        <v>50</v>
      </c>
      <c r="J16" s="119"/>
      <c r="K16" s="121"/>
      <c r="L16" s="117" t="s">
        <v>50</v>
      </c>
      <c r="M16" s="119"/>
      <c r="N16" s="121"/>
      <c r="O16" s="117" t="s">
        <v>50</v>
      </c>
      <c r="P16" s="119"/>
      <c r="Q16" s="126" t="s">
        <v>74</v>
      </c>
    </row>
    <row r="17" spans="1:17" ht="26.25" customHeight="1" thickBot="1">
      <c r="A17" s="151"/>
      <c r="B17" s="130"/>
      <c r="C17" s="131"/>
      <c r="D17" s="34"/>
      <c r="E17" s="35"/>
      <c r="F17" s="118"/>
      <c r="G17" s="120"/>
      <c r="H17" s="122"/>
      <c r="I17" s="118"/>
      <c r="J17" s="120"/>
      <c r="K17" s="122"/>
      <c r="L17" s="118"/>
      <c r="M17" s="120"/>
      <c r="N17" s="122"/>
      <c r="O17" s="118"/>
      <c r="P17" s="120"/>
      <c r="Q17" s="127"/>
    </row>
    <row r="18" spans="1:17" ht="13.5">
      <c r="A18" s="151"/>
      <c r="B18" s="128" t="s">
        <v>13</v>
      </c>
      <c r="C18" s="129"/>
      <c r="D18" s="14">
        <v>2009</v>
      </c>
      <c r="E18" s="15">
        <v>2010</v>
      </c>
      <c r="F18" s="117" t="s">
        <v>50</v>
      </c>
      <c r="G18" s="119"/>
      <c r="H18" s="121"/>
      <c r="I18" s="117" t="s">
        <v>50</v>
      </c>
      <c r="J18" s="119"/>
      <c r="K18" s="121"/>
      <c r="L18" s="117" t="s">
        <v>50</v>
      </c>
      <c r="M18" s="119"/>
      <c r="N18" s="121"/>
      <c r="O18" s="117" t="s">
        <v>50</v>
      </c>
      <c r="P18" s="119"/>
      <c r="Q18" s="121"/>
    </row>
    <row r="19" spans="1:17" ht="14.25" thickBot="1">
      <c r="A19" s="151"/>
      <c r="B19" s="130"/>
      <c r="C19" s="131"/>
      <c r="D19" s="34"/>
      <c r="E19" s="35"/>
      <c r="F19" s="118"/>
      <c r="G19" s="120"/>
      <c r="H19" s="122"/>
      <c r="I19" s="118"/>
      <c r="J19" s="120"/>
      <c r="K19" s="122"/>
      <c r="L19" s="118"/>
      <c r="M19" s="120"/>
      <c r="N19" s="122"/>
      <c r="O19" s="118"/>
      <c r="P19" s="120"/>
      <c r="Q19" s="122"/>
    </row>
    <row r="20" spans="1:17" ht="13.5" customHeight="1">
      <c r="A20" s="151"/>
      <c r="B20" s="128" t="s">
        <v>14</v>
      </c>
      <c r="C20" s="129"/>
      <c r="D20" s="14">
        <v>2009</v>
      </c>
      <c r="E20" s="15">
        <v>2010</v>
      </c>
      <c r="F20" s="117" t="s">
        <v>50</v>
      </c>
      <c r="G20" s="119"/>
      <c r="H20" s="121"/>
      <c r="I20" s="117" t="s">
        <v>50</v>
      </c>
      <c r="J20" s="119"/>
      <c r="K20" s="121"/>
      <c r="L20" s="117" t="s">
        <v>50</v>
      </c>
      <c r="M20" s="119"/>
      <c r="N20" s="121"/>
      <c r="O20" s="117" t="s">
        <v>50</v>
      </c>
      <c r="P20" s="119"/>
      <c r="Q20" s="121"/>
    </row>
    <row r="21" spans="1:17" ht="14.25" thickBot="1">
      <c r="A21" s="151"/>
      <c r="B21" s="130"/>
      <c r="C21" s="131"/>
      <c r="D21" s="34"/>
      <c r="E21" s="35"/>
      <c r="F21" s="118"/>
      <c r="G21" s="120"/>
      <c r="H21" s="122"/>
      <c r="I21" s="118"/>
      <c r="J21" s="120"/>
      <c r="K21" s="122"/>
      <c r="L21" s="118"/>
      <c r="M21" s="120"/>
      <c r="N21" s="122"/>
      <c r="O21" s="118"/>
      <c r="P21" s="120"/>
      <c r="Q21" s="122"/>
    </row>
    <row r="22" spans="1:17" ht="14.25" customHeight="1">
      <c r="A22" s="151"/>
      <c r="B22" s="146" t="s">
        <v>15</v>
      </c>
      <c r="C22" s="147"/>
      <c r="D22" s="14">
        <v>2009</v>
      </c>
      <c r="E22" s="15">
        <v>2010</v>
      </c>
      <c r="F22" s="117"/>
      <c r="G22" s="117" t="s">
        <v>50</v>
      </c>
      <c r="H22" s="117" t="s">
        <v>59</v>
      </c>
      <c r="I22" s="117"/>
      <c r="J22" s="117" t="s">
        <v>50</v>
      </c>
      <c r="K22" s="117" t="s">
        <v>59</v>
      </c>
      <c r="L22" s="117" t="s">
        <v>50</v>
      </c>
      <c r="M22" s="117"/>
      <c r="N22" s="121"/>
      <c r="O22" s="117"/>
      <c r="P22" s="117" t="s">
        <v>50</v>
      </c>
      <c r="Q22" s="117" t="s">
        <v>63</v>
      </c>
    </row>
    <row r="23" spans="1:17" ht="15" customHeight="1" thickBot="1">
      <c r="A23" s="151"/>
      <c r="B23" s="148"/>
      <c r="C23" s="149"/>
      <c r="D23" s="34"/>
      <c r="E23" s="35"/>
      <c r="F23" s="118"/>
      <c r="G23" s="118"/>
      <c r="H23" s="118"/>
      <c r="I23" s="118"/>
      <c r="J23" s="118"/>
      <c r="K23" s="118"/>
      <c r="L23" s="118"/>
      <c r="M23" s="118"/>
      <c r="N23" s="122"/>
      <c r="O23" s="118"/>
      <c r="P23" s="118"/>
      <c r="Q23" s="118"/>
    </row>
    <row r="24" spans="1:17" ht="13.5" customHeight="1">
      <c r="A24" s="151"/>
      <c r="B24" s="146" t="s">
        <v>48</v>
      </c>
      <c r="C24" s="147"/>
      <c r="D24" s="14"/>
      <c r="E24" s="15">
        <v>2010</v>
      </c>
      <c r="F24" s="117" t="s">
        <v>50</v>
      </c>
      <c r="G24" s="119"/>
      <c r="H24" s="121"/>
      <c r="I24" s="117" t="s">
        <v>50</v>
      </c>
      <c r="J24" s="119"/>
      <c r="K24" s="121"/>
      <c r="L24" s="117" t="s">
        <v>50</v>
      </c>
      <c r="M24" s="119"/>
      <c r="N24" s="121"/>
      <c r="O24" s="117" t="s">
        <v>50</v>
      </c>
      <c r="P24" s="119"/>
      <c r="Q24" s="121"/>
    </row>
    <row r="25" spans="1:17" ht="14.25" thickBot="1">
      <c r="A25" s="151"/>
      <c r="B25" s="148"/>
      <c r="C25" s="149"/>
      <c r="D25" s="34"/>
      <c r="E25" s="35"/>
      <c r="F25" s="118"/>
      <c r="G25" s="120"/>
      <c r="H25" s="122"/>
      <c r="I25" s="118"/>
      <c r="J25" s="120"/>
      <c r="K25" s="122"/>
      <c r="L25" s="118"/>
      <c r="M25" s="120"/>
      <c r="N25" s="122"/>
      <c r="O25" s="118"/>
      <c r="P25" s="120"/>
      <c r="Q25" s="122"/>
    </row>
    <row r="26" spans="1:17" ht="13.5" customHeight="1">
      <c r="A26" s="151"/>
      <c r="B26" s="146" t="s">
        <v>49</v>
      </c>
      <c r="C26" s="147"/>
      <c r="D26" s="14"/>
      <c r="E26" s="15">
        <v>2010</v>
      </c>
      <c r="F26" s="117" t="s">
        <v>50</v>
      </c>
      <c r="G26" s="119"/>
      <c r="H26" s="121"/>
      <c r="I26" s="117" t="s">
        <v>50</v>
      </c>
      <c r="J26" s="119"/>
      <c r="K26" s="121"/>
      <c r="L26" s="117" t="s">
        <v>50</v>
      </c>
      <c r="M26" s="119"/>
      <c r="N26" s="121"/>
      <c r="O26" s="117" t="s">
        <v>50</v>
      </c>
      <c r="P26" s="119"/>
      <c r="Q26" s="121"/>
    </row>
    <row r="27" spans="1:17" ht="14.25" thickBot="1">
      <c r="A27" s="152"/>
      <c r="B27" s="148"/>
      <c r="C27" s="149"/>
      <c r="D27" s="34"/>
      <c r="E27" s="35"/>
      <c r="F27" s="118"/>
      <c r="G27" s="120"/>
      <c r="H27" s="122"/>
      <c r="I27" s="118"/>
      <c r="J27" s="120"/>
      <c r="K27" s="122"/>
      <c r="L27" s="118"/>
      <c r="M27" s="120"/>
      <c r="N27" s="122"/>
      <c r="O27" s="118"/>
      <c r="P27" s="120"/>
      <c r="Q27" s="122"/>
    </row>
    <row r="28" spans="1:17" ht="14.25" thickBot="1">
      <c r="A28" s="134">
        <v>2</v>
      </c>
      <c r="B28" s="132" t="s">
        <v>16</v>
      </c>
      <c r="C28" s="133"/>
      <c r="D28" s="133"/>
      <c r="E28" s="133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4.25" customHeight="1" thickBot="1">
      <c r="A29" s="135"/>
      <c r="B29" s="137" t="s">
        <v>19</v>
      </c>
      <c r="C29" s="138"/>
      <c r="D29" s="138"/>
      <c r="E29" s="138"/>
      <c r="F29" s="117" t="s">
        <v>50</v>
      </c>
      <c r="G29" s="117"/>
      <c r="H29" s="121"/>
      <c r="I29" s="117" t="s">
        <v>50</v>
      </c>
      <c r="J29" s="117"/>
      <c r="K29" s="121"/>
      <c r="L29" s="117" t="s">
        <v>50</v>
      </c>
      <c r="M29" s="117"/>
      <c r="N29" s="121"/>
      <c r="O29" s="117" t="s">
        <v>50</v>
      </c>
      <c r="P29" s="117"/>
      <c r="Q29" s="121"/>
    </row>
    <row r="30" spans="1:17" ht="24" customHeight="1" thickBot="1">
      <c r="A30" s="135"/>
      <c r="B30" s="139" t="s">
        <v>17</v>
      </c>
      <c r="C30" s="140"/>
      <c r="D30" s="140"/>
      <c r="E30" s="140"/>
      <c r="F30" s="118"/>
      <c r="G30" s="118"/>
      <c r="H30" s="122"/>
      <c r="I30" s="118"/>
      <c r="J30" s="118"/>
      <c r="K30" s="122"/>
      <c r="L30" s="118"/>
      <c r="M30" s="118"/>
      <c r="N30" s="122"/>
      <c r="O30" s="118"/>
      <c r="P30" s="118"/>
      <c r="Q30" s="122"/>
    </row>
    <row r="31" spans="1:17" ht="14.25" thickBot="1">
      <c r="A31" s="134">
        <v>3</v>
      </c>
      <c r="B31" s="132" t="s">
        <v>18</v>
      </c>
      <c r="C31" s="133"/>
      <c r="D31" s="133"/>
      <c r="E31" s="133"/>
      <c r="F31" s="67"/>
      <c r="G31" s="67"/>
      <c r="H31" s="66"/>
      <c r="I31" s="67"/>
      <c r="J31" s="67"/>
      <c r="K31" s="66"/>
      <c r="L31" s="67"/>
      <c r="M31" s="67"/>
      <c r="N31" s="66"/>
      <c r="O31" s="67"/>
      <c r="P31" s="67"/>
      <c r="Q31" s="66"/>
    </row>
    <row r="32" spans="1:17" ht="14.25" customHeight="1" thickBot="1">
      <c r="A32" s="135"/>
      <c r="B32" s="141" t="s">
        <v>19</v>
      </c>
      <c r="C32" s="142"/>
      <c r="D32" s="142"/>
      <c r="E32" s="142"/>
      <c r="F32" s="117" t="s">
        <v>50</v>
      </c>
      <c r="G32" s="117"/>
      <c r="H32" s="121"/>
      <c r="I32" s="117" t="s">
        <v>50</v>
      </c>
      <c r="J32" s="117"/>
      <c r="K32" s="121"/>
      <c r="L32" s="117" t="s">
        <v>50</v>
      </c>
      <c r="M32" s="117"/>
      <c r="N32" s="121"/>
      <c r="O32" s="117" t="s">
        <v>50</v>
      </c>
      <c r="P32" s="117"/>
      <c r="Q32" s="121"/>
    </row>
    <row r="33" spans="1:17" ht="23.25" customHeight="1" thickBot="1">
      <c r="A33" s="136"/>
      <c r="B33" s="143" t="s">
        <v>17</v>
      </c>
      <c r="C33" s="144"/>
      <c r="D33" s="144"/>
      <c r="E33" s="145"/>
      <c r="F33" s="118"/>
      <c r="G33" s="118"/>
      <c r="H33" s="122"/>
      <c r="I33" s="118"/>
      <c r="J33" s="118"/>
      <c r="K33" s="122"/>
      <c r="L33" s="118"/>
      <c r="M33" s="118"/>
      <c r="N33" s="122"/>
      <c r="O33" s="118"/>
      <c r="P33" s="118"/>
      <c r="Q33" s="122"/>
    </row>
    <row r="34" spans="1:17" ht="15.75" customHeight="1" thickBot="1">
      <c r="A34" s="62"/>
      <c r="B34" s="63"/>
      <c r="C34" s="63"/>
      <c r="D34" s="63"/>
      <c r="E34" s="63"/>
      <c r="F34" s="39"/>
      <c r="G34" s="39"/>
      <c r="H34" s="64"/>
      <c r="I34" s="39"/>
      <c r="J34" s="39"/>
      <c r="K34" s="64"/>
      <c r="L34" s="39"/>
      <c r="M34" s="39"/>
      <c r="N34" s="64"/>
      <c r="O34" s="39"/>
      <c r="P34" s="39"/>
      <c r="Q34" s="64"/>
    </row>
    <row r="35" spans="1:17" ht="14.25" thickBot="1">
      <c r="A35" s="7"/>
      <c r="B35" s="16" t="s">
        <v>35</v>
      </c>
      <c r="C35" s="19"/>
      <c r="D35" s="19"/>
      <c r="E35" s="19"/>
      <c r="F35" s="75"/>
      <c r="G35" s="73" t="s">
        <v>50</v>
      </c>
      <c r="H35" s="73" t="s">
        <v>66</v>
      </c>
      <c r="I35" s="75"/>
      <c r="J35" s="73" t="s">
        <v>50</v>
      </c>
      <c r="K35" s="73" t="s">
        <v>66</v>
      </c>
      <c r="L35" s="75" t="s">
        <v>50</v>
      </c>
      <c r="M35" s="75"/>
      <c r="N35" s="76"/>
      <c r="O35" s="75"/>
      <c r="P35" s="73" t="s">
        <v>50</v>
      </c>
      <c r="Q35" s="73" t="s">
        <v>66</v>
      </c>
    </row>
    <row r="36" spans="1:8" ht="18" customHeight="1">
      <c r="A36" s="7"/>
      <c r="B36" s="7"/>
      <c r="C36" s="7"/>
      <c r="D36" s="7"/>
      <c r="E36" s="7"/>
      <c r="F36" s="7"/>
      <c r="G36" s="7"/>
      <c r="H36" s="7"/>
    </row>
    <row r="37" s="20" customFormat="1" ht="12.75">
      <c r="H37" s="7"/>
    </row>
    <row r="38" s="20" customFormat="1" ht="12.75">
      <c r="H38" s="7"/>
    </row>
    <row r="39" s="20" customFormat="1" ht="12.75">
      <c r="H39" s="7"/>
    </row>
    <row r="40" spans="2:8" s="20" customFormat="1" ht="12.75">
      <c r="B40" s="65"/>
      <c r="C40" s="65"/>
      <c r="D40" s="65"/>
      <c r="E40" s="65"/>
      <c r="H40" s="7"/>
    </row>
    <row r="41" spans="2:8" s="20" customFormat="1" ht="12.75">
      <c r="B41" s="170" t="s">
        <v>67</v>
      </c>
      <c r="C41" s="170"/>
      <c r="D41" s="170"/>
      <c r="E41" s="170"/>
      <c r="H41" s="7"/>
    </row>
    <row r="42" spans="2:8" s="20" customFormat="1" ht="12.75">
      <c r="B42" s="171" t="s">
        <v>38</v>
      </c>
      <c r="C42" s="172"/>
      <c r="D42" s="172"/>
      <c r="E42" s="172"/>
      <c r="H42" s="7"/>
    </row>
    <row r="43" s="20" customFormat="1" ht="12.75">
      <c r="H43" s="7"/>
    </row>
    <row r="44" s="20" customFormat="1" ht="12.75">
      <c r="H44" s="7"/>
    </row>
    <row r="45" s="20" customFormat="1" ht="12.75">
      <c r="H45" s="7"/>
    </row>
    <row r="46" s="20" customFormat="1" ht="12.75">
      <c r="H46" s="7"/>
    </row>
    <row r="47" s="20" customFormat="1" ht="12.75">
      <c r="H47" s="7"/>
    </row>
    <row r="48" s="20" customFormat="1" ht="12.75">
      <c r="H48" s="7"/>
    </row>
    <row r="49" s="20" customFormat="1" ht="12.75">
      <c r="H49" s="7"/>
    </row>
    <row r="50" s="20" customFormat="1" ht="12.75">
      <c r="H50" s="7"/>
    </row>
    <row r="51" s="20" customFormat="1" ht="12.75">
      <c r="H51" s="7"/>
    </row>
    <row r="52" s="20" customFormat="1" ht="12.75">
      <c r="H52" s="7"/>
    </row>
    <row r="53" s="20" customFormat="1" ht="12.75">
      <c r="H53" s="7"/>
    </row>
    <row r="54" s="20" customFormat="1" ht="12.75">
      <c r="H54" s="7"/>
    </row>
    <row r="55" s="20" customFormat="1" ht="12.75">
      <c r="H55" s="7"/>
    </row>
    <row r="56" s="20" customFormat="1" ht="12.75">
      <c r="H56" s="7"/>
    </row>
    <row r="57" s="20" customFormat="1" ht="12.75">
      <c r="H57" s="7"/>
    </row>
    <row r="58" s="20" customFormat="1" ht="12.75">
      <c r="H58" s="7"/>
    </row>
    <row r="59" s="20" customFormat="1" ht="12.75">
      <c r="H59" s="7"/>
    </row>
    <row r="60" s="20" customFormat="1" ht="12.75">
      <c r="H60" s="7"/>
    </row>
    <row r="61" s="20" customFormat="1" ht="12.75">
      <c r="H61" s="7"/>
    </row>
    <row r="62" s="20" customFormat="1" ht="12.75">
      <c r="H62" s="7"/>
    </row>
    <row r="63" s="20" customFormat="1" ht="12.75">
      <c r="H63" s="7"/>
    </row>
    <row r="64" s="20" customFormat="1" ht="12.75">
      <c r="H64" s="7"/>
    </row>
    <row r="65" s="20" customFormat="1" ht="12.75">
      <c r="H65" s="7"/>
    </row>
    <row r="66" s="20" customFormat="1" ht="12.75">
      <c r="H66" s="7"/>
    </row>
    <row r="67" s="20" customFormat="1" ht="12.75">
      <c r="H67" s="7"/>
    </row>
    <row r="68" s="20" customFormat="1" ht="12.75">
      <c r="H68" s="7"/>
    </row>
    <row r="69" s="20" customFormat="1" ht="12.75">
      <c r="H69" s="7"/>
    </row>
    <row r="70" s="20" customFormat="1" ht="12.75">
      <c r="H70" s="7"/>
    </row>
    <row r="71" s="20" customFormat="1" ht="12.75">
      <c r="H71" s="7"/>
    </row>
    <row r="72" s="20" customFormat="1" ht="12.75">
      <c r="H72" s="7"/>
    </row>
    <row r="73" s="20" customFormat="1" ht="12.75">
      <c r="H73" s="7"/>
    </row>
    <row r="74" s="20" customFormat="1" ht="12.75">
      <c r="H74" s="7"/>
    </row>
    <row r="75" s="20" customFormat="1" ht="12.75">
      <c r="H75" s="7"/>
    </row>
    <row r="76" s="20" customFormat="1" ht="12.75">
      <c r="H76" s="7"/>
    </row>
    <row r="77" s="20" customFormat="1" ht="12.75">
      <c r="H77" s="7"/>
    </row>
    <row r="78" s="20" customFormat="1" ht="12.75">
      <c r="H78" s="7"/>
    </row>
    <row r="79" s="20" customFormat="1" ht="12.75">
      <c r="H79" s="7"/>
    </row>
    <row r="80" s="20" customFormat="1" ht="12.75">
      <c r="H80" s="7"/>
    </row>
    <row r="81" s="20" customFormat="1" ht="12.75">
      <c r="H81" s="7"/>
    </row>
    <row r="82" s="20" customFormat="1" ht="12.75">
      <c r="H82" s="7"/>
    </row>
    <row r="83" s="20" customFormat="1" ht="12.75">
      <c r="H83" s="7"/>
    </row>
    <row r="84" s="20" customFormat="1" ht="12.75">
      <c r="H84" s="7"/>
    </row>
    <row r="85" s="20" customFormat="1" ht="12.75">
      <c r="H85" s="7"/>
    </row>
    <row r="86" s="20" customFormat="1" ht="12.75">
      <c r="H86" s="7"/>
    </row>
    <row r="87" s="20" customFormat="1" ht="12.75">
      <c r="H87" s="7"/>
    </row>
    <row r="88" s="20" customFormat="1" ht="12.75">
      <c r="H88" s="7"/>
    </row>
    <row r="89" s="20" customFormat="1" ht="12.75">
      <c r="H89" s="7"/>
    </row>
    <row r="90" s="20" customFormat="1" ht="12.75">
      <c r="H90" s="7"/>
    </row>
    <row r="91" s="20" customFormat="1" ht="12.75">
      <c r="H91" s="7"/>
    </row>
    <row r="92" s="20" customFormat="1" ht="12.75">
      <c r="H92" s="7"/>
    </row>
    <row r="93" s="20" customFormat="1" ht="12.75">
      <c r="H93" s="7"/>
    </row>
    <row r="94" s="20" customFormat="1" ht="12.75">
      <c r="H94" s="7"/>
    </row>
    <row r="95" s="20" customFormat="1" ht="12.75">
      <c r="H95" s="7"/>
    </row>
    <row r="96" s="20" customFormat="1" ht="12.75">
      <c r="H96" s="7"/>
    </row>
    <row r="97" s="20" customFormat="1" ht="12.75">
      <c r="H97" s="7"/>
    </row>
    <row r="98" s="20" customFormat="1" ht="12.75">
      <c r="H98" s="7"/>
    </row>
    <row r="99" s="20" customFormat="1" ht="12.75">
      <c r="H99" s="7"/>
    </row>
    <row r="100" s="20" customFormat="1" ht="12.75">
      <c r="H100" s="7"/>
    </row>
    <row r="101" s="20" customFormat="1" ht="12.75">
      <c r="H101" s="7"/>
    </row>
    <row r="102" s="20" customFormat="1" ht="12.75">
      <c r="H102" s="7"/>
    </row>
    <row r="103" s="20" customFormat="1" ht="12.75">
      <c r="H103" s="7"/>
    </row>
    <row r="104" s="20" customFormat="1" ht="12.75">
      <c r="H104" s="7"/>
    </row>
    <row r="105" s="20" customFormat="1" ht="12.75">
      <c r="H105" s="7"/>
    </row>
    <row r="106" s="20" customFormat="1" ht="12.75">
      <c r="H106" s="7"/>
    </row>
    <row r="107" s="20" customFormat="1" ht="12.75">
      <c r="H107" s="7"/>
    </row>
    <row r="108" s="20" customFormat="1" ht="12.75">
      <c r="H108" s="7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</sheetData>
  <sheetProtection/>
  <mergeCells count="142">
    <mergeCell ref="B41:E41"/>
    <mergeCell ref="B42:E42"/>
    <mergeCell ref="Q20:Q21"/>
    <mergeCell ref="Q22:Q23"/>
    <mergeCell ref="Q24:Q25"/>
    <mergeCell ref="Q29:Q30"/>
    <mergeCell ref="Q32:Q33"/>
    <mergeCell ref="N26:N27"/>
    <mergeCell ref="K26:K27"/>
    <mergeCell ref="H26:H27"/>
    <mergeCell ref="P24:P25"/>
    <mergeCell ref="O24:O25"/>
    <mergeCell ref="N24:N25"/>
    <mergeCell ref="M24:M25"/>
    <mergeCell ref="L24:L25"/>
    <mergeCell ref="K24:K25"/>
    <mergeCell ref="H24:H25"/>
    <mergeCell ref="L22:L23"/>
    <mergeCell ref="M22:M23"/>
    <mergeCell ref="H20:H21"/>
    <mergeCell ref="H29:H30"/>
    <mergeCell ref="H32:H33"/>
    <mergeCell ref="K29:K30"/>
    <mergeCell ref="K32:K33"/>
    <mergeCell ref="N29:N30"/>
    <mergeCell ref="N32:N33"/>
    <mergeCell ref="A1:H1"/>
    <mergeCell ref="A2:H2"/>
    <mergeCell ref="A3:H3"/>
    <mergeCell ref="A4:H4"/>
    <mergeCell ref="A5:H5"/>
    <mergeCell ref="A10:A14"/>
    <mergeCell ref="K16:K17"/>
    <mergeCell ref="K18:K19"/>
    <mergeCell ref="K20:K21"/>
    <mergeCell ref="N16:N17"/>
    <mergeCell ref="N18:N19"/>
    <mergeCell ref="N20:N21"/>
    <mergeCell ref="A6:H6"/>
    <mergeCell ref="B10:E14"/>
    <mergeCell ref="B16:C17"/>
    <mergeCell ref="B15:E15"/>
    <mergeCell ref="G16:G17"/>
    <mergeCell ref="I10:K10"/>
    <mergeCell ref="I11:K11"/>
    <mergeCell ref="I13:K13"/>
    <mergeCell ref="I12:K12"/>
    <mergeCell ref="B22:C23"/>
    <mergeCell ref="A28:A30"/>
    <mergeCell ref="A31:A33"/>
    <mergeCell ref="B29:E29"/>
    <mergeCell ref="B30:E30"/>
    <mergeCell ref="B32:E32"/>
    <mergeCell ref="B33:E33"/>
    <mergeCell ref="B28:E28"/>
    <mergeCell ref="H22:H23"/>
    <mergeCell ref="B24:C25"/>
    <mergeCell ref="B26:C27"/>
    <mergeCell ref="A15:A27"/>
    <mergeCell ref="F12:H12"/>
    <mergeCell ref="G20:G21"/>
    <mergeCell ref="B20:C21"/>
    <mergeCell ref="F26:F27"/>
    <mergeCell ref="G26:G27"/>
    <mergeCell ref="F29:F30"/>
    <mergeCell ref="G29:G30"/>
    <mergeCell ref="F32:F33"/>
    <mergeCell ref="G32:G33"/>
    <mergeCell ref="G22:G23"/>
    <mergeCell ref="F16:F17"/>
    <mergeCell ref="F18:F19"/>
    <mergeCell ref="F20:F21"/>
    <mergeCell ref="F22:F23"/>
    <mergeCell ref="F24:F25"/>
    <mergeCell ref="G24:G25"/>
    <mergeCell ref="B18:C19"/>
    <mergeCell ref="F13:H13"/>
    <mergeCell ref="G18:G19"/>
    <mergeCell ref="B31:E31"/>
    <mergeCell ref="I16:I17"/>
    <mergeCell ref="I18:I19"/>
    <mergeCell ref="J18:J19"/>
    <mergeCell ref="L16:L17"/>
    <mergeCell ref="O10:Q10"/>
    <mergeCell ref="O11:Q11"/>
    <mergeCell ref="O12:Q12"/>
    <mergeCell ref="O13:Q13"/>
    <mergeCell ref="P16:P17"/>
    <mergeCell ref="J16:J17"/>
    <mergeCell ref="L10:N10"/>
    <mergeCell ref="L11:N11"/>
    <mergeCell ref="L12:N12"/>
    <mergeCell ref="L13:N13"/>
    <mergeCell ref="M16:M17"/>
    <mergeCell ref="F10:H10"/>
    <mergeCell ref="F11:H11"/>
    <mergeCell ref="Q16:Q17"/>
    <mergeCell ref="Q18:Q19"/>
    <mergeCell ref="J26:J27"/>
    <mergeCell ref="I29:I30"/>
    <mergeCell ref="J29:J30"/>
    <mergeCell ref="I32:I33"/>
    <mergeCell ref="J32:J33"/>
    <mergeCell ref="I20:I21"/>
    <mergeCell ref="J20:J21"/>
    <mergeCell ref="I22:I23"/>
    <mergeCell ref="J22:J23"/>
    <mergeCell ref="I24:I25"/>
    <mergeCell ref="J24:J25"/>
    <mergeCell ref="I26:I27"/>
    <mergeCell ref="O20:O21"/>
    <mergeCell ref="P20:P21"/>
    <mergeCell ref="O22:O23"/>
    <mergeCell ref="P22:P23"/>
    <mergeCell ref="L18:L19"/>
    <mergeCell ref="M18:M19"/>
    <mergeCell ref="L20:L21"/>
    <mergeCell ref="M20:M21"/>
    <mergeCell ref="O9:Q9"/>
    <mergeCell ref="F9:H9"/>
    <mergeCell ref="I9:K9"/>
    <mergeCell ref="L9:N9"/>
    <mergeCell ref="O26:O27"/>
    <mergeCell ref="P26:P27"/>
    <mergeCell ref="O29:O30"/>
    <mergeCell ref="P29:P30"/>
    <mergeCell ref="O32:O33"/>
    <mergeCell ref="P32:P33"/>
    <mergeCell ref="L32:L33"/>
    <mergeCell ref="M32:M33"/>
    <mergeCell ref="L26:L27"/>
    <mergeCell ref="M26:M27"/>
    <mergeCell ref="L29:L30"/>
    <mergeCell ref="M29:M30"/>
    <mergeCell ref="Q26:Q27"/>
    <mergeCell ref="O16:O17"/>
    <mergeCell ref="O18:O19"/>
    <mergeCell ref="P18:P19"/>
    <mergeCell ref="K22:K23"/>
    <mergeCell ref="N22:N23"/>
    <mergeCell ref="H16:H17"/>
    <mergeCell ref="H18:H19"/>
  </mergeCells>
  <printOptions horizontalCentered="1" verticalCentered="1"/>
  <pageMargins left="0.4330708661417323" right="0.15748031496062992" top="0.984251968503937" bottom="0.984251968503937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0"/>
  <sheetViews>
    <sheetView zoomScale="110" zoomScaleNormal="110" zoomScalePageLayoutView="0" workbookViewId="0" topLeftCell="A1">
      <selection activeCell="F49" sqref="F4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21.8515625" style="0" customWidth="1"/>
    <col min="5" max="5" width="15.57421875" style="0" customWidth="1"/>
    <col min="6" max="6" width="18.8515625" style="0" bestFit="1" customWidth="1"/>
    <col min="7" max="7" width="17.28125" style="0" customWidth="1"/>
    <col min="8" max="8" width="4.8515625" style="0" customWidth="1"/>
    <col min="9" max="9" width="5.57421875" style="0" customWidth="1"/>
    <col min="10" max="10" width="16.28125" style="0" bestFit="1" customWidth="1"/>
    <col min="12" max="12" width="17.28125" style="0" bestFit="1" customWidth="1"/>
  </cols>
  <sheetData>
    <row r="1" spans="1:35" ht="13.5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s="153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>
      <c r="A3" s="153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153" t="s">
        <v>4</v>
      </c>
      <c r="B4" s="153"/>
      <c r="C4" s="153"/>
      <c r="D4" s="153"/>
      <c r="E4" s="153"/>
      <c r="F4" s="153"/>
      <c r="G4" s="153"/>
      <c r="H4" s="153"/>
      <c r="I4" s="153"/>
      <c r="J4" s="15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>
      <c r="A5" s="153" t="s">
        <v>21</v>
      </c>
      <c r="B5" s="153"/>
      <c r="C5" s="153"/>
      <c r="D5" s="153"/>
      <c r="E5" s="153"/>
      <c r="F5" s="153"/>
      <c r="G5" s="153"/>
      <c r="H5" s="153"/>
      <c r="I5" s="153"/>
      <c r="J5" s="15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>
      <c r="A6" s="153" t="s">
        <v>73</v>
      </c>
      <c r="B6" s="153"/>
      <c r="C6" s="153"/>
      <c r="D6" s="153"/>
      <c r="E6" s="153"/>
      <c r="F6" s="153"/>
      <c r="G6" s="153"/>
      <c r="H6" s="153"/>
      <c r="I6" s="153"/>
      <c r="J6" s="15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thickBot="1">
      <c r="A8" s="185" t="s">
        <v>24</v>
      </c>
      <c r="B8" s="186"/>
      <c r="C8" s="186"/>
      <c r="D8" s="186"/>
      <c r="E8" s="18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thickBot="1">
      <c r="A9" s="185" t="s">
        <v>22</v>
      </c>
      <c r="B9" s="186"/>
      <c r="C9" s="186"/>
      <c r="D9" s="187"/>
      <c r="E9" s="80" t="s">
        <v>23</v>
      </c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thickBot="1">
      <c r="A10" s="194" t="s">
        <v>57</v>
      </c>
      <c r="B10" s="195"/>
      <c r="C10" s="195"/>
      <c r="D10" s="196"/>
      <c r="E10" s="81" t="s">
        <v>70</v>
      </c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thickBot="1">
      <c r="A11" s="191" t="s">
        <v>55</v>
      </c>
      <c r="B11" s="192"/>
      <c r="C11" s="192"/>
      <c r="D11" s="193"/>
      <c r="E11" s="81" t="s">
        <v>70</v>
      </c>
      <c r="F11" s="7"/>
      <c r="G11" s="7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thickBot="1">
      <c r="A12" s="191" t="s">
        <v>56</v>
      </c>
      <c r="B12" s="192"/>
      <c r="C12" s="192"/>
      <c r="D12" s="193"/>
      <c r="E12" s="81" t="s">
        <v>70</v>
      </c>
      <c r="F12" s="7"/>
      <c r="G12" s="95"/>
      <c r="H12" s="96"/>
      <c r="I12" s="96"/>
      <c r="J12" s="96"/>
      <c r="K12" s="45"/>
      <c r="L12" s="45"/>
      <c r="M12" s="4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thickBot="1">
      <c r="A13" s="197" t="s">
        <v>58</v>
      </c>
      <c r="B13" s="198"/>
      <c r="C13" s="198"/>
      <c r="D13" s="199"/>
      <c r="E13" s="13" t="s">
        <v>70</v>
      </c>
      <c r="F13" s="7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31" t="s">
        <v>46</v>
      </c>
      <c r="B15" s="31"/>
      <c r="C15" s="31"/>
      <c r="D15" s="32">
        <v>360000000</v>
      </c>
      <c r="E15" s="7"/>
      <c r="F15" s="7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thickBot="1">
      <c r="A17" s="188" t="s">
        <v>6</v>
      </c>
      <c r="B17" s="200" t="s">
        <v>25</v>
      </c>
      <c r="C17" s="201"/>
      <c r="D17" s="202"/>
      <c r="E17" s="175" t="s">
        <v>20</v>
      </c>
      <c r="F17" s="176"/>
      <c r="G17" s="176"/>
      <c r="H17" s="176"/>
      <c r="I17" s="176"/>
      <c r="J17" s="17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thickBot="1">
      <c r="A18" s="189"/>
      <c r="B18" s="203"/>
      <c r="C18" s="204"/>
      <c r="D18" s="205"/>
      <c r="E18" s="21"/>
      <c r="F18" s="22" t="s">
        <v>45</v>
      </c>
      <c r="G18" s="24">
        <v>860002400</v>
      </c>
      <c r="H18" s="22"/>
      <c r="I18" s="22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thickBot="1">
      <c r="A19" s="189"/>
      <c r="B19" s="203"/>
      <c r="C19" s="204"/>
      <c r="D19" s="205"/>
      <c r="E19" s="182" t="str">
        <f>VLOOKUP(G18,'Indicadores Media 2010'!B10:C13,2,0)</f>
        <v>LA PREVISORA S.A</v>
      </c>
      <c r="F19" s="183"/>
      <c r="G19" s="183"/>
      <c r="H19" s="183"/>
      <c r="I19" s="183"/>
      <c r="J19" s="18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thickBot="1">
      <c r="A20" s="189"/>
      <c r="B20" s="203"/>
      <c r="C20" s="204"/>
      <c r="D20" s="205"/>
      <c r="E20" s="175" t="s">
        <v>0</v>
      </c>
      <c r="F20" s="176"/>
      <c r="G20" s="176"/>
      <c r="H20" s="176"/>
      <c r="I20" s="176"/>
      <c r="J20" s="1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thickBot="1">
      <c r="A21" s="190"/>
      <c r="B21" s="206"/>
      <c r="C21" s="207"/>
      <c r="D21" s="208"/>
      <c r="E21" s="17"/>
      <c r="F21" s="18"/>
      <c r="G21" s="5"/>
      <c r="H21" s="6" t="s">
        <v>2</v>
      </c>
      <c r="I21" s="5" t="s">
        <v>1</v>
      </c>
      <c r="J21" s="5" t="s">
        <v>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 thickBot="1">
      <c r="A23" s="173" t="s">
        <v>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>
      <c r="A24" s="134">
        <v>1</v>
      </c>
      <c r="B24" s="128" t="s">
        <v>57</v>
      </c>
      <c r="C24" s="211"/>
      <c r="D24" s="129"/>
      <c r="E24" s="8" t="s">
        <v>27</v>
      </c>
      <c r="F24" s="9">
        <f>VLOOKUP(G18,'Indicadores Media 2010'!B10:D13,3,0)</f>
        <v>559276800000</v>
      </c>
      <c r="G24" s="178">
        <f>+F24/F25</f>
        <v>6.505586335491871</v>
      </c>
      <c r="H24" s="180" t="s">
        <v>69</v>
      </c>
      <c r="I24" s="209"/>
      <c r="J24" s="2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thickBot="1">
      <c r="A25" s="136"/>
      <c r="B25" s="130"/>
      <c r="C25" s="214"/>
      <c r="D25" s="131"/>
      <c r="E25" s="10" t="s">
        <v>28</v>
      </c>
      <c r="F25" s="11">
        <f>VLOOKUP(G18,'Indicadores Media 2010'!B10:F13,5,0)</f>
        <v>85968700000</v>
      </c>
      <c r="G25" s="179"/>
      <c r="H25" s="181"/>
      <c r="I25" s="210"/>
      <c r="J25" s="2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4.25" customHeight="1" thickBot="1">
      <c r="A27" s="174" t="s">
        <v>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134">
        <v>2</v>
      </c>
      <c r="B28" s="128" t="s">
        <v>60</v>
      </c>
      <c r="C28" s="211"/>
      <c r="D28" s="211"/>
      <c r="E28" s="97" t="s">
        <v>30</v>
      </c>
      <c r="F28" s="9">
        <f>VLOOKUP(G18,'Indicadores Media 2010'!B10:G13,6,0)</f>
        <v>681836700000</v>
      </c>
      <c r="G28" s="217">
        <f>+(F28-F29)/F30</f>
        <v>0.1455317328484201</v>
      </c>
      <c r="H28" s="180" t="s">
        <v>50</v>
      </c>
      <c r="I28" s="209"/>
      <c r="J28" s="2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35"/>
      <c r="B29" s="212"/>
      <c r="C29" s="213"/>
      <c r="D29" s="213"/>
      <c r="E29" s="98" t="s">
        <v>72</v>
      </c>
      <c r="F29" s="85">
        <f>+'Indicadores Media 2010'!H10</f>
        <v>535218500000</v>
      </c>
      <c r="G29" s="218"/>
      <c r="H29" s="215"/>
      <c r="I29" s="216"/>
      <c r="J29" s="2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thickBot="1">
      <c r="A30" s="136"/>
      <c r="B30" s="130"/>
      <c r="C30" s="214"/>
      <c r="D30" s="214"/>
      <c r="E30" s="99" t="s">
        <v>33</v>
      </c>
      <c r="F30" s="11">
        <f>VLOOKUP(G18,'Indicadores Media 2010'!B10:E13,4,0)</f>
        <v>1007465500000</v>
      </c>
      <c r="G30" s="219"/>
      <c r="H30" s="181"/>
      <c r="I30" s="210"/>
      <c r="J30" s="2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4.25" customHeight="1" thickBot="1">
      <c r="A32" s="173" t="s">
        <v>31</v>
      </c>
      <c r="B32" s="173"/>
      <c r="C32" s="173"/>
      <c r="D32" s="173"/>
      <c r="E32" s="174"/>
      <c r="F32" s="174"/>
      <c r="G32" s="173"/>
      <c r="H32" s="173"/>
      <c r="I32" s="173"/>
      <c r="J32" s="17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>
      <c r="A33" s="134">
        <v>3</v>
      </c>
      <c r="B33" s="128" t="s">
        <v>61</v>
      </c>
      <c r="C33" s="211"/>
      <c r="D33" s="211"/>
      <c r="E33" s="92" t="s">
        <v>27</v>
      </c>
      <c r="F33" s="9">
        <f>VLOOKUP(G18,'Indicadores Media 2010'!B10:E13,3,0)</f>
        <v>559276800000</v>
      </c>
      <c r="G33" s="220">
        <f>+(F33-F34)</f>
        <v>473308100000</v>
      </c>
      <c r="H33" s="180" t="s">
        <v>69</v>
      </c>
      <c r="I33" s="209"/>
      <c r="J33" s="209"/>
      <c r="K33" s="4"/>
      <c r="L33" s="78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>
      <c r="A34" s="135"/>
      <c r="B34" s="212"/>
      <c r="C34" s="213"/>
      <c r="D34" s="213"/>
      <c r="E34" s="93" t="s">
        <v>28</v>
      </c>
      <c r="F34" s="85">
        <f>VLOOKUP(G18,'Indicadores Media 2010'!B10:F13,5,0)</f>
        <v>85968700000</v>
      </c>
      <c r="G34" s="221"/>
      <c r="H34" s="215"/>
      <c r="I34" s="216"/>
      <c r="J34" s="216"/>
      <c r="K34" s="4"/>
      <c r="L34" s="7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4.25" thickBot="1">
      <c r="A35" s="136"/>
      <c r="B35" s="130"/>
      <c r="C35" s="214"/>
      <c r="D35" s="214"/>
      <c r="E35" s="94" t="s">
        <v>68</v>
      </c>
      <c r="F35" s="11">
        <f>+D15</f>
        <v>360000000</v>
      </c>
      <c r="G35" s="84">
        <f>+F35*2</f>
        <v>720000000</v>
      </c>
      <c r="H35" s="181"/>
      <c r="I35" s="210"/>
      <c r="J35" s="2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3" customFormat="1" ht="13.5">
      <c r="A36" s="39"/>
      <c r="B36" s="40"/>
      <c r="C36" s="40"/>
      <c r="D36" s="40"/>
      <c r="E36" s="41"/>
      <c r="F36" s="42"/>
      <c r="G36" s="42"/>
      <c r="H36" s="43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customHeight="1" thickBot="1">
      <c r="A37" s="173" t="s">
        <v>32</v>
      </c>
      <c r="B37" s="173"/>
      <c r="C37" s="173"/>
      <c r="D37" s="173"/>
      <c r="E37" s="174"/>
      <c r="F37" s="174"/>
      <c r="G37" s="173"/>
      <c r="H37" s="173"/>
      <c r="I37" s="173"/>
      <c r="J37" s="17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3.5" customHeight="1">
      <c r="A38" s="222">
        <v>4</v>
      </c>
      <c r="B38" s="128" t="s">
        <v>62</v>
      </c>
      <c r="C38" s="211"/>
      <c r="D38" s="211"/>
      <c r="E38" s="100" t="s">
        <v>36</v>
      </c>
      <c r="F38" s="102">
        <f>+'Indicadores Media 2010'!E10-'Indicadores Media 2010'!G10</f>
        <v>325628800000</v>
      </c>
      <c r="G38" s="220">
        <f>+'Indicadores Media 2010'!E10-'Indicadores Media 2010'!G10</f>
        <v>325628800000</v>
      </c>
      <c r="H38" s="233" t="s">
        <v>69</v>
      </c>
      <c r="I38" s="231"/>
      <c r="J38" s="23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3.5" customHeight="1" thickBot="1">
      <c r="A39" s="223"/>
      <c r="B39" s="130"/>
      <c r="C39" s="214"/>
      <c r="D39" s="214"/>
      <c r="E39" s="101" t="s">
        <v>68</v>
      </c>
      <c r="F39" s="103">
        <f>+D15</f>
        <v>360000000</v>
      </c>
      <c r="G39" s="230"/>
      <c r="H39" s="234"/>
      <c r="I39" s="232"/>
      <c r="J39" s="2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4.25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thickBot="1">
      <c r="A41" s="227" t="s">
        <v>34</v>
      </c>
      <c r="B41" s="228"/>
      <c r="C41" s="228"/>
      <c r="D41" s="228"/>
      <c r="E41" s="228"/>
      <c r="F41" s="228"/>
      <c r="G41" s="228"/>
      <c r="H41" s="228"/>
      <c r="I41" s="229"/>
      <c r="J41" s="13" t="s">
        <v>70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10" s="20" customFormat="1" ht="12.75">
      <c r="A44" s="224" t="s">
        <v>39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s="20" customFormat="1" ht="12.75" customHeight="1">
      <c r="A45" s="225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s="20" customFormat="1" ht="12.75" customHeight="1">
      <c r="A46" s="226" t="s">
        <v>38</v>
      </c>
      <c r="B46" s="226"/>
      <c r="C46" s="226"/>
      <c r="D46" s="226"/>
      <c r="E46" s="226"/>
      <c r="F46" s="226"/>
      <c r="G46" s="226"/>
      <c r="H46" s="226"/>
      <c r="I46" s="226"/>
      <c r="J46" s="226"/>
    </row>
    <row r="47" spans="8:9" s="20" customFormat="1" ht="12.75">
      <c r="H47" s="7"/>
      <c r="I47" s="7"/>
    </row>
    <row r="48" spans="1:3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</sheetData>
  <sheetProtection/>
  <mergeCells count="49">
    <mergeCell ref="A38:A39"/>
    <mergeCell ref="A44:J44"/>
    <mergeCell ref="A45:J45"/>
    <mergeCell ref="A46:J46"/>
    <mergeCell ref="A41:I41"/>
    <mergeCell ref="G38:G39"/>
    <mergeCell ref="I38:I39"/>
    <mergeCell ref="J38:J39"/>
    <mergeCell ref="H38:H39"/>
    <mergeCell ref="B38:D39"/>
    <mergeCell ref="H33:H35"/>
    <mergeCell ref="I33:I35"/>
    <mergeCell ref="J33:J35"/>
    <mergeCell ref="G28:G30"/>
    <mergeCell ref="B33:D35"/>
    <mergeCell ref="H28:H30"/>
    <mergeCell ref="I28:I30"/>
    <mergeCell ref="J28:J30"/>
    <mergeCell ref="A32:J32"/>
    <mergeCell ref="A33:A35"/>
    <mergeCell ref="G33:G34"/>
    <mergeCell ref="A12:D12"/>
    <mergeCell ref="A13:D13"/>
    <mergeCell ref="B17:D21"/>
    <mergeCell ref="J24:J25"/>
    <mergeCell ref="B28:D30"/>
    <mergeCell ref="I24:I25"/>
    <mergeCell ref="E20:J20"/>
    <mergeCell ref="A23:J23"/>
    <mergeCell ref="A27:J27"/>
    <mergeCell ref="B24:D25"/>
    <mergeCell ref="A24:A25"/>
    <mergeCell ref="A28:A30"/>
    <mergeCell ref="A37:J37"/>
    <mergeCell ref="E17:J17"/>
    <mergeCell ref="G24:G25"/>
    <mergeCell ref="H24:H25"/>
    <mergeCell ref="A1:J1"/>
    <mergeCell ref="A2:J2"/>
    <mergeCell ref="A3:J3"/>
    <mergeCell ref="E19:J19"/>
    <mergeCell ref="A4:J4"/>
    <mergeCell ref="A5:J5"/>
    <mergeCell ref="A6:J6"/>
    <mergeCell ref="A8:E8"/>
    <mergeCell ref="A17:A21"/>
    <mergeCell ref="A11:D11"/>
    <mergeCell ref="A9:D9"/>
    <mergeCell ref="A10:D1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0"/>
  <sheetViews>
    <sheetView zoomScale="110" zoomScaleNormal="110" zoomScalePageLayoutView="0" workbookViewId="0" topLeftCell="A4">
      <selection activeCell="B38" sqref="B38:D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23.28125" style="0" customWidth="1"/>
    <col min="5" max="5" width="15.57421875" style="0" customWidth="1"/>
    <col min="6" max="6" width="19.57421875" style="0" customWidth="1"/>
    <col min="7" max="7" width="19.140625" style="0" customWidth="1"/>
    <col min="8" max="8" width="4.8515625" style="0" customWidth="1"/>
    <col min="9" max="9" width="5.57421875" style="0" customWidth="1"/>
    <col min="10" max="10" width="17.140625" style="0" bestFit="1" customWidth="1"/>
    <col min="12" max="12" width="10.421875" style="0" bestFit="1" customWidth="1"/>
  </cols>
  <sheetData>
    <row r="1" spans="1:35" ht="13.5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s="153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>
      <c r="A3" s="153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153" t="s">
        <v>4</v>
      </c>
      <c r="B4" s="153"/>
      <c r="C4" s="153"/>
      <c r="D4" s="153"/>
      <c r="E4" s="153"/>
      <c r="F4" s="153"/>
      <c r="G4" s="153"/>
      <c r="H4" s="153"/>
      <c r="I4" s="153"/>
      <c r="J4" s="15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>
      <c r="A5" s="153" t="s">
        <v>21</v>
      </c>
      <c r="B5" s="153"/>
      <c r="C5" s="153"/>
      <c r="D5" s="153"/>
      <c r="E5" s="153"/>
      <c r="F5" s="153"/>
      <c r="G5" s="153"/>
      <c r="H5" s="153"/>
      <c r="I5" s="153"/>
      <c r="J5" s="15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>
      <c r="A6" s="153" t="s">
        <v>73</v>
      </c>
      <c r="B6" s="153"/>
      <c r="C6" s="153"/>
      <c r="D6" s="153"/>
      <c r="E6" s="153"/>
      <c r="F6" s="153"/>
      <c r="G6" s="153"/>
      <c r="H6" s="153"/>
      <c r="I6" s="153"/>
      <c r="J6" s="15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thickBot="1">
      <c r="A8" s="185" t="s">
        <v>24</v>
      </c>
      <c r="B8" s="186"/>
      <c r="C8" s="186"/>
      <c r="D8" s="186"/>
      <c r="E8" s="18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thickBot="1">
      <c r="A9" s="185" t="s">
        <v>22</v>
      </c>
      <c r="B9" s="186"/>
      <c r="C9" s="186"/>
      <c r="D9" s="187"/>
      <c r="E9" s="80" t="s">
        <v>23</v>
      </c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thickBot="1">
      <c r="A10" s="194" t="s">
        <v>57</v>
      </c>
      <c r="B10" s="195"/>
      <c r="C10" s="195"/>
      <c r="D10" s="196"/>
      <c r="E10" s="81" t="s">
        <v>70</v>
      </c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thickBot="1">
      <c r="A11" s="191" t="s">
        <v>55</v>
      </c>
      <c r="B11" s="192"/>
      <c r="C11" s="192"/>
      <c r="D11" s="193"/>
      <c r="E11" s="81" t="s">
        <v>70</v>
      </c>
      <c r="F11" s="7"/>
      <c r="G11" s="7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thickBot="1">
      <c r="A12" s="191" t="s">
        <v>56</v>
      </c>
      <c r="B12" s="192"/>
      <c r="C12" s="192"/>
      <c r="D12" s="193"/>
      <c r="E12" s="81" t="s">
        <v>70</v>
      </c>
      <c r="F12" s="7"/>
      <c r="G12" s="7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thickBot="1">
      <c r="A13" s="197" t="s">
        <v>58</v>
      </c>
      <c r="B13" s="198"/>
      <c r="C13" s="198"/>
      <c r="D13" s="199"/>
      <c r="E13" s="13" t="s">
        <v>70</v>
      </c>
      <c r="F13" s="7"/>
      <c r="G13" s="95"/>
      <c r="H13" s="96"/>
      <c r="I13" s="96"/>
      <c r="J13" s="96"/>
      <c r="K13" s="45"/>
      <c r="L13" s="45"/>
      <c r="M13" s="4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31" t="s">
        <v>46</v>
      </c>
      <c r="B15" s="31"/>
      <c r="C15" s="31"/>
      <c r="D15" s="32">
        <v>360000000</v>
      </c>
      <c r="E15" s="7"/>
      <c r="F15" s="7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thickBot="1">
      <c r="A17" s="188" t="s">
        <v>6</v>
      </c>
      <c r="B17" s="200" t="s">
        <v>25</v>
      </c>
      <c r="C17" s="201"/>
      <c r="D17" s="202"/>
      <c r="E17" s="175" t="s">
        <v>20</v>
      </c>
      <c r="F17" s="176"/>
      <c r="G17" s="176"/>
      <c r="H17" s="176"/>
      <c r="I17" s="176"/>
      <c r="J17" s="17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thickBot="1">
      <c r="A18" s="189"/>
      <c r="B18" s="203"/>
      <c r="C18" s="204"/>
      <c r="D18" s="205"/>
      <c r="E18" s="47"/>
      <c r="F18" s="48" t="s">
        <v>45</v>
      </c>
      <c r="G18" s="24">
        <v>890903407</v>
      </c>
      <c r="H18" s="48"/>
      <c r="I18" s="48"/>
      <c r="J18" s="4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thickBot="1">
      <c r="A19" s="189"/>
      <c r="B19" s="203"/>
      <c r="C19" s="204"/>
      <c r="D19" s="205"/>
      <c r="E19" s="182" t="str">
        <f>VLOOKUP(G18,'Indicadores Media 2010'!B10:C13,2,0)</f>
        <v>UNION TEMPORAL SURAMERICANA DE SEGUROS S.A. - COLSEGUROS S.A.</v>
      </c>
      <c r="F19" s="183"/>
      <c r="G19" s="183"/>
      <c r="H19" s="183"/>
      <c r="I19" s="183"/>
      <c r="J19" s="18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thickBot="1">
      <c r="A20" s="189"/>
      <c r="B20" s="203"/>
      <c r="C20" s="204"/>
      <c r="D20" s="205"/>
      <c r="E20" s="175" t="s">
        <v>0</v>
      </c>
      <c r="F20" s="176"/>
      <c r="G20" s="176"/>
      <c r="H20" s="176"/>
      <c r="I20" s="176"/>
      <c r="J20" s="1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thickBot="1">
      <c r="A21" s="190"/>
      <c r="B21" s="206"/>
      <c r="C21" s="207"/>
      <c r="D21" s="208"/>
      <c r="E21" s="17"/>
      <c r="F21" s="18"/>
      <c r="G21" s="49"/>
      <c r="H21" s="6" t="s">
        <v>2</v>
      </c>
      <c r="I21" s="49" t="s">
        <v>1</v>
      </c>
      <c r="J21" s="49" t="s">
        <v>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 thickBot="1">
      <c r="A23" s="173" t="s">
        <v>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>
      <c r="A24" s="134">
        <v>1</v>
      </c>
      <c r="B24" s="128" t="s">
        <v>57</v>
      </c>
      <c r="C24" s="211"/>
      <c r="D24" s="129"/>
      <c r="E24" s="8" t="s">
        <v>27</v>
      </c>
      <c r="F24" s="9">
        <f>VLOOKUP(G18,'Indicadores Media 2010'!B10:D13,3,0)</f>
        <v>568710942000</v>
      </c>
      <c r="G24" s="178">
        <f>+F24/F25</f>
        <v>3.1134984334619342</v>
      </c>
      <c r="H24" s="180" t="s">
        <v>69</v>
      </c>
      <c r="I24" s="209"/>
      <c r="J24" s="2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thickBot="1">
      <c r="A25" s="136"/>
      <c r="B25" s="130"/>
      <c r="C25" s="214"/>
      <c r="D25" s="131"/>
      <c r="E25" s="10" t="s">
        <v>28</v>
      </c>
      <c r="F25" s="11">
        <f>VLOOKUP(G18,'Indicadores Media 2010'!B10:F13,5,0)</f>
        <v>182659781000</v>
      </c>
      <c r="G25" s="179"/>
      <c r="H25" s="181"/>
      <c r="I25" s="210"/>
      <c r="J25" s="2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3.5" thickBot="1">
      <c r="A27" s="174" t="s">
        <v>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134">
        <v>2</v>
      </c>
      <c r="B28" s="128" t="s">
        <v>60</v>
      </c>
      <c r="C28" s="211"/>
      <c r="D28" s="211"/>
      <c r="E28" s="88" t="s">
        <v>30</v>
      </c>
      <c r="F28" s="9">
        <f>VLOOKUP(G18,'Indicadores Media 2010'!B10:G13,6,0)</f>
        <v>935682313000</v>
      </c>
      <c r="G28" s="217">
        <f>+(F28-F29)/F30</f>
        <v>0.19425589830496368</v>
      </c>
      <c r="H28" s="180" t="s">
        <v>50</v>
      </c>
      <c r="I28" s="180"/>
      <c r="J28" s="2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35"/>
      <c r="B29" s="212"/>
      <c r="C29" s="213"/>
      <c r="D29" s="213"/>
      <c r="E29" s="89" t="s">
        <v>72</v>
      </c>
      <c r="F29" s="85">
        <f>+'Indicadores Media 2010'!H11</f>
        <v>670221319000</v>
      </c>
      <c r="G29" s="218"/>
      <c r="H29" s="215"/>
      <c r="I29" s="215"/>
      <c r="J29" s="2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thickBot="1">
      <c r="A30" s="136"/>
      <c r="B30" s="130"/>
      <c r="C30" s="214"/>
      <c r="D30" s="214"/>
      <c r="E30" s="90" t="s">
        <v>33</v>
      </c>
      <c r="F30" s="11">
        <f>VLOOKUP(G18,'Indicadores Media 2010'!B10:E13,4,0)</f>
        <v>1366553069000</v>
      </c>
      <c r="G30" s="219"/>
      <c r="H30" s="181"/>
      <c r="I30" s="181"/>
      <c r="J30" s="2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4.25" customHeight="1" thickBot="1">
      <c r="A32" s="173" t="s">
        <v>31</v>
      </c>
      <c r="B32" s="173"/>
      <c r="C32" s="173"/>
      <c r="D32" s="173"/>
      <c r="E32" s="174"/>
      <c r="F32" s="174"/>
      <c r="G32" s="173"/>
      <c r="H32" s="173"/>
      <c r="I32" s="173"/>
      <c r="J32" s="17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>
      <c r="A33" s="134">
        <v>3</v>
      </c>
      <c r="B33" s="128" t="s">
        <v>61</v>
      </c>
      <c r="C33" s="211"/>
      <c r="D33" s="211"/>
      <c r="E33" s="92" t="s">
        <v>27</v>
      </c>
      <c r="F33" s="9">
        <f>VLOOKUP(G18,'Indicadores Media 2010'!B10:E13,3,0)</f>
        <v>568710942000</v>
      </c>
      <c r="G33" s="220">
        <f>F33-F34</f>
        <v>386051161000</v>
      </c>
      <c r="H33" s="180" t="s">
        <v>69</v>
      </c>
      <c r="I33" s="209"/>
      <c r="J33" s="2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>
      <c r="A34" s="135"/>
      <c r="B34" s="212"/>
      <c r="C34" s="213"/>
      <c r="D34" s="213"/>
      <c r="E34" s="93" t="s">
        <v>28</v>
      </c>
      <c r="F34" s="85">
        <f>VLOOKUP(G18,'Indicadores Media 2010'!B10:F13,5,0)</f>
        <v>182659781000</v>
      </c>
      <c r="G34" s="235"/>
      <c r="H34" s="215"/>
      <c r="I34" s="216"/>
      <c r="J34" s="2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4.25" thickBot="1">
      <c r="A35" s="136"/>
      <c r="B35" s="130"/>
      <c r="C35" s="214"/>
      <c r="D35" s="214"/>
      <c r="E35" s="94" t="s">
        <v>68</v>
      </c>
      <c r="F35" s="11">
        <f>+D15</f>
        <v>360000000</v>
      </c>
      <c r="G35" s="84">
        <f>+F35*2</f>
        <v>720000000</v>
      </c>
      <c r="H35" s="181"/>
      <c r="I35" s="210"/>
      <c r="J35" s="2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3" customFormat="1" ht="12.75">
      <c r="A36" s="39"/>
      <c r="B36" s="40"/>
      <c r="C36" s="40"/>
      <c r="D36" s="40"/>
      <c r="G36" s="42"/>
      <c r="H36" s="43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customHeight="1" thickBot="1">
      <c r="A37" s="173" t="s">
        <v>32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5.75" customHeight="1" thickBot="1">
      <c r="A38" s="134">
        <v>4</v>
      </c>
      <c r="B38" s="128" t="s">
        <v>62</v>
      </c>
      <c r="C38" s="211"/>
      <c r="D38" s="129"/>
      <c r="E38" s="91" t="s">
        <v>36</v>
      </c>
      <c r="F38" s="77">
        <f>+F30-F28</f>
        <v>430870756000</v>
      </c>
      <c r="G38" s="236">
        <f>+'Indicadores Media 2010'!E11-'Indicadores Media 2010'!G11</f>
        <v>430870756000</v>
      </c>
      <c r="H38" s="233" t="s">
        <v>69</v>
      </c>
      <c r="I38" s="231"/>
      <c r="J38" s="23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" customHeight="1" thickBot="1">
      <c r="A39" s="136"/>
      <c r="B39" s="130"/>
      <c r="C39" s="214"/>
      <c r="D39" s="131"/>
      <c r="E39" s="91" t="s">
        <v>68</v>
      </c>
      <c r="F39" s="77">
        <f>+D15</f>
        <v>360000000</v>
      </c>
      <c r="G39" s="237"/>
      <c r="H39" s="234"/>
      <c r="I39" s="232"/>
      <c r="J39" s="2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4.25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thickBot="1">
      <c r="A41" s="227" t="s">
        <v>34</v>
      </c>
      <c r="B41" s="228"/>
      <c r="C41" s="228"/>
      <c r="D41" s="228"/>
      <c r="E41" s="228"/>
      <c r="F41" s="228"/>
      <c r="G41" s="228"/>
      <c r="H41" s="228"/>
      <c r="I41" s="229"/>
      <c r="J41" s="13" t="s">
        <v>70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10" s="20" customFormat="1" ht="12.75">
      <c r="A44" s="224" t="s">
        <v>39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s="20" customFormat="1" ht="12.75" customHeight="1">
      <c r="A45" s="225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s="20" customFormat="1" ht="12.75" customHeight="1">
      <c r="A46" s="226" t="s">
        <v>38</v>
      </c>
      <c r="B46" s="226"/>
      <c r="C46" s="226"/>
      <c r="D46" s="226"/>
      <c r="E46" s="226"/>
      <c r="F46" s="226"/>
      <c r="G46" s="226"/>
      <c r="H46" s="226"/>
      <c r="I46" s="226"/>
      <c r="J46" s="226"/>
    </row>
    <row r="47" spans="8:9" s="20" customFormat="1" ht="12.75">
      <c r="H47" s="7"/>
      <c r="I47" s="7"/>
    </row>
    <row r="48" spans="1:3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</sheetData>
  <sheetProtection/>
  <mergeCells count="49">
    <mergeCell ref="A41:I41"/>
    <mergeCell ref="A44:J44"/>
    <mergeCell ref="A45:J45"/>
    <mergeCell ref="A46:J46"/>
    <mergeCell ref="I38:I39"/>
    <mergeCell ref="B38:D39"/>
    <mergeCell ref="A38:A39"/>
    <mergeCell ref="G38:G39"/>
    <mergeCell ref="H38:H39"/>
    <mergeCell ref="J38:J39"/>
    <mergeCell ref="A23:J23"/>
    <mergeCell ref="J28:J30"/>
    <mergeCell ref="A33:A35"/>
    <mergeCell ref="B33:D35"/>
    <mergeCell ref="H33:H35"/>
    <mergeCell ref="I33:I35"/>
    <mergeCell ref="J33:J35"/>
    <mergeCell ref="I28:I30"/>
    <mergeCell ref="A32:J32"/>
    <mergeCell ref="A28:A30"/>
    <mergeCell ref="B28:D30"/>
    <mergeCell ref="G28:G30"/>
    <mergeCell ref="G33:G34"/>
    <mergeCell ref="A24:A25"/>
    <mergeCell ref="B24:D25"/>
    <mergeCell ref="G24:G25"/>
    <mergeCell ref="H24:H25"/>
    <mergeCell ref="I24:I25"/>
    <mergeCell ref="A17:A21"/>
    <mergeCell ref="B17:D21"/>
    <mergeCell ref="E17:J17"/>
    <mergeCell ref="E19:J19"/>
    <mergeCell ref="E20:J20"/>
    <mergeCell ref="A37:J37"/>
    <mergeCell ref="A13:D13"/>
    <mergeCell ref="A1:J1"/>
    <mergeCell ref="A2:J2"/>
    <mergeCell ref="A3:J3"/>
    <mergeCell ref="A4:J4"/>
    <mergeCell ref="A5:J5"/>
    <mergeCell ref="A6:J6"/>
    <mergeCell ref="A8:E8"/>
    <mergeCell ref="A9:D9"/>
    <mergeCell ref="A10:D10"/>
    <mergeCell ref="A11:D11"/>
    <mergeCell ref="A12:D12"/>
    <mergeCell ref="H28:H30"/>
    <mergeCell ref="A27:J27"/>
    <mergeCell ref="J24:J2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0"/>
  <sheetViews>
    <sheetView zoomScale="110" zoomScaleNormal="110" zoomScalePageLayoutView="0" workbookViewId="0" topLeftCell="A1">
      <selection activeCell="E53" sqref="E53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21.8515625" style="0" customWidth="1"/>
    <col min="5" max="5" width="15.57421875" style="0" customWidth="1"/>
    <col min="6" max="6" width="21.421875" style="0" customWidth="1"/>
    <col min="7" max="7" width="19.421875" style="0" customWidth="1"/>
    <col min="8" max="8" width="4.8515625" style="0" customWidth="1"/>
    <col min="9" max="9" width="5.57421875" style="0" customWidth="1"/>
    <col min="10" max="10" width="22.140625" style="0" customWidth="1"/>
    <col min="12" max="12" width="10.421875" style="0" bestFit="1" customWidth="1"/>
  </cols>
  <sheetData>
    <row r="1" spans="1:35" ht="13.5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s="153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>
      <c r="A3" s="153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153" t="s">
        <v>4</v>
      </c>
      <c r="B4" s="153"/>
      <c r="C4" s="153"/>
      <c r="D4" s="153"/>
      <c r="E4" s="153"/>
      <c r="F4" s="153"/>
      <c r="G4" s="153"/>
      <c r="H4" s="153"/>
      <c r="I4" s="153"/>
      <c r="J4" s="15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>
      <c r="A5" s="153" t="s">
        <v>21</v>
      </c>
      <c r="B5" s="153"/>
      <c r="C5" s="153"/>
      <c r="D5" s="153"/>
      <c r="E5" s="153"/>
      <c r="F5" s="153"/>
      <c r="G5" s="153"/>
      <c r="H5" s="153"/>
      <c r="I5" s="153"/>
      <c r="J5" s="15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>
      <c r="A6" s="153" t="s">
        <v>73</v>
      </c>
      <c r="B6" s="153"/>
      <c r="C6" s="153"/>
      <c r="D6" s="153"/>
      <c r="E6" s="153"/>
      <c r="F6" s="153"/>
      <c r="G6" s="153"/>
      <c r="H6" s="153"/>
      <c r="I6" s="153"/>
      <c r="J6" s="15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thickBot="1">
      <c r="A8" s="185" t="s">
        <v>24</v>
      </c>
      <c r="B8" s="186"/>
      <c r="C8" s="186"/>
      <c r="D8" s="186"/>
      <c r="E8" s="18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thickBot="1">
      <c r="A9" s="185" t="s">
        <v>22</v>
      </c>
      <c r="B9" s="186"/>
      <c r="C9" s="186"/>
      <c r="D9" s="187"/>
      <c r="E9" s="80" t="s">
        <v>23</v>
      </c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thickBot="1">
      <c r="A10" s="194" t="s">
        <v>57</v>
      </c>
      <c r="B10" s="195"/>
      <c r="C10" s="195"/>
      <c r="D10" s="196"/>
      <c r="E10" s="81" t="s">
        <v>70</v>
      </c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thickBot="1">
      <c r="A11" s="191" t="s">
        <v>55</v>
      </c>
      <c r="B11" s="192"/>
      <c r="C11" s="192"/>
      <c r="D11" s="193"/>
      <c r="E11" s="81" t="s">
        <v>70</v>
      </c>
      <c r="F11" s="7"/>
      <c r="G11" s="95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thickBot="1">
      <c r="A12" s="191" t="s">
        <v>56</v>
      </c>
      <c r="B12" s="192"/>
      <c r="C12" s="192"/>
      <c r="D12" s="193"/>
      <c r="E12" s="81" t="s">
        <v>70</v>
      </c>
      <c r="F12" s="7"/>
      <c r="G12" s="7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thickBot="1">
      <c r="A13" s="197" t="s">
        <v>58</v>
      </c>
      <c r="B13" s="198"/>
      <c r="C13" s="198"/>
      <c r="D13" s="199"/>
      <c r="E13" s="13" t="s">
        <v>70</v>
      </c>
      <c r="F13" s="7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31" t="s">
        <v>46</v>
      </c>
      <c r="B15" s="31"/>
      <c r="C15" s="31"/>
      <c r="D15" s="32">
        <v>360000000</v>
      </c>
      <c r="E15" s="7"/>
      <c r="F15" s="7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thickBot="1">
      <c r="A16" s="31"/>
      <c r="B16" s="31"/>
      <c r="C16" s="31"/>
      <c r="D16" s="32"/>
      <c r="E16" s="7"/>
      <c r="F16" s="7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thickBot="1">
      <c r="A17" s="188" t="s">
        <v>6</v>
      </c>
      <c r="B17" s="200" t="s">
        <v>25</v>
      </c>
      <c r="C17" s="201"/>
      <c r="D17" s="202"/>
      <c r="E17" s="175" t="s">
        <v>20</v>
      </c>
      <c r="F17" s="176"/>
      <c r="G17" s="176"/>
      <c r="H17" s="176"/>
      <c r="I17" s="176"/>
      <c r="J17" s="17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thickBot="1">
      <c r="A18" s="189"/>
      <c r="B18" s="203"/>
      <c r="C18" s="204"/>
      <c r="D18" s="205"/>
      <c r="E18" s="47"/>
      <c r="F18" s="48" t="s">
        <v>45</v>
      </c>
      <c r="G18" s="24">
        <v>860034520</v>
      </c>
      <c r="H18" s="48"/>
      <c r="I18" s="48"/>
      <c r="J18" s="4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thickBot="1">
      <c r="A19" s="189"/>
      <c r="B19" s="203"/>
      <c r="C19" s="204"/>
      <c r="D19" s="205"/>
      <c r="E19" s="182" t="str">
        <f>VLOOKUP(G18,'Indicadores Media 2010'!B10:C13,2,0)</f>
        <v>CHUBB DE COLOMBIA SEGUROS S.A.</v>
      </c>
      <c r="F19" s="183"/>
      <c r="G19" s="183"/>
      <c r="H19" s="183"/>
      <c r="I19" s="183"/>
      <c r="J19" s="18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thickBot="1">
      <c r="A20" s="189"/>
      <c r="B20" s="203"/>
      <c r="C20" s="204"/>
      <c r="D20" s="205"/>
      <c r="E20" s="175" t="s">
        <v>0</v>
      </c>
      <c r="F20" s="176"/>
      <c r="G20" s="176"/>
      <c r="H20" s="176"/>
      <c r="I20" s="176"/>
      <c r="J20" s="1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thickBot="1">
      <c r="A21" s="190"/>
      <c r="B21" s="206"/>
      <c r="C21" s="207"/>
      <c r="D21" s="208"/>
      <c r="E21" s="17"/>
      <c r="F21" s="18"/>
      <c r="G21" s="49"/>
      <c r="H21" s="6" t="s">
        <v>2</v>
      </c>
      <c r="I21" s="49" t="s">
        <v>1</v>
      </c>
      <c r="J21" s="49" t="s">
        <v>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 thickBot="1">
      <c r="A23" s="173" t="s">
        <v>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>
      <c r="A24" s="134">
        <v>1</v>
      </c>
      <c r="B24" s="128" t="s">
        <v>57</v>
      </c>
      <c r="C24" s="211"/>
      <c r="D24" s="129"/>
      <c r="E24" s="8" t="s">
        <v>27</v>
      </c>
      <c r="F24" s="9">
        <f>VLOOKUP(G18,'Indicadores Media 2010'!B10:D13,3,0)</f>
        <v>123132223227</v>
      </c>
      <c r="G24" s="178">
        <f>+F24/F25</f>
        <v>3.5152888568748843</v>
      </c>
      <c r="H24" s="180" t="s">
        <v>69</v>
      </c>
      <c r="I24" s="209"/>
      <c r="J24" s="2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thickBot="1">
      <c r="A25" s="136"/>
      <c r="B25" s="130"/>
      <c r="C25" s="214"/>
      <c r="D25" s="131"/>
      <c r="E25" s="10" t="s">
        <v>28</v>
      </c>
      <c r="F25" s="11">
        <f>VLOOKUP(G18,'Indicadores Media 2010'!B10:F13,5,0)</f>
        <v>35027625962</v>
      </c>
      <c r="G25" s="179"/>
      <c r="H25" s="181"/>
      <c r="I25" s="210"/>
      <c r="J25" s="2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4.25" customHeight="1" thickBot="1">
      <c r="A27" s="174" t="s">
        <v>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134">
        <v>2</v>
      </c>
      <c r="B28" s="128" t="s">
        <v>60</v>
      </c>
      <c r="C28" s="211"/>
      <c r="D28" s="211"/>
      <c r="E28" s="88" t="s">
        <v>30</v>
      </c>
      <c r="F28" s="9">
        <f>VLOOKUP(G18,'Indicadores Media 2010'!B10:G13,6,0)</f>
        <v>153372793066</v>
      </c>
      <c r="G28" s="217">
        <f>+(F28-F29)/F30</f>
        <v>0.22650915808199493</v>
      </c>
      <c r="H28" s="180" t="s">
        <v>69</v>
      </c>
      <c r="I28" s="209"/>
      <c r="J28" s="2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35"/>
      <c r="B29" s="212"/>
      <c r="C29" s="213"/>
      <c r="D29" s="213"/>
      <c r="E29" s="89" t="s">
        <v>72</v>
      </c>
      <c r="F29" s="85">
        <f>+'Indicadores Media 2010'!H12</f>
        <v>97931233862</v>
      </c>
      <c r="G29" s="218"/>
      <c r="H29" s="215"/>
      <c r="I29" s="216"/>
      <c r="J29" s="2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thickBot="1">
      <c r="A30" s="136"/>
      <c r="B30" s="130"/>
      <c r="C30" s="214"/>
      <c r="D30" s="214"/>
      <c r="E30" s="90" t="s">
        <v>33</v>
      </c>
      <c r="F30" s="11">
        <f>VLOOKUP(G18,'Indicadores Media 2010'!B10:E13,4,0)</f>
        <v>244765199224</v>
      </c>
      <c r="G30" s="219"/>
      <c r="H30" s="181"/>
      <c r="I30" s="210"/>
      <c r="J30" s="2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4.25" customHeight="1" thickBot="1">
      <c r="A32" s="173" t="s">
        <v>31</v>
      </c>
      <c r="B32" s="173"/>
      <c r="C32" s="173"/>
      <c r="D32" s="173"/>
      <c r="E32" s="174"/>
      <c r="F32" s="174"/>
      <c r="G32" s="173"/>
      <c r="H32" s="173"/>
      <c r="I32" s="173"/>
      <c r="J32" s="17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>
      <c r="A33" s="134">
        <v>3</v>
      </c>
      <c r="B33" s="128" t="s">
        <v>61</v>
      </c>
      <c r="C33" s="211"/>
      <c r="D33" s="211"/>
      <c r="E33" s="8" t="s">
        <v>27</v>
      </c>
      <c r="F33" s="104">
        <f>VLOOKUP(G18,'Indicadores Media 2010'!B10:E13,3,0)</f>
        <v>123132223227</v>
      </c>
      <c r="G33" s="220">
        <f>F33-F34</f>
        <v>88104597265</v>
      </c>
      <c r="H33" s="180" t="s">
        <v>69</v>
      </c>
      <c r="I33" s="209"/>
      <c r="J33" s="2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>
      <c r="A34" s="135"/>
      <c r="B34" s="212"/>
      <c r="C34" s="213"/>
      <c r="D34" s="213"/>
      <c r="E34" s="106" t="s">
        <v>28</v>
      </c>
      <c r="F34" s="105">
        <f>VLOOKUP(G18,'Indicadores Media 2010'!B10:F13,5,0)</f>
        <v>35027625962</v>
      </c>
      <c r="G34" s="235"/>
      <c r="H34" s="215"/>
      <c r="I34" s="216"/>
      <c r="J34" s="2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4.25" thickBot="1">
      <c r="A35" s="136"/>
      <c r="B35" s="130"/>
      <c r="C35" s="214"/>
      <c r="D35" s="214"/>
      <c r="E35" s="10" t="s">
        <v>68</v>
      </c>
      <c r="F35" s="84">
        <f>+D15</f>
        <v>360000000</v>
      </c>
      <c r="G35" s="84">
        <f>+F35*2</f>
        <v>720000000</v>
      </c>
      <c r="H35" s="181"/>
      <c r="I35" s="210"/>
      <c r="J35" s="2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3" customFormat="1" ht="13.5">
      <c r="A36" s="39"/>
      <c r="B36" s="40"/>
      <c r="C36" s="40"/>
      <c r="D36" s="40"/>
      <c r="E36" s="41"/>
      <c r="F36" s="42"/>
      <c r="G36" s="42"/>
      <c r="H36" s="43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customHeight="1" thickBot="1">
      <c r="A37" s="173" t="s">
        <v>32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6.5" customHeight="1" thickBot="1">
      <c r="A38" s="222">
        <v>4</v>
      </c>
      <c r="B38" s="128" t="s">
        <v>62</v>
      </c>
      <c r="C38" s="211"/>
      <c r="D38" s="129"/>
      <c r="E38" s="91" t="s">
        <v>36</v>
      </c>
      <c r="F38" s="77">
        <f>+F30-F28</f>
        <v>91392406158</v>
      </c>
      <c r="G38" s="236">
        <f>+'Indicadores Media 2010'!E12-'Indicadores Media 2010'!G12</f>
        <v>91392406158</v>
      </c>
      <c r="H38" s="233" t="s">
        <v>69</v>
      </c>
      <c r="I38" s="231"/>
      <c r="J38" s="23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 customHeight="1" thickBot="1">
      <c r="A39" s="223"/>
      <c r="B39" s="130"/>
      <c r="C39" s="214"/>
      <c r="D39" s="131"/>
      <c r="E39" s="91" t="s">
        <v>68</v>
      </c>
      <c r="F39" s="77">
        <f>+D15</f>
        <v>360000000</v>
      </c>
      <c r="G39" s="237"/>
      <c r="H39" s="234"/>
      <c r="I39" s="232"/>
      <c r="J39" s="2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4.25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thickBot="1">
      <c r="A41" s="227" t="s">
        <v>34</v>
      </c>
      <c r="B41" s="228"/>
      <c r="C41" s="228"/>
      <c r="D41" s="228"/>
      <c r="E41" s="228"/>
      <c r="F41" s="228"/>
      <c r="G41" s="228"/>
      <c r="H41" s="228"/>
      <c r="I41" s="229"/>
      <c r="J41" s="13" t="s">
        <v>70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>
      <c r="A43" s="7"/>
      <c r="B43" s="7"/>
      <c r="C43" s="7"/>
      <c r="D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10" s="20" customFormat="1" ht="12.75">
      <c r="A44" s="224" t="s">
        <v>39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s="20" customFormat="1" ht="12.75" customHeight="1">
      <c r="A45" s="225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s="20" customFormat="1" ht="12.75" customHeight="1">
      <c r="A46" s="226" t="s">
        <v>38</v>
      </c>
      <c r="B46" s="226"/>
      <c r="C46" s="226"/>
      <c r="D46" s="226"/>
      <c r="E46" s="226"/>
      <c r="F46" s="226"/>
      <c r="G46" s="226"/>
      <c r="H46" s="226"/>
      <c r="I46" s="226"/>
      <c r="J46" s="226"/>
    </row>
    <row r="47" spans="8:9" s="20" customFormat="1" ht="12.75">
      <c r="H47" s="7"/>
      <c r="I47" s="7"/>
    </row>
    <row r="48" spans="1:3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</sheetData>
  <sheetProtection/>
  <mergeCells count="49">
    <mergeCell ref="A41:I41"/>
    <mergeCell ref="A44:J44"/>
    <mergeCell ref="A45:J45"/>
    <mergeCell ref="A46:J46"/>
    <mergeCell ref="I38:I39"/>
    <mergeCell ref="B38:D39"/>
    <mergeCell ref="A38:A39"/>
    <mergeCell ref="G38:G39"/>
    <mergeCell ref="H38:H39"/>
    <mergeCell ref="J38:J39"/>
    <mergeCell ref="A37:J37"/>
    <mergeCell ref="A28:A30"/>
    <mergeCell ref="B28:D30"/>
    <mergeCell ref="G28:G30"/>
    <mergeCell ref="H28:H30"/>
    <mergeCell ref="G33:G34"/>
    <mergeCell ref="J28:J30"/>
    <mergeCell ref="A33:A35"/>
    <mergeCell ref="B33:D35"/>
    <mergeCell ref="H33:H35"/>
    <mergeCell ref="I33:I35"/>
    <mergeCell ref="J33:J35"/>
    <mergeCell ref="I28:I30"/>
    <mergeCell ref="A32:J32"/>
    <mergeCell ref="A27:J27"/>
    <mergeCell ref="J24:J25"/>
    <mergeCell ref="A17:A21"/>
    <mergeCell ref="B17:D21"/>
    <mergeCell ref="E17:J17"/>
    <mergeCell ref="E19:J19"/>
    <mergeCell ref="E20:J20"/>
    <mergeCell ref="A24:A25"/>
    <mergeCell ref="B24:D25"/>
    <mergeCell ref="G24:G25"/>
    <mergeCell ref="H24:H25"/>
    <mergeCell ref="I24:I25"/>
    <mergeCell ref="A23:J23"/>
    <mergeCell ref="A13:D13"/>
    <mergeCell ref="A1:J1"/>
    <mergeCell ref="A2:J2"/>
    <mergeCell ref="A3:J3"/>
    <mergeCell ref="A4:J4"/>
    <mergeCell ref="A5:J5"/>
    <mergeCell ref="A6:J6"/>
    <mergeCell ref="A8:E8"/>
    <mergeCell ref="A9:D9"/>
    <mergeCell ref="A10:D10"/>
    <mergeCell ref="A11:D11"/>
    <mergeCell ref="A12:D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0"/>
  <sheetViews>
    <sheetView tabSelected="1" zoomScale="110" zoomScaleNormal="110" zoomScalePageLayoutView="0" workbookViewId="0" topLeftCell="A1">
      <selection activeCell="K26" sqref="K2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24.140625" style="0" customWidth="1"/>
    <col min="5" max="5" width="15.57421875" style="0" customWidth="1"/>
    <col min="6" max="6" width="18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6.28125" style="0" bestFit="1" customWidth="1"/>
    <col min="12" max="12" width="10.421875" style="0" bestFit="1" customWidth="1"/>
  </cols>
  <sheetData>
    <row r="1" spans="1:35" ht="13.5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s="153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>
      <c r="A3" s="153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153" t="s">
        <v>4</v>
      </c>
      <c r="B4" s="153"/>
      <c r="C4" s="153"/>
      <c r="D4" s="153"/>
      <c r="E4" s="153"/>
      <c r="F4" s="153"/>
      <c r="G4" s="153"/>
      <c r="H4" s="153"/>
      <c r="I4" s="153"/>
      <c r="J4" s="15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>
      <c r="A5" s="153" t="s">
        <v>21</v>
      </c>
      <c r="B5" s="153"/>
      <c r="C5" s="153"/>
      <c r="D5" s="153"/>
      <c r="E5" s="153"/>
      <c r="F5" s="153"/>
      <c r="G5" s="153"/>
      <c r="H5" s="153"/>
      <c r="I5" s="153"/>
      <c r="J5" s="15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>
      <c r="A6" s="153" t="s">
        <v>73</v>
      </c>
      <c r="B6" s="153"/>
      <c r="C6" s="153"/>
      <c r="D6" s="153"/>
      <c r="E6" s="153"/>
      <c r="F6" s="153"/>
      <c r="G6" s="153"/>
      <c r="H6" s="153"/>
      <c r="I6" s="153"/>
      <c r="J6" s="15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thickBot="1">
      <c r="A8" s="185" t="s">
        <v>24</v>
      </c>
      <c r="B8" s="186"/>
      <c r="C8" s="186"/>
      <c r="D8" s="186"/>
      <c r="E8" s="18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thickBot="1">
      <c r="A9" s="185" t="s">
        <v>22</v>
      </c>
      <c r="B9" s="186"/>
      <c r="C9" s="186"/>
      <c r="D9" s="187"/>
      <c r="E9" s="12" t="s">
        <v>23</v>
      </c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thickBot="1">
      <c r="A10" s="194" t="s">
        <v>57</v>
      </c>
      <c r="B10" s="195"/>
      <c r="C10" s="195"/>
      <c r="D10" s="196"/>
      <c r="E10" s="82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thickBot="1">
      <c r="A11" s="191" t="s">
        <v>55</v>
      </c>
      <c r="B11" s="192"/>
      <c r="C11" s="192"/>
      <c r="D11" s="193"/>
      <c r="E11" s="82"/>
      <c r="F11" s="7"/>
      <c r="G11" s="7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thickBot="1">
      <c r="A12" s="191" t="s">
        <v>56</v>
      </c>
      <c r="B12" s="192"/>
      <c r="C12" s="192"/>
      <c r="D12" s="193"/>
      <c r="E12" s="82"/>
      <c r="F12" s="7"/>
      <c r="G12" s="7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thickBot="1">
      <c r="A13" s="197" t="s">
        <v>58</v>
      </c>
      <c r="B13" s="198"/>
      <c r="C13" s="198"/>
      <c r="D13" s="199"/>
      <c r="E13" s="83"/>
      <c r="F13" s="7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31" t="s">
        <v>46</v>
      </c>
      <c r="B15" s="31"/>
      <c r="C15" s="31"/>
      <c r="D15" s="32">
        <v>360000000</v>
      </c>
      <c r="E15" s="7"/>
      <c r="F15" s="7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thickBot="1">
      <c r="A17" s="188" t="s">
        <v>6</v>
      </c>
      <c r="B17" s="200" t="s">
        <v>25</v>
      </c>
      <c r="C17" s="201"/>
      <c r="D17" s="202"/>
      <c r="E17" s="175" t="s">
        <v>20</v>
      </c>
      <c r="F17" s="176"/>
      <c r="G17" s="176"/>
      <c r="H17" s="176"/>
      <c r="I17" s="176"/>
      <c r="J17" s="17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thickBot="1">
      <c r="A18" s="189"/>
      <c r="B18" s="203"/>
      <c r="C18" s="204"/>
      <c r="D18" s="205"/>
      <c r="E18" s="47"/>
      <c r="F18" s="48" t="s">
        <v>45</v>
      </c>
      <c r="G18" s="24">
        <v>860026518</v>
      </c>
      <c r="H18" s="48"/>
      <c r="I18" s="48"/>
      <c r="J18" s="4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thickBot="1">
      <c r="A19" s="189"/>
      <c r="B19" s="203"/>
      <c r="C19" s="204"/>
      <c r="D19" s="205"/>
      <c r="E19" s="182" t="str">
        <f>VLOOKUP(G18,'Indicadores Media 2010'!B10:C13,2,0)</f>
        <v>ACE SEGUROS </v>
      </c>
      <c r="F19" s="183"/>
      <c r="G19" s="183"/>
      <c r="H19" s="183"/>
      <c r="I19" s="183"/>
      <c r="J19" s="18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thickBot="1">
      <c r="A20" s="189"/>
      <c r="B20" s="203"/>
      <c r="C20" s="204"/>
      <c r="D20" s="205"/>
      <c r="E20" s="175" t="s">
        <v>0</v>
      </c>
      <c r="F20" s="176"/>
      <c r="G20" s="176"/>
      <c r="H20" s="176"/>
      <c r="I20" s="176"/>
      <c r="J20" s="1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thickBot="1">
      <c r="A21" s="190"/>
      <c r="B21" s="206"/>
      <c r="C21" s="207"/>
      <c r="D21" s="208"/>
      <c r="E21" s="17"/>
      <c r="F21" s="18"/>
      <c r="G21" s="49"/>
      <c r="H21" s="6" t="s">
        <v>2</v>
      </c>
      <c r="I21" s="49" t="s">
        <v>1</v>
      </c>
      <c r="J21" s="49" t="s">
        <v>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 thickBot="1">
      <c r="A23" s="173" t="s">
        <v>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>
      <c r="A24" s="134">
        <v>1</v>
      </c>
      <c r="B24" s="128" t="s">
        <v>57</v>
      </c>
      <c r="C24" s="211"/>
      <c r="D24" s="129"/>
      <c r="E24" s="8" t="s">
        <v>27</v>
      </c>
      <c r="F24" s="9">
        <f>VLOOKUP(G18,'Indicadores Media 2010'!B10:D13,3,0)</f>
        <v>0</v>
      </c>
      <c r="G24" s="178" t="e">
        <f>+F24/F25</f>
        <v>#DIV/0!</v>
      </c>
      <c r="H24" s="180"/>
      <c r="I24" s="209"/>
      <c r="J24" s="2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thickBot="1">
      <c r="A25" s="136"/>
      <c r="B25" s="130"/>
      <c r="C25" s="214"/>
      <c r="D25" s="131"/>
      <c r="E25" s="10" t="s">
        <v>28</v>
      </c>
      <c r="F25" s="11">
        <f>VLOOKUP(G18,'Indicadores Media 2010'!B10:F13,5,0)</f>
        <v>0</v>
      </c>
      <c r="G25" s="179"/>
      <c r="H25" s="181"/>
      <c r="I25" s="210"/>
      <c r="J25" s="2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4.25" customHeight="1" thickBot="1">
      <c r="A27" s="174" t="s">
        <v>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thickBot="1">
      <c r="A28" s="134">
        <v>2</v>
      </c>
      <c r="B28" s="128" t="s">
        <v>60</v>
      </c>
      <c r="C28" s="211"/>
      <c r="D28" s="129"/>
      <c r="E28" s="86" t="s">
        <v>30</v>
      </c>
      <c r="F28" s="11">
        <f>VLOOKUP(G18,'Indicadores Media 2010'!B10:G13,6,0)</f>
        <v>0</v>
      </c>
      <c r="G28" s="209" t="e">
        <f>+(F28-57976613)/F30</f>
        <v>#DIV/0!</v>
      </c>
      <c r="H28" s="180"/>
      <c r="I28" s="209"/>
      <c r="J28" s="2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3.5" thickBot="1">
      <c r="A29" s="135"/>
      <c r="B29" s="212"/>
      <c r="C29" s="213"/>
      <c r="D29" s="238"/>
      <c r="E29" s="89" t="s">
        <v>72</v>
      </c>
      <c r="F29" s="11">
        <f>+'Indicadores Media 2010'!H13</f>
        <v>57976613</v>
      </c>
      <c r="G29" s="216"/>
      <c r="H29" s="215"/>
      <c r="I29" s="216"/>
      <c r="J29" s="2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thickBot="1">
      <c r="A30" s="136"/>
      <c r="B30" s="130"/>
      <c r="C30" s="214"/>
      <c r="D30" s="131"/>
      <c r="E30" s="87" t="s">
        <v>33</v>
      </c>
      <c r="F30" s="11">
        <f>VLOOKUP(G18,'Indicadores Media 2010'!B10:E13,4,0)</f>
        <v>0</v>
      </c>
      <c r="G30" s="239"/>
      <c r="H30" s="181"/>
      <c r="I30" s="210"/>
      <c r="J30" s="2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4.25" customHeight="1" thickBot="1">
      <c r="A32" s="173" t="s">
        <v>31</v>
      </c>
      <c r="B32" s="173"/>
      <c r="C32" s="173"/>
      <c r="D32" s="173"/>
      <c r="E32" s="174"/>
      <c r="F32" s="174"/>
      <c r="G32" s="173"/>
      <c r="H32" s="173"/>
      <c r="I32" s="173"/>
      <c r="J32" s="17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>
      <c r="A33" s="134">
        <v>3</v>
      </c>
      <c r="B33" s="128" t="s">
        <v>61</v>
      </c>
      <c r="C33" s="211"/>
      <c r="D33" s="211"/>
      <c r="E33" s="8" t="s">
        <v>27</v>
      </c>
      <c r="F33" s="9">
        <f>VLOOKUP(G18,'Indicadores Media 2010'!B10:E13,3,0)</f>
        <v>0</v>
      </c>
      <c r="G33" s="220">
        <f>F33-F34</f>
        <v>0</v>
      </c>
      <c r="H33" s="180"/>
      <c r="I33" s="209"/>
      <c r="J33" s="2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>
      <c r="A34" s="135"/>
      <c r="B34" s="212"/>
      <c r="C34" s="213"/>
      <c r="D34" s="213"/>
      <c r="E34" s="106" t="s">
        <v>28</v>
      </c>
      <c r="F34" s="85">
        <f>VLOOKUP(G18,'Indicadores Media 2010'!B10:F13,5,0)</f>
        <v>0</v>
      </c>
      <c r="G34" s="235"/>
      <c r="H34" s="215"/>
      <c r="I34" s="216"/>
      <c r="J34" s="2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4.25" thickBot="1">
      <c r="A35" s="136"/>
      <c r="B35" s="130"/>
      <c r="C35" s="214"/>
      <c r="D35" s="214"/>
      <c r="E35" s="107" t="s">
        <v>68</v>
      </c>
      <c r="F35" s="79">
        <f>+D15</f>
        <v>360000000</v>
      </c>
      <c r="G35" s="84">
        <f>+F35*2</f>
        <v>720000000</v>
      </c>
      <c r="H35" s="181"/>
      <c r="I35" s="210"/>
      <c r="J35" s="2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3" customFormat="1" ht="13.5">
      <c r="A36" s="39"/>
      <c r="B36" s="40"/>
      <c r="C36" s="40"/>
      <c r="D36" s="40"/>
      <c r="E36" s="41"/>
      <c r="F36" s="42"/>
      <c r="G36" s="42"/>
      <c r="H36" s="43"/>
      <c r="I36" s="44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customHeight="1" thickBot="1">
      <c r="A37" s="174" t="s">
        <v>32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 customHeight="1" thickBot="1">
      <c r="A38" s="222">
        <v>4</v>
      </c>
      <c r="B38" s="128" t="s">
        <v>62</v>
      </c>
      <c r="C38" s="211"/>
      <c r="D38" s="129"/>
      <c r="E38" s="91" t="s">
        <v>36</v>
      </c>
      <c r="F38" s="77">
        <f>+F30-F28</f>
        <v>0</v>
      </c>
      <c r="G38" s="240"/>
      <c r="H38" s="233"/>
      <c r="I38" s="231"/>
      <c r="J38" s="23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3.5" customHeight="1" thickBot="1">
      <c r="A39" s="223"/>
      <c r="B39" s="130"/>
      <c r="C39" s="214"/>
      <c r="D39" s="131"/>
      <c r="E39" s="91" t="s">
        <v>68</v>
      </c>
      <c r="F39" s="77">
        <f>+D15</f>
        <v>360000000</v>
      </c>
      <c r="G39" s="241"/>
      <c r="H39" s="234"/>
      <c r="I39" s="232"/>
      <c r="J39" s="2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4.25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thickBot="1">
      <c r="A41" s="227" t="s">
        <v>34</v>
      </c>
      <c r="B41" s="228"/>
      <c r="C41" s="228"/>
      <c r="D41" s="228"/>
      <c r="E41" s="228"/>
      <c r="F41" s="228"/>
      <c r="G41" s="228"/>
      <c r="H41" s="228"/>
      <c r="I41" s="229"/>
      <c r="J41" s="13" t="s">
        <v>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>
      <c r="A43" s="7"/>
      <c r="B43" s="7"/>
      <c r="C43" s="7"/>
      <c r="D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10" s="20" customFormat="1" ht="12.75">
      <c r="A44" s="224" t="s">
        <v>39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s="20" customFormat="1" ht="12.75" customHeight="1">
      <c r="A45" s="225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s="20" customFormat="1" ht="12.75" customHeight="1">
      <c r="A46" s="226" t="s">
        <v>38</v>
      </c>
      <c r="B46" s="226"/>
      <c r="C46" s="226"/>
      <c r="D46" s="226"/>
      <c r="E46" s="226"/>
      <c r="F46" s="226"/>
      <c r="G46" s="226"/>
      <c r="H46" s="226"/>
      <c r="I46" s="226"/>
      <c r="J46" s="226"/>
    </row>
    <row r="47" spans="8:9" s="20" customFormat="1" ht="12.75">
      <c r="H47" s="7"/>
      <c r="I47" s="7"/>
    </row>
    <row r="48" spans="1:3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</sheetData>
  <sheetProtection/>
  <mergeCells count="49">
    <mergeCell ref="J38:J39"/>
    <mergeCell ref="A41:I41"/>
    <mergeCell ref="A44:J44"/>
    <mergeCell ref="A45:J45"/>
    <mergeCell ref="A46:J46"/>
    <mergeCell ref="I38:I39"/>
    <mergeCell ref="B38:D39"/>
    <mergeCell ref="A38:A39"/>
    <mergeCell ref="G38:G39"/>
    <mergeCell ref="H38:H39"/>
    <mergeCell ref="A37:J37"/>
    <mergeCell ref="J28:J30"/>
    <mergeCell ref="A33:A35"/>
    <mergeCell ref="B33:D35"/>
    <mergeCell ref="H33:H35"/>
    <mergeCell ref="I33:I35"/>
    <mergeCell ref="J33:J35"/>
    <mergeCell ref="I28:I30"/>
    <mergeCell ref="A32:J32"/>
    <mergeCell ref="A28:A30"/>
    <mergeCell ref="B28:D30"/>
    <mergeCell ref="G28:G30"/>
    <mergeCell ref="H28:H30"/>
    <mergeCell ref="G33:G34"/>
    <mergeCell ref="A27:J27"/>
    <mergeCell ref="J24:J25"/>
    <mergeCell ref="A17:A21"/>
    <mergeCell ref="B17:D21"/>
    <mergeCell ref="E17:J17"/>
    <mergeCell ref="E19:J19"/>
    <mergeCell ref="E20:J20"/>
    <mergeCell ref="A24:A25"/>
    <mergeCell ref="B24:D25"/>
    <mergeCell ref="G24:G25"/>
    <mergeCell ref="H24:H25"/>
    <mergeCell ref="I24:I25"/>
    <mergeCell ref="A23:J23"/>
    <mergeCell ref="A13:D13"/>
    <mergeCell ref="A1:J1"/>
    <mergeCell ref="A2:J2"/>
    <mergeCell ref="A3:J3"/>
    <mergeCell ref="A4:J4"/>
    <mergeCell ref="A5:J5"/>
    <mergeCell ref="A6:J6"/>
    <mergeCell ref="A8:E8"/>
    <mergeCell ref="A9:D9"/>
    <mergeCell ref="A10:D10"/>
    <mergeCell ref="A11:D11"/>
    <mergeCell ref="A12:D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2011-08-16T15:51:34Z</cp:lastPrinted>
  <dcterms:created xsi:type="dcterms:W3CDTF">1996-11-27T10:00:04Z</dcterms:created>
  <dcterms:modified xsi:type="dcterms:W3CDTF">2011-08-16T21:49:40Z</dcterms:modified>
  <cp:category/>
  <cp:version/>
  <cp:contentType/>
  <cp:contentStatus/>
</cp:coreProperties>
</file>