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84" activeTab="2"/>
  </bookViews>
  <sheets>
    <sheet name="EMPRESAS" sheetId="1" r:id="rId1"/>
    <sheet name="DOC UT MACROAUDIO" sheetId="2" r:id="rId2"/>
    <sheet name="IND UT MACROAUDIO" sheetId="3" r:id="rId3"/>
  </sheets>
  <definedNames/>
  <calcPr fullCalcOnLoad="1"/>
</workbook>
</file>

<file path=xl/sharedStrings.xml><?xml version="1.0" encoding="utf-8"?>
<sst xmlns="http://schemas.openxmlformats.org/spreadsheetml/2006/main" count="189" uniqueCount="78">
  <si>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</si>
  <si>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</si>
  <si>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</si>
  <si>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</si>
  <si>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</si>
  <si>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</si>
  <si>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</si>
  <si>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</si>
  <si>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</si>
  <si>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</si>
  <si>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</si>
  <si>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</si>
  <si>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</si>
  <si>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</si>
  <si>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</si>
  <si>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</si>
  <si>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</si>
  <si>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</si>
  <si>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</si>
  <si>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</si>
  <si>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</si>
  <si>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</si>
  <si>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</si>
  <si>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</si>
  <si>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</si>
  <si>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</si>
  <si>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</si>
  <si>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</si>
  <si>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</si>
  <si>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</si>
  <si>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</si>
  <si>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</si>
  <si>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</si>
  <si>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</si>
  <si>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</si>
  <si>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</si>
  <si>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</si>
  <si>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</si>
  <si>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</si>
  <si>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</si>
  <si>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</si>
  <si>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</si>
  <si>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</si>
  <si>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</si>
  <si>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</si>
  <si>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</si>
  <si>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>DECLARACION DE RENTA</t>
  </si>
  <si>
    <t>Conciliación Tributaria</t>
  </si>
  <si>
    <t>Declaración de Renta 2010</t>
  </si>
  <si>
    <t>VALOR DE LA OFERTA</t>
  </si>
  <si>
    <t>Porcentaje</t>
  </si>
  <si>
    <t>Razón Corriente &gt;= A   1,3 Veces</t>
  </si>
  <si>
    <t>Endeudamiento  &lt;= A 65 %</t>
  </si>
  <si>
    <t>PRIMERA EVALUACIÓN DE ADMISIBILIDAD</t>
  </si>
  <si>
    <t>EUSEBIO ANTONIO RANGEL ROA</t>
  </si>
  <si>
    <t>Oferta</t>
  </si>
  <si>
    <t>INDICADORES</t>
  </si>
  <si>
    <t>X</t>
  </si>
  <si>
    <t>ADMISIBLE</t>
  </si>
  <si>
    <t>SUBSANAR</t>
  </si>
  <si>
    <t>DOCUMENTOS</t>
  </si>
  <si>
    <t xml:space="preserve">PORCENTAJE PARTICIPACION </t>
  </si>
  <si>
    <t>PORCENTAJE</t>
  </si>
  <si>
    <t>MACRODIGITAL</t>
  </si>
  <si>
    <t>AUDIO DAZ PA SYSTEM LTDA</t>
  </si>
  <si>
    <t>CONVOCOTORIA PUBLICA No.016 DE 2011</t>
  </si>
  <si>
    <t>DICIEMBRE 12 DE 2011</t>
  </si>
  <si>
    <t>CONVOCATORIOA PUBLICA  No.016 DE 2011</t>
  </si>
  <si>
    <t>MACRODIGITAL SAS</t>
  </si>
  <si>
    <t>AUDIO PAZ PA SYSTEMA LTDA</t>
  </si>
  <si>
    <t>UNION TEMPORAL MACRO AUDIO 016</t>
  </si>
  <si>
    <t xml:space="preserve"> PRIMERA EVALUACIÓN DE ADMISIBILIDAD</t>
  </si>
  <si>
    <t>FALTAN</t>
  </si>
  <si>
    <t>NO FIGURAN LOS DE LA PERSONA QUE FIRMA LOS ESTADOS FINANCIEROS</t>
  </si>
  <si>
    <t>CONVOCATORIA PUBLICA No.016 DE 2011</t>
  </si>
  <si>
    <t>Capital de Trabajo: &gt;= 50% del Valor de la Oferta</t>
  </si>
  <si>
    <t>Patrimonio : &gt;= 50% del Valor de la Oferta</t>
  </si>
  <si>
    <t>FALTA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</si>
</sst>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</numFmts>
  <fonts count="49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19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17" fontId="9" fillId="34" borderId="18" xfId="0" applyNumberFormat="1" applyFont="1" applyFill="1" applyBorder="1" applyAlignment="1">
      <alignment horizontal="center"/>
    </xf>
    <xf numFmtId="218" fontId="9" fillId="34" borderId="18" xfId="0" applyNumberFormat="1" applyFont="1" applyFill="1" applyBorder="1" applyAlignment="1">
      <alignment/>
    </xf>
    <xf numFmtId="10" fontId="9" fillId="34" borderId="18" xfId="0" applyNumberFormat="1" applyFont="1" applyFill="1" applyBorder="1" applyAlignment="1">
      <alignment horizontal="center"/>
    </xf>
    <xf numFmtId="215" fontId="9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214" fontId="3" fillId="33" borderId="10" xfId="0" applyNumberFormat="1" applyFont="1" applyFill="1" applyBorder="1" applyAlignment="1">
      <alignment horizontal="center" vertical="center"/>
    </xf>
    <xf numFmtId="4" fontId="9" fillId="0" borderId="18" xfId="48" applyNumberFormat="1" applyFont="1" applyFill="1" applyBorder="1" applyAlignment="1" applyProtection="1">
      <alignment horizontal="right" vertical="center"/>
      <protection locked="0"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0" borderId="2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2" fillId="33" borderId="16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0" fontId="2" fillId="33" borderId="11" xfId="55" applyFont="1" applyFill="1" applyBorder="1" applyAlignment="1">
      <alignment horizontal="center"/>
      <protection/>
    </xf>
    <xf numFmtId="0" fontId="2" fillId="0" borderId="23" xfId="55" applyFont="1" applyBorder="1" applyAlignment="1">
      <alignment horizontal="center" vertical="center"/>
      <protection/>
    </xf>
    <xf numFmtId="0" fontId="3" fillId="33" borderId="12" xfId="55" applyFont="1" applyFill="1" applyBorder="1">
      <alignment/>
      <protection/>
    </xf>
    <xf numFmtId="214" fontId="3" fillId="33" borderId="12" xfId="55" applyNumberFormat="1" applyFont="1" applyFill="1" applyBorder="1" applyAlignment="1">
      <alignment horizontal="center" vertical="center"/>
      <protection/>
    </xf>
    <xf numFmtId="214" fontId="3" fillId="33" borderId="19" xfId="55" applyNumberFormat="1" applyFont="1" applyFill="1" applyBorder="1" applyAlignment="1">
      <alignment horizontal="center" vertical="center"/>
      <protection/>
    </xf>
    <xf numFmtId="0" fontId="3" fillId="33" borderId="19" xfId="55" applyFont="1" applyFill="1" applyBorder="1">
      <alignment/>
      <protection/>
    </xf>
    <xf numFmtId="214" fontId="3" fillId="33" borderId="13" xfId="0" applyNumberFormat="1" applyFont="1" applyFill="1" applyBorder="1" applyAlignment="1">
      <alignment horizontal="left" vertical="center"/>
    </xf>
    <xf numFmtId="214" fontId="3" fillId="33" borderId="20" xfId="0" applyNumberFormat="1" applyFont="1" applyFill="1" applyBorder="1" applyAlignment="1">
      <alignment horizontal="left" vertical="center"/>
    </xf>
    <xf numFmtId="214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214" fontId="3" fillId="33" borderId="11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0" fillId="0" borderId="0" xfId="55" applyFill="1">
      <alignment/>
      <protection/>
    </xf>
    <xf numFmtId="214" fontId="3" fillId="0" borderId="0" xfId="55" applyNumberFormat="1" applyFont="1" applyFill="1">
      <alignment/>
      <protection/>
    </xf>
    <xf numFmtId="0" fontId="3" fillId="35" borderId="11" xfId="55" applyFont="1" applyFill="1" applyBorder="1">
      <alignment/>
      <protection/>
    </xf>
    <xf numFmtId="214" fontId="3" fillId="33" borderId="11" xfId="55" applyNumberFormat="1" applyFont="1" applyFill="1" applyBorder="1" applyAlignment="1">
      <alignment horizontal="center" vertical="center"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0" borderId="0" xfId="55" applyFont="1" applyAlignment="1">
      <alignment/>
      <protection/>
    </xf>
    <xf numFmtId="0" fontId="2" fillId="0" borderId="0" xfId="0" applyFont="1" applyAlignment="1">
      <alignment/>
    </xf>
    <xf numFmtId="4" fontId="9" fillId="0" borderId="18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214" fontId="3" fillId="33" borderId="15" xfId="55" applyNumberFormat="1" applyFont="1" applyFill="1" applyBorder="1" applyAlignment="1">
      <alignment horizontal="center" vertical="center"/>
      <protection/>
    </xf>
    <xf numFmtId="214" fontId="3" fillId="33" borderId="14" xfId="55" applyNumberFormat="1" applyFont="1" applyFill="1" applyBorder="1" applyAlignment="1">
      <alignment horizontal="center" vertical="center"/>
      <protection/>
    </xf>
    <xf numFmtId="209" fontId="3" fillId="0" borderId="0" xfId="50" applyFont="1" applyAlignment="1">
      <alignment/>
    </xf>
    <xf numFmtId="0" fontId="9" fillId="0" borderId="18" xfId="0" applyFont="1" applyFill="1" applyBorder="1" applyAlignment="1">
      <alignment horizontal="center" vertical="center"/>
    </xf>
    <xf numFmtId="9" fontId="2" fillId="36" borderId="10" xfId="55" applyNumberFormat="1" applyFont="1" applyFill="1" applyBorder="1" applyAlignment="1">
      <alignment horizontal="center"/>
      <protection/>
    </xf>
    <xf numFmtId="9" fontId="3" fillId="33" borderId="17" xfId="55" applyNumberFormat="1" applyFont="1" applyFill="1" applyBorder="1">
      <alignment/>
      <protection/>
    </xf>
    <xf numFmtId="214" fontId="3" fillId="33" borderId="15" xfId="55" applyNumberFormat="1" applyFont="1" applyFill="1" applyBorder="1" applyAlignment="1">
      <alignment horizontal="left" vertical="center"/>
      <protection/>
    </xf>
    <xf numFmtId="214" fontId="3" fillId="33" borderId="14" xfId="55" applyNumberFormat="1" applyFont="1" applyFill="1" applyBorder="1" applyAlignment="1">
      <alignment horizontal="left" vertical="center"/>
      <protection/>
    </xf>
    <xf numFmtId="208" fontId="3" fillId="0" borderId="0" xfId="53" applyFont="1" applyFill="1" applyAlignment="1">
      <alignment/>
    </xf>
    <xf numFmtId="214" fontId="3" fillId="0" borderId="0" xfId="55" applyNumberFormat="1" applyFont="1" applyFill="1" applyBorder="1" applyAlignment="1">
      <alignment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27" xfId="55" applyFont="1" applyBorder="1" applyAlignment="1">
      <alignment vertical="center"/>
      <protection/>
    </xf>
    <xf numFmtId="0" fontId="3" fillId="0" borderId="21" xfId="55" applyFont="1" applyBorder="1" applyAlignment="1">
      <alignment vertical="center"/>
      <protection/>
    </xf>
    <xf numFmtId="0" fontId="3" fillId="0" borderId="28" xfId="55" applyFont="1" applyBorder="1" applyAlignment="1">
      <alignment vertical="center"/>
      <protection/>
    </xf>
    <xf numFmtId="0" fontId="3" fillId="0" borderId="23" xfId="55" applyFont="1" applyBorder="1" applyAlignment="1">
      <alignment vertical="center"/>
      <protection/>
    </xf>
    <xf numFmtId="0" fontId="3" fillId="0" borderId="29" xfId="55" applyFont="1" applyBorder="1" applyAlignment="1">
      <alignment vertical="center"/>
      <protection/>
    </xf>
    <xf numFmtId="0" fontId="10" fillId="0" borderId="11" xfId="55" applyFont="1" applyBorder="1" applyAlignment="1">
      <alignment horizontal="center"/>
      <protection/>
    </xf>
    <xf numFmtId="214" fontId="4" fillId="0" borderId="0" xfId="5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55" applyFont="1" applyAlignment="1">
      <alignment horizontal="center"/>
      <protection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center" vertical="center"/>
      <protection/>
    </xf>
    <xf numFmtId="214" fontId="3" fillId="33" borderId="15" xfId="55" applyNumberFormat="1" applyFont="1" applyFill="1" applyBorder="1" applyAlignment="1">
      <alignment horizontal="center" vertical="center"/>
      <protection/>
    </xf>
    <xf numFmtId="214" fontId="3" fillId="33" borderId="14" xfId="55" applyNumberFormat="1" applyFont="1" applyFill="1" applyBorder="1" applyAlignment="1">
      <alignment horizontal="center" vertical="center"/>
      <protection/>
    </xf>
    <xf numFmtId="0" fontId="2" fillId="33" borderId="15" xfId="55" applyNumberFormat="1" applyFont="1" applyFill="1" applyBorder="1" applyAlignment="1">
      <alignment horizontal="center" vertical="center"/>
      <protection/>
    </xf>
    <xf numFmtId="0" fontId="2" fillId="33" borderId="38" xfId="55" applyNumberFormat="1" applyFont="1" applyFill="1" applyBorder="1" applyAlignment="1">
      <alignment horizontal="center" vertical="center"/>
      <protection/>
    </xf>
    <xf numFmtId="0" fontId="2" fillId="33" borderId="14" xfId="55" applyNumberFormat="1" applyFont="1" applyFill="1" applyBorder="1" applyAlignment="1">
      <alignment horizontal="center" vertical="center"/>
      <protection/>
    </xf>
    <xf numFmtId="0" fontId="3" fillId="33" borderId="15" xfId="55" applyNumberFormat="1" applyFont="1" applyFill="1" applyBorder="1" applyAlignment="1">
      <alignment horizontal="center" vertical="center"/>
      <protection/>
    </xf>
    <xf numFmtId="0" fontId="3" fillId="33" borderId="38" xfId="55" applyNumberFormat="1" applyFont="1" applyFill="1" applyBorder="1" applyAlignment="1">
      <alignment horizontal="center" vertical="center"/>
      <protection/>
    </xf>
    <xf numFmtId="0" fontId="3" fillId="33" borderId="14" xfId="55" applyNumberFormat="1" applyFont="1" applyFill="1" applyBorder="1" applyAlignment="1">
      <alignment horizontal="center" vertical="center"/>
      <protection/>
    </xf>
    <xf numFmtId="214" fontId="3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2" fillId="35" borderId="15" xfId="55" applyNumberFormat="1" applyFont="1" applyFill="1" applyBorder="1" applyAlignment="1">
      <alignment horizontal="center" vertical="center"/>
      <protection/>
    </xf>
    <xf numFmtId="0" fontId="2" fillId="35" borderId="38" xfId="55" applyNumberFormat="1" applyFont="1" applyFill="1" applyBorder="1" applyAlignment="1">
      <alignment horizontal="center" vertical="center"/>
      <protection/>
    </xf>
    <xf numFmtId="0" fontId="2" fillId="35" borderId="14" xfId="55" applyNumberFormat="1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38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horizontal="left" vertical="center" wrapText="1"/>
      <protection/>
    </xf>
    <xf numFmtId="0" fontId="3" fillId="0" borderId="27" xfId="55" applyFont="1" applyBorder="1" applyAlignment="1">
      <alignment horizontal="left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0" fontId="3" fillId="0" borderId="40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41" xfId="55" applyFont="1" applyBorder="1" applyAlignment="1">
      <alignment horizontal="left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10" fontId="3" fillId="33" borderId="15" xfId="55" applyNumberFormat="1" applyFont="1" applyFill="1" applyBorder="1" applyAlignment="1">
      <alignment horizontal="center" vertical="center"/>
      <protection/>
    </xf>
    <xf numFmtId="10" fontId="3" fillId="33" borderId="14" xfId="55" applyNumberFormat="1" applyFont="1" applyFill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horizontal="left" vertical="center"/>
      <protection/>
    </xf>
    <xf numFmtId="0" fontId="3" fillId="0" borderId="27" xfId="55" applyFont="1" applyBorder="1" applyAlignment="1">
      <alignment horizontal="left" vertical="center"/>
      <protection/>
    </xf>
    <xf numFmtId="0" fontId="3" fillId="0" borderId="21" xfId="55" applyFont="1" applyBorder="1" applyAlignment="1">
      <alignment horizontal="left" vertical="center"/>
      <protection/>
    </xf>
    <xf numFmtId="0" fontId="3" fillId="0" borderId="28" xfId="55" applyFont="1" applyBorder="1" applyAlignment="1">
      <alignment horizontal="left" vertical="center"/>
      <protection/>
    </xf>
    <xf numFmtId="0" fontId="3" fillId="0" borderId="23" xfId="55" applyFont="1" applyBorder="1" applyAlignment="1">
      <alignment horizontal="left" vertical="center"/>
      <protection/>
    </xf>
    <xf numFmtId="0" fontId="3" fillId="0" borderId="29" xfId="55" applyFont="1" applyBorder="1" applyAlignment="1">
      <alignment horizontal="left" vertical="center"/>
      <protection/>
    </xf>
    <xf numFmtId="10" fontId="3" fillId="33" borderId="21" xfId="55" applyNumberFormat="1" applyFont="1" applyFill="1" applyBorder="1" applyAlignment="1">
      <alignment horizontal="center" vertical="center"/>
      <protection/>
    </xf>
    <xf numFmtId="10" fontId="3" fillId="33" borderId="29" xfId="55" applyNumberFormat="1" applyFont="1" applyFill="1" applyBorder="1" applyAlignment="1">
      <alignment horizontal="center" vertical="center"/>
      <protection/>
    </xf>
    <xf numFmtId="2" fontId="3" fillId="33" borderId="15" xfId="55" applyNumberFormat="1" applyFont="1" applyFill="1" applyBorder="1" applyAlignment="1">
      <alignment horizontal="center" vertical="center"/>
      <protection/>
    </xf>
    <xf numFmtId="2" fontId="3" fillId="33" borderId="14" xfId="55" applyNumberFormat="1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 vertical="center" wrapText="1" shrinkToFit="1"/>
      <protection/>
    </xf>
    <xf numFmtId="0" fontId="2" fillId="0" borderId="38" xfId="55" applyFont="1" applyBorder="1" applyAlignment="1">
      <alignment horizontal="center" vertical="center" wrapText="1" shrinkToFit="1"/>
      <protection/>
    </xf>
    <xf numFmtId="0" fontId="2" fillId="0" borderId="14" xfId="55" applyFont="1" applyBorder="1" applyAlignment="1">
      <alignment horizontal="center" vertical="center" wrapText="1" shrinkToFit="1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27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4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33" borderId="16" xfId="55" applyFont="1" applyFill="1" applyBorder="1" applyAlignment="1">
      <alignment horizontal="center" vertical="center" wrapText="1"/>
      <protection/>
    </xf>
    <xf numFmtId="0" fontId="2" fillId="33" borderId="17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209" fontId="8" fillId="37" borderId="16" xfId="50" applyFont="1" applyFill="1" applyBorder="1" applyAlignment="1">
      <alignment horizontal="center"/>
    </xf>
    <xf numFmtId="209" fontId="8" fillId="37" borderId="17" xfId="50" applyFont="1" applyFill="1" applyBorder="1" applyAlignment="1">
      <alignment horizontal="center"/>
    </xf>
    <xf numFmtId="0" fontId="2" fillId="0" borderId="16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zoomScale="110" zoomScaleNormal="110" zoomScalePageLayoutView="0" workbookViewId="0" topLeftCell="A1">
      <selection activeCell="A10" sqref="A10:N13"/>
    </sheetView>
  </sheetViews>
  <sheetFormatPr defaultColWidth="11.421875" defaultRowHeight="12.75"/>
  <cols>
    <col min="1" max="1" width="4.57421875" style="0" customWidth="1"/>
    <col min="2" max="2" width="10.00390625" style="21" bestFit="1" customWidth="1"/>
    <col min="3" max="3" width="25.8515625" style="21" customWidth="1"/>
    <col min="4" max="4" width="16.00390625" style="0" hidden="1" customWidth="1"/>
    <col min="5" max="5" width="14.7109375" style="0" hidden="1" customWidth="1"/>
    <col min="6" max="6" width="16.57421875" style="0" hidden="1" customWidth="1"/>
    <col min="7" max="7" width="13.28125" style="0" hidden="1" customWidth="1"/>
    <col min="8" max="8" width="1.421875" style="0" hidden="1" customWidth="1"/>
    <col min="9" max="9" width="8.8515625" style="0" hidden="1" customWidth="1"/>
    <col min="10" max="10" width="17.8515625" style="0" hidden="1" customWidth="1"/>
    <col min="11" max="11" width="15.28125" style="0" hidden="1" customWidth="1"/>
    <col min="12" max="12" width="16.7109375" style="0" hidden="1" customWidth="1"/>
    <col min="13" max="13" width="15.28125" style="0" bestFit="1" customWidth="1"/>
    <col min="14" max="14" width="14.140625" style="0" customWidth="1"/>
  </cols>
  <sheetData>
    <row r="1" spans="1:8" ht="13.5">
      <c r="A1" s="106" t="s">
        <v>7</v>
      </c>
      <c r="B1" s="106"/>
      <c r="C1" s="106"/>
      <c r="D1" s="106"/>
      <c r="E1" s="106"/>
      <c r="F1" s="106"/>
      <c r="G1" s="106"/>
      <c r="H1" s="106"/>
    </row>
    <row r="2" spans="1:8" ht="13.5">
      <c r="A2" s="106" t="s">
        <v>4</v>
      </c>
      <c r="B2" s="106"/>
      <c r="C2" s="106"/>
      <c r="D2" s="106"/>
      <c r="E2" s="106"/>
      <c r="F2" s="106"/>
      <c r="G2" s="106"/>
      <c r="H2" s="106"/>
    </row>
    <row r="3" spans="1:8" ht="13.5">
      <c r="A3" s="106" t="s">
        <v>65</v>
      </c>
      <c r="B3" s="106"/>
      <c r="C3" s="106"/>
      <c r="D3" s="106"/>
      <c r="E3" s="106"/>
      <c r="F3" s="106"/>
      <c r="G3" s="106"/>
      <c r="H3" s="106"/>
    </row>
    <row r="4" spans="1:8" ht="13.5">
      <c r="A4" s="106" t="s">
        <v>53</v>
      </c>
      <c r="B4" s="106"/>
      <c r="C4" s="106"/>
      <c r="D4" s="106"/>
      <c r="E4" s="106"/>
      <c r="F4" s="106"/>
      <c r="G4" s="106"/>
      <c r="H4" s="106"/>
    </row>
    <row r="5" spans="1:8" ht="13.5">
      <c r="A5" s="106" t="s">
        <v>8</v>
      </c>
      <c r="B5" s="106"/>
      <c r="C5" s="106"/>
      <c r="D5" s="106"/>
      <c r="E5" s="106"/>
      <c r="F5" s="106"/>
      <c r="G5" s="106"/>
      <c r="H5" s="106"/>
    </row>
    <row r="6" spans="1:8" ht="13.5">
      <c r="A6" s="107" t="s">
        <v>66</v>
      </c>
      <c r="B6" s="107"/>
      <c r="C6" s="107"/>
      <c r="D6" s="107"/>
      <c r="E6" s="107"/>
      <c r="F6" s="107"/>
      <c r="G6" s="107"/>
      <c r="H6" s="107"/>
    </row>
    <row r="9" ht="13.5" thickBot="1"/>
    <row r="10" spans="1:14" ht="13.5" thickBot="1">
      <c r="A10" s="120" t="s">
        <v>38</v>
      </c>
      <c r="B10" s="121"/>
      <c r="C10" s="122"/>
      <c r="D10" s="113" t="s">
        <v>45</v>
      </c>
      <c r="E10" s="113"/>
      <c r="F10" s="113"/>
      <c r="G10" s="113"/>
      <c r="H10" s="80"/>
      <c r="I10" s="114" t="s">
        <v>39</v>
      </c>
      <c r="J10" s="114"/>
      <c r="K10" s="114"/>
      <c r="L10" s="114"/>
      <c r="M10" s="109" t="s">
        <v>60</v>
      </c>
      <c r="N10" s="111" t="s">
        <v>56</v>
      </c>
    </row>
    <row r="11" spans="1:14" ht="13.5" thickBot="1">
      <c r="A11" s="123" t="s">
        <v>70</v>
      </c>
      <c r="B11" s="124"/>
      <c r="C11" s="125"/>
      <c r="D11" s="102" t="s">
        <v>25</v>
      </c>
      <c r="E11" s="28" t="s">
        <v>31</v>
      </c>
      <c r="F11" s="28" t="s">
        <v>26</v>
      </c>
      <c r="G11" s="28" t="s">
        <v>28</v>
      </c>
      <c r="H11" s="28"/>
      <c r="I11" s="29" t="s">
        <v>40</v>
      </c>
      <c r="J11" s="29" t="s">
        <v>41</v>
      </c>
      <c r="K11" s="29" t="s">
        <v>42</v>
      </c>
      <c r="L11" s="29" t="s">
        <v>34</v>
      </c>
      <c r="M11" s="110"/>
      <c r="N11" s="112"/>
    </row>
    <row r="12" spans="1:14" ht="12.75">
      <c r="A12" s="103">
        <v>1</v>
      </c>
      <c r="B12" s="104">
        <v>800032755</v>
      </c>
      <c r="C12" s="105" t="s">
        <v>63</v>
      </c>
      <c r="D12" s="78">
        <v>638533251</v>
      </c>
      <c r="E12" s="78">
        <v>707303251</v>
      </c>
      <c r="F12" s="42">
        <v>286108272</v>
      </c>
      <c r="G12" s="42">
        <v>302768272</v>
      </c>
      <c r="H12" s="27"/>
      <c r="I12" s="30">
        <f>+D12/F12</f>
        <v>2.231788848803365</v>
      </c>
      <c r="J12" s="31">
        <f>+D12-F12</f>
        <v>352424979</v>
      </c>
      <c r="K12" s="32">
        <f>+G12/E12</f>
        <v>0.42806005991339635</v>
      </c>
      <c r="L12" s="33">
        <f>+E12-G12</f>
        <v>404534979</v>
      </c>
      <c r="M12" s="118" t="s">
        <v>59</v>
      </c>
      <c r="N12" s="116" t="str">
        <f>+'IND UT MACROAUDIO'!V41</f>
        <v>ADMISIBLE</v>
      </c>
    </row>
    <row r="13" spans="1:14" ht="12.75">
      <c r="A13" s="81">
        <v>2</v>
      </c>
      <c r="B13" s="26">
        <v>830017043</v>
      </c>
      <c r="C13" s="27" t="s">
        <v>64</v>
      </c>
      <c r="D13" s="42">
        <v>1326423089</v>
      </c>
      <c r="E13" s="42">
        <v>2216131511</v>
      </c>
      <c r="F13" s="42">
        <v>274305690</v>
      </c>
      <c r="G13" s="42">
        <v>559571980</v>
      </c>
      <c r="H13" s="27"/>
      <c r="I13" s="30">
        <f>+D13/F13</f>
        <v>4.835565346821642</v>
      </c>
      <c r="J13" s="31">
        <f>+D13-F13</f>
        <v>1052117399</v>
      </c>
      <c r="K13" s="32">
        <f>+G13/E13</f>
        <v>0.2524994465457064</v>
      </c>
      <c r="L13" s="33">
        <f>+E13-G13</f>
        <v>1656559531</v>
      </c>
      <c r="M13" s="119"/>
      <c r="N13" s="117"/>
    </row>
    <row r="14" spans="2:3" ht="12.75">
      <c r="B14"/>
      <c r="C14"/>
    </row>
    <row r="15" spans="2:3" ht="13.5" customHeight="1">
      <c r="B15"/>
      <c r="C15"/>
    </row>
    <row r="16" spans="2:13" ht="12.75">
      <c r="B16"/>
      <c r="C16"/>
      <c r="M16" s="101"/>
    </row>
    <row r="17" spans="2:3" ht="12.75">
      <c r="B17"/>
      <c r="C17"/>
    </row>
    <row r="18" spans="2:3" ht="12.75">
      <c r="B18"/>
      <c r="C18"/>
    </row>
    <row r="19" spans="2:9" ht="12.75">
      <c r="B19" s="115" t="s">
        <v>54</v>
      </c>
      <c r="C19" s="115"/>
      <c r="D19" s="115"/>
      <c r="E19" s="115"/>
      <c r="F19" s="115"/>
      <c r="G19" s="115"/>
      <c r="H19" s="115"/>
      <c r="I19" s="115"/>
    </row>
    <row r="20" spans="1:9" ht="12.75">
      <c r="A20" s="22"/>
      <c r="B20" s="108" t="s">
        <v>35</v>
      </c>
      <c r="C20" s="108"/>
      <c r="D20" s="108"/>
      <c r="E20" s="108"/>
      <c r="F20" s="108"/>
      <c r="G20" s="108"/>
      <c r="H20" s="108"/>
      <c r="I20" s="108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3.5" customHeight="1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 s="24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1:3" ht="48" customHeight="1">
      <c r="A57" s="25"/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1:3" ht="12.75">
      <c r="A63" s="23"/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30.75" customHeight="1">
      <c r="B71"/>
      <c r="C71"/>
    </row>
    <row r="72" spans="2:3" ht="12.75">
      <c r="B72"/>
      <c r="C72"/>
    </row>
    <row r="73" spans="2:3" ht="48.75" customHeight="1">
      <c r="B73"/>
      <c r="C73"/>
    </row>
    <row r="74" spans="2:3" ht="21" customHeight="1">
      <c r="B74"/>
      <c r="C74"/>
    </row>
    <row r="75" spans="2:3" ht="32.25" customHeight="1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</sheetData>
  <sheetProtection/>
  <mergeCells count="16">
    <mergeCell ref="B20:I20"/>
    <mergeCell ref="M10:M11"/>
    <mergeCell ref="N10:N11"/>
    <mergeCell ref="D10:G10"/>
    <mergeCell ref="I10:L10"/>
    <mergeCell ref="B19:I19"/>
    <mergeCell ref="N12:N13"/>
    <mergeCell ref="M12:M13"/>
    <mergeCell ref="A10:C10"/>
    <mergeCell ref="A11:C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67"/>
  <sheetViews>
    <sheetView zoomScalePageLayoutView="0" workbookViewId="0" topLeftCell="A9">
      <selection activeCell="O26" sqref="O26"/>
    </sheetView>
  </sheetViews>
  <sheetFormatPr defaultColWidth="9.140625" defaultRowHeight="12.75"/>
  <cols>
    <col min="1" max="1" width="5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10" width="3.7109375" style="0" customWidth="1"/>
    <col min="11" max="11" width="19.00390625" style="0" customWidth="1"/>
    <col min="12" max="13" width="3.7109375" style="0" customWidth="1"/>
    <col min="14" max="14" width="12.7109375" style="0" bestFit="1" customWidth="1"/>
  </cols>
  <sheetData>
    <row r="1" spans="1:8" ht="13.5">
      <c r="A1" s="106" t="s">
        <v>7</v>
      </c>
      <c r="B1" s="106"/>
      <c r="C1" s="106"/>
      <c r="D1" s="106"/>
      <c r="E1" s="106"/>
      <c r="F1" s="106"/>
      <c r="G1" s="106"/>
      <c r="H1" s="106"/>
    </row>
    <row r="2" spans="1:8" ht="13.5">
      <c r="A2" s="106" t="s">
        <v>4</v>
      </c>
      <c r="B2" s="106"/>
      <c r="C2" s="106"/>
      <c r="D2" s="106"/>
      <c r="E2" s="106"/>
      <c r="F2" s="106"/>
      <c r="G2" s="106"/>
      <c r="H2" s="106"/>
    </row>
    <row r="3" spans="1:8" ht="13.5">
      <c r="A3" s="106" t="s">
        <v>67</v>
      </c>
      <c r="B3" s="106"/>
      <c r="C3" s="106"/>
      <c r="D3" s="106"/>
      <c r="E3" s="106"/>
      <c r="F3" s="106"/>
      <c r="G3" s="106"/>
      <c r="H3" s="106"/>
    </row>
    <row r="4" spans="1:8" ht="13.5">
      <c r="A4" s="106" t="s">
        <v>71</v>
      </c>
      <c r="B4" s="106"/>
      <c r="C4" s="106"/>
      <c r="D4" s="106"/>
      <c r="E4" s="106"/>
      <c r="F4" s="106"/>
      <c r="G4" s="106"/>
      <c r="H4" s="106"/>
    </row>
    <row r="5" spans="1:8" ht="13.5">
      <c r="A5" s="106" t="s">
        <v>8</v>
      </c>
      <c r="B5" s="106"/>
      <c r="C5" s="106"/>
      <c r="D5" s="106"/>
      <c r="E5" s="106"/>
      <c r="F5" s="106"/>
      <c r="G5" s="106"/>
      <c r="H5" s="106"/>
    </row>
    <row r="6" spans="1:8" ht="13.5">
      <c r="A6" s="107" t="s">
        <v>66</v>
      </c>
      <c r="B6" s="107"/>
      <c r="C6" s="107"/>
      <c r="D6" s="107"/>
      <c r="E6" s="107"/>
      <c r="F6" s="107"/>
      <c r="G6" s="107"/>
      <c r="H6" s="107"/>
    </row>
    <row r="7" spans="1:8" ht="13.5">
      <c r="A7" s="34"/>
      <c r="B7" s="34"/>
      <c r="C7" s="34"/>
      <c r="D7" s="34"/>
      <c r="E7" s="34"/>
      <c r="F7" s="34"/>
      <c r="G7" s="34"/>
      <c r="H7" s="34"/>
    </row>
    <row r="8" spans="1:8" ht="14.25" thickBot="1">
      <c r="A8" s="34"/>
      <c r="B8" s="34"/>
      <c r="C8" s="34"/>
      <c r="D8" s="34"/>
      <c r="E8" s="34"/>
      <c r="F8" s="107"/>
      <c r="G8" s="107"/>
      <c r="H8" s="107"/>
    </row>
    <row r="9" spans="1:14" ht="14.25" customHeight="1" thickBot="1">
      <c r="A9" s="160" t="s">
        <v>5</v>
      </c>
      <c r="B9" s="163" t="s">
        <v>9</v>
      </c>
      <c r="C9" s="164"/>
      <c r="D9" s="164"/>
      <c r="E9" s="165"/>
      <c r="F9" s="143" t="s">
        <v>3</v>
      </c>
      <c r="G9" s="144"/>
      <c r="H9" s="145"/>
      <c r="I9" s="143" t="s">
        <v>3</v>
      </c>
      <c r="J9" s="144"/>
      <c r="K9" s="145"/>
      <c r="L9" s="143" t="s">
        <v>3</v>
      </c>
      <c r="M9" s="144"/>
      <c r="N9" s="145"/>
    </row>
    <row r="10" spans="1:14" ht="29.25" customHeight="1" thickBot="1">
      <c r="A10" s="161"/>
      <c r="B10" s="166"/>
      <c r="C10" s="167"/>
      <c r="D10" s="167"/>
      <c r="E10" s="168"/>
      <c r="F10" s="172" t="s">
        <v>68</v>
      </c>
      <c r="G10" s="173"/>
      <c r="H10" s="174"/>
      <c r="I10" s="172" t="s">
        <v>69</v>
      </c>
      <c r="J10" s="173"/>
      <c r="K10" s="174"/>
      <c r="L10" s="172" t="s">
        <v>70</v>
      </c>
      <c r="M10" s="173"/>
      <c r="N10" s="174"/>
    </row>
    <row r="11" spans="1:14" ht="14.25" thickBot="1">
      <c r="A11" s="161"/>
      <c r="B11" s="166"/>
      <c r="C11" s="167"/>
      <c r="D11" s="167"/>
      <c r="E11" s="168"/>
      <c r="F11" s="143" t="s">
        <v>0</v>
      </c>
      <c r="G11" s="144"/>
      <c r="H11" s="145"/>
      <c r="I11" s="143" t="s">
        <v>0</v>
      </c>
      <c r="J11" s="144"/>
      <c r="K11" s="145"/>
      <c r="L11" s="143" t="s">
        <v>0</v>
      </c>
      <c r="M11" s="144"/>
      <c r="N11" s="145"/>
    </row>
    <row r="12" spans="1:14" ht="14.25" thickBot="1">
      <c r="A12" s="162"/>
      <c r="B12" s="169"/>
      <c r="C12" s="170"/>
      <c r="D12" s="170"/>
      <c r="E12" s="171"/>
      <c r="F12" s="3" t="s">
        <v>2</v>
      </c>
      <c r="G12" s="2" t="s">
        <v>1</v>
      </c>
      <c r="H12" s="2" t="s">
        <v>6</v>
      </c>
      <c r="I12" s="3" t="s">
        <v>2</v>
      </c>
      <c r="J12" s="2" t="s">
        <v>1</v>
      </c>
      <c r="K12" s="2" t="s">
        <v>6</v>
      </c>
      <c r="L12" s="3" t="s">
        <v>2</v>
      </c>
      <c r="M12" s="2" t="s">
        <v>1</v>
      </c>
      <c r="N12" s="2" t="s">
        <v>6</v>
      </c>
    </row>
    <row r="13" spans="1:14" ht="14.25" thickBot="1">
      <c r="A13" s="146">
        <v>1</v>
      </c>
      <c r="B13" s="149" t="s">
        <v>10</v>
      </c>
      <c r="C13" s="150"/>
      <c r="D13" s="150"/>
      <c r="E13" s="151"/>
      <c r="F13" s="5"/>
      <c r="G13" s="5"/>
      <c r="H13" s="5"/>
      <c r="I13" s="5"/>
      <c r="J13" s="5"/>
      <c r="K13" s="5"/>
      <c r="L13" s="5"/>
      <c r="M13" s="5"/>
      <c r="N13" s="5"/>
    </row>
    <row r="14" spans="1:14" ht="13.5">
      <c r="A14" s="147"/>
      <c r="B14" s="152" t="s">
        <v>11</v>
      </c>
      <c r="C14" s="153"/>
      <c r="D14" s="6">
        <v>2009</v>
      </c>
      <c r="E14" s="7">
        <v>2010</v>
      </c>
      <c r="F14" s="8" t="s">
        <v>57</v>
      </c>
      <c r="G14" s="10"/>
      <c r="H14" s="10"/>
      <c r="I14" s="8" t="s">
        <v>57</v>
      </c>
      <c r="J14" s="10"/>
      <c r="K14" s="10"/>
      <c r="L14" s="8"/>
      <c r="M14" s="10"/>
      <c r="N14" s="10"/>
    </row>
    <row r="15" spans="1:14" ht="14.25" thickBot="1">
      <c r="A15" s="147"/>
      <c r="B15" s="154"/>
      <c r="C15" s="155"/>
      <c r="D15" s="36"/>
      <c r="E15" s="37"/>
      <c r="F15" s="35"/>
      <c r="G15" s="74"/>
      <c r="H15" s="74"/>
      <c r="I15" s="35"/>
      <c r="J15" s="74"/>
      <c r="K15" s="74"/>
      <c r="L15" s="35"/>
      <c r="M15" s="74"/>
      <c r="N15" s="74"/>
    </row>
    <row r="16" spans="1:14" ht="13.5">
      <c r="A16" s="147"/>
      <c r="B16" s="152" t="s">
        <v>12</v>
      </c>
      <c r="C16" s="153"/>
      <c r="D16" s="6">
        <v>2009</v>
      </c>
      <c r="E16" s="7">
        <v>2010</v>
      </c>
      <c r="F16" s="8" t="s">
        <v>57</v>
      </c>
      <c r="G16" s="10"/>
      <c r="H16" s="10"/>
      <c r="I16" s="8" t="s">
        <v>57</v>
      </c>
      <c r="J16" s="10"/>
      <c r="K16" s="10"/>
      <c r="L16" s="8"/>
      <c r="M16" s="10"/>
      <c r="N16" s="10"/>
    </row>
    <row r="17" spans="1:14" ht="14.25" thickBot="1">
      <c r="A17" s="147"/>
      <c r="B17" s="154"/>
      <c r="C17" s="155"/>
      <c r="D17" s="36"/>
      <c r="E17" s="37"/>
      <c r="F17" s="35"/>
      <c r="G17" s="74"/>
      <c r="H17" s="74"/>
      <c r="I17" s="35"/>
      <c r="J17" s="74"/>
      <c r="K17" s="74"/>
      <c r="L17" s="35"/>
      <c r="M17" s="74"/>
      <c r="N17" s="74"/>
    </row>
    <row r="18" spans="1:14" ht="13.5">
      <c r="A18" s="147"/>
      <c r="B18" s="152" t="s">
        <v>13</v>
      </c>
      <c r="C18" s="153"/>
      <c r="D18" s="6">
        <v>2009</v>
      </c>
      <c r="E18" s="7">
        <v>2010</v>
      </c>
      <c r="F18" s="8" t="s">
        <v>57</v>
      </c>
      <c r="G18" s="10"/>
      <c r="H18" s="10"/>
      <c r="I18" s="8" t="s">
        <v>57</v>
      </c>
      <c r="J18" s="10"/>
      <c r="K18" s="10"/>
      <c r="L18" s="8"/>
      <c r="M18" s="10"/>
      <c r="N18" s="10"/>
    </row>
    <row r="19" spans="1:14" ht="14.25" thickBot="1">
      <c r="A19" s="147"/>
      <c r="B19" s="154"/>
      <c r="C19" s="155"/>
      <c r="D19" s="36"/>
      <c r="E19" s="37"/>
      <c r="F19" s="35"/>
      <c r="G19" s="74"/>
      <c r="H19" s="74"/>
      <c r="I19" s="35"/>
      <c r="J19" s="74"/>
      <c r="K19" s="74"/>
      <c r="L19" s="35"/>
      <c r="M19" s="74"/>
      <c r="N19" s="74"/>
    </row>
    <row r="20" spans="1:14" ht="16.5" customHeight="1" thickBot="1">
      <c r="A20" s="147"/>
      <c r="B20" s="156" t="s">
        <v>14</v>
      </c>
      <c r="C20" s="157"/>
      <c r="D20" s="6">
        <v>2009</v>
      </c>
      <c r="E20" s="7">
        <v>2010</v>
      </c>
      <c r="F20" s="14" t="s">
        <v>57</v>
      </c>
      <c r="G20" s="40"/>
      <c r="H20" s="75"/>
      <c r="I20" s="14"/>
      <c r="J20" s="40" t="s">
        <v>57</v>
      </c>
      <c r="K20" s="75" t="s">
        <v>72</v>
      </c>
      <c r="L20" s="14"/>
      <c r="M20" s="3" t="s">
        <v>57</v>
      </c>
      <c r="N20" s="10" t="s">
        <v>59</v>
      </c>
    </row>
    <row r="21" spans="1:14" ht="14.25" thickBot="1">
      <c r="A21" s="148"/>
      <c r="B21" s="158"/>
      <c r="C21" s="159"/>
      <c r="D21" s="36"/>
      <c r="E21" s="37"/>
      <c r="F21" s="38"/>
      <c r="G21" s="9"/>
      <c r="H21" s="9"/>
      <c r="I21" s="38"/>
      <c r="J21" s="9"/>
      <c r="K21" s="9"/>
      <c r="L21" s="38"/>
      <c r="M21" s="38"/>
      <c r="N21" s="9"/>
    </row>
    <row r="22" spans="1:14" ht="14.25" thickBot="1">
      <c r="A22" s="128">
        <v>2</v>
      </c>
      <c r="B22" s="131" t="s">
        <v>46</v>
      </c>
      <c r="C22" s="132"/>
      <c r="D22" s="132"/>
      <c r="E22" s="132"/>
      <c r="F22" s="11"/>
      <c r="G22" s="11"/>
      <c r="H22" s="11"/>
      <c r="I22" s="11"/>
      <c r="J22" s="11"/>
      <c r="K22" s="11"/>
      <c r="L22" s="11"/>
      <c r="M22" s="3"/>
      <c r="N22" s="11"/>
    </row>
    <row r="23" spans="1:14" ht="14.25" thickBot="1">
      <c r="A23" s="129"/>
      <c r="B23" s="139" t="s">
        <v>48</v>
      </c>
      <c r="C23" s="140"/>
      <c r="D23" s="140"/>
      <c r="E23" s="140"/>
      <c r="F23" s="8" t="s">
        <v>57</v>
      </c>
      <c r="G23" s="9"/>
      <c r="H23" s="9"/>
      <c r="I23" s="8" t="s">
        <v>57</v>
      </c>
      <c r="J23" s="9"/>
      <c r="K23" s="9"/>
      <c r="L23" s="8"/>
      <c r="M23" s="38"/>
      <c r="N23" s="9"/>
    </row>
    <row r="24" spans="1:14" ht="14.25" thickBot="1">
      <c r="A24" s="129"/>
      <c r="B24" s="141" t="s">
        <v>47</v>
      </c>
      <c r="C24" s="142"/>
      <c r="D24" s="142"/>
      <c r="E24" s="142"/>
      <c r="F24" s="8"/>
      <c r="G24" s="79" t="s">
        <v>57</v>
      </c>
      <c r="H24" s="10" t="s">
        <v>77</v>
      </c>
      <c r="I24" s="8"/>
      <c r="J24" s="79" t="s">
        <v>57</v>
      </c>
      <c r="K24" s="10" t="s">
        <v>77</v>
      </c>
      <c r="L24" s="8"/>
      <c r="M24" s="79" t="s">
        <v>57</v>
      </c>
      <c r="N24" s="10" t="s">
        <v>59</v>
      </c>
    </row>
    <row r="25" spans="1:14" ht="14.25" thickBot="1">
      <c r="A25" s="128">
        <v>3</v>
      </c>
      <c r="B25" s="131" t="s">
        <v>15</v>
      </c>
      <c r="C25" s="132"/>
      <c r="D25" s="132"/>
      <c r="E25" s="132"/>
      <c r="F25" s="11"/>
      <c r="G25" s="11"/>
      <c r="H25" s="11"/>
      <c r="I25" s="11"/>
      <c r="J25" s="11"/>
      <c r="K25" s="11"/>
      <c r="L25" s="11"/>
      <c r="M25" s="3"/>
      <c r="N25" s="11"/>
    </row>
    <row r="26" spans="1:14" ht="14.25" thickBot="1">
      <c r="A26" s="129"/>
      <c r="B26" s="139" t="s">
        <v>18</v>
      </c>
      <c r="C26" s="140"/>
      <c r="D26" s="140"/>
      <c r="E26" s="140"/>
      <c r="F26" s="8" t="s">
        <v>57</v>
      </c>
      <c r="G26" s="9"/>
      <c r="H26" s="9"/>
      <c r="I26" s="8" t="s">
        <v>57</v>
      </c>
      <c r="J26" s="9"/>
      <c r="K26" s="9"/>
      <c r="L26" s="8"/>
      <c r="M26" s="38"/>
      <c r="N26" s="10"/>
    </row>
    <row r="27" spans="1:14" ht="14.25" thickBot="1">
      <c r="A27" s="129"/>
      <c r="B27" s="141" t="s">
        <v>16</v>
      </c>
      <c r="C27" s="142"/>
      <c r="D27" s="142"/>
      <c r="E27" s="142"/>
      <c r="F27" s="8" t="s">
        <v>57</v>
      </c>
      <c r="G27" s="10"/>
      <c r="H27" s="10"/>
      <c r="I27" s="8" t="s">
        <v>57</v>
      </c>
      <c r="J27" s="10"/>
      <c r="K27" s="10"/>
      <c r="L27" s="8"/>
      <c r="M27" s="79"/>
      <c r="N27" s="10"/>
    </row>
    <row r="28" spans="1:14" ht="14.25" thickBot="1">
      <c r="A28" s="128">
        <v>4</v>
      </c>
      <c r="B28" s="131" t="s">
        <v>17</v>
      </c>
      <c r="C28" s="132"/>
      <c r="D28" s="132"/>
      <c r="E28" s="132"/>
      <c r="F28" s="11"/>
      <c r="G28" s="11"/>
      <c r="H28" s="11"/>
      <c r="I28" s="11"/>
      <c r="J28" s="11"/>
      <c r="K28" s="11"/>
      <c r="L28" s="11"/>
      <c r="M28" s="3"/>
      <c r="N28" s="11"/>
    </row>
    <row r="29" spans="1:14" ht="34.5" customHeight="1" thickBot="1">
      <c r="A29" s="129"/>
      <c r="B29" s="133" t="s">
        <v>18</v>
      </c>
      <c r="C29" s="134"/>
      <c r="D29" s="134"/>
      <c r="E29" s="134"/>
      <c r="F29" s="12" t="s">
        <v>57</v>
      </c>
      <c r="G29" s="13"/>
      <c r="H29" s="13"/>
      <c r="I29" s="12"/>
      <c r="J29" s="175" t="s">
        <v>57</v>
      </c>
      <c r="K29" s="126" t="s">
        <v>73</v>
      </c>
      <c r="L29" s="12"/>
      <c r="M29" s="175" t="s">
        <v>57</v>
      </c>
      <c r="N29" s="175" t="s">
        <v>59</v>
      </c>
    </row>
    <row r="30" spans="1:14" ht="14.25" thickBot="1">
      <c r="A30" s="130"/>
      <c r="B30" s="135" t="s">
        <v>16</v>
      </c>
      <c r="C30" s="136"/>
      <c r="D30" s="136"/>
      <c r="E30" s="137"/>
      <c r="F30" s="12" t="s">
        <v>57</v>
      </c>
      <c r="G30" s="13"/>
      <c r="H30" s="39"/>
      <c r="I30" s="12"/>
      <c r="J30" s="176"/>
      <c r="K30" s="127"/>
      <c r="L30" s="12"/>
      <c r="M30" s="176"/>
      <c r="N30" s="176"/>
    </row>
    <row r="31" spans="1:14" ht="14.25" thickBot="1">
      <c r="A31" s="4"/>
      <c r="B31" s="16" t="s">
        <v>33</v>
      </c>
      <c r="C31" s="17"/>
      <c r="D31" s="17"/>
      <c r="E31" s="17"/>
      <c r="F31" s="14"/>
      <c r="G31" s="40"/>
      <c r="H31" s="40"/>
      <c r="I31" s="14"/>
      <c r="J31" s="40"/>
      <c r="K31" s="40"/>
      <c r="L31" s="14"/>
      <c r="M31" s="3"/>
      <c r="N31" s="40" t="s">
        <v>59</v>
      </c>
    </row>
    <row r="32" spans="1:8" ht="13.5">
      <c r="A32" s="4"/>
      <c r="B32" s="4"/>
      <c r="C32" s="4"/>
      <c r="D32" s="4"/>
      <c r="E32" s="4"/>
      <c r="F32" s="4"/>
      <c r="G32" s="4"/>
      <c r="H32" s="4"/>
    </row>
    <row r="33" s="20" customFormat="1" ht="12.75">
      <c r="H33" s="4"/>
    </row>
    <row r="34" spans="1:8" s="20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0" customFormat="1" ht="11.25">
      <c r="A35" s="138" t="s">
        <v>54</v>
      </c>
      <c r="B35" s="138"/>
      <c r="C35" s="138"/>
      <c r="D35" s="138"/>
      <c r="E35" s="138"/>
      <c r="F35" s="138"/>
      <c r="G35" s="138"/>
      <c r="H35" s="138"/>
    </row>
    <row r="36" spans="1:8" s="20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0" customFormat="1" ht="12.75">
      <c r="H37" s="4"/>
    </row>
    <row r="38" s="20" customFormat="1" ht="12.75">
      <c r="H38" s="4"/>
    </row>
    <row r="39" s="20" customFormat="1" ht="12.75">
      <c r="H39" s="4"/>
    </row>
    <row r="40" s="20" customFormat="1" ht="12.75">
      <c r="H40" s="4"/>
    </row>
    <row r="41" spans="1:8" ht="12.75">
      <c r="A41" s="19"/>
      <c r="H41" s="1"/>
    </row>
    <row r="42" spans="1:8" ht="12.75">
      <c r="A42" s="18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00"/>
      <c r="B91" s="100"/>
      <c r="C91" s="100"/>
      <c r="D91" s="100"/>
      <c r="E91" s="100"/>
      <c r="F91" s="100"/>
      <c r="G91" s="100"/>
      <c r="H91" s="100"/>
    </row>
    <row r="92" spans="1:8" ht="12.75">
      <c r="A92" s="100"/>
      <c r="B92" s="100"/>
      <c r="C92" s="100"/>
      <c r="D92" s="100"/>
      <c r="E92" s="100"/>
      <c r="F92" s="100"/>
      <c r="G92" s="100"/>
      <c r="H92" s="100"/>
    </row>
    <row r="93" spans="1:8" ht="12.75">
      <c r="A93" s="100"/>
      <c r="B93" s="100"/>
      <c r="C93" s="100"/>
      <c r="D93" s="100"/>
      <c r="E93" s="100"/>
      <c r="F93" s="100"/>
      <c r="G93" s="100"/>
      <c r="H93" s="100"/>
    </row>
    <row r="94" spans="1:8" ht="12.75">
      <c r="A94" s="100"/>
      <c r="B94" s="100"/>
      <c r="C94" s="100"/>
      <c r="D94" s="100"/>
      <c r="E94" s="100"/>
      <c r="F94" s="100"/>
      <c r="G94" s="100"/>
      <c r="H94" s="100"/>
    </row>
    <row r="95" spans="1:8" ht="12.75">
      <c r="A95" s="100"/>
      <c r="B95" s="100"/>
      <c r="C95" s="100"/>
      <c r="D95" s="100"/>
      <c r="E95" s="100"/>
      <c r="F95" s="100"/>
      <c r="G95" s="100"/>
      <c r="H95" s="100"/>
    </row>
    <row r="96" spans="1:8" ht="12.75">
      <c r="A96" s="100"/>
      <c r="B96" s="100"/>
      <c r="C96" s="100"/>
      <c r="D96" s="100"/>
      <c r="E96" s="100"/>
      <c r="F96" s="100"/>
      <c r="G96" s="100"/>
      <c r="H96" s="100"/>
    </row>
    <row r="97" spans="1:8" ht="12.75">
      <c r="A97" s="100"/>
      <c r="B97" s="100"/>
      <c r="C97" s="100"/>
      <c r="D97" s="100"/>
      <c r="E97" s="100"/>
      <c r="F97" s="100"/>
      <c r="G97" s="100"/>
      <c r="H97" s="100"/>
    </row>
    <row r="98" spans="1:8" ht="12.75">
      <c r="A98" s="100"/>
      <c r="B98" s="100"/>
      <c r="C98" s="100"/>
      <c r="D98" s="100"/>
      <c r="E98" s="100"/>
      <c r="F98" s="100"/>
      <c r="G98" s="100"/>
      <c r="H98" s="100"/>
    </row>
    <row r="99" spans="1:8" ht="12.75">
      <c r="A99" s="100"/>
      <c r="B99" s="100"/>
      <c r="C99" s="100"/>
      <c r="D99" s="100"/>
      <c r="E99" s="100"/>
      <c r="F99" s="100"/>
      <c r="G99" s="100"/>
      <c r="H99" s="100"/>
    </row>
    <row r="100" spans="1:8" ht="12.75">
      <c r="A100" s="100"/>
      <c r="B100" s="100"/>
      <c r="C100" s="100"/>
      <c r="D100" s="100"/>
      <c r="E100" s="100"/>
      <c r="F100" s="100"/>
      <c r="G100" s="100"/>
      <c r="H100" s="100"/>
    </row>
    <row r="101" spans="1:8" ht="12.75">
      <c r="A101" s="100"/>
      <c r="B101" s="100"/>
      <c r="C101" s="100"/>
      <c r="D101" s="100"/>
      <c r="E101" s="100"/>
      <c r="F101" s="100"/>
      <c r="G101" s="100"/>
      <c r="H101" s="100"/>
    </row>
    <row r="102" spans="1:8" ht="12.75">
      <c r="A102" s="100"/>
      <c r="B102" s="100"/>
      <c r="C102" s="100"/>
      <c r="D102" s="100"/>
      <c r="E102" s="100"/>
      <c r="F102" s="100"/>
      <c r="G102" s="100"/>
      <c r="H102" s="100"/>
    </row>
    <row r="103" spans="1:8" ht="12.75">
      <c r="A103" s="100"/>
      <c r="B103" s="100"/>
      <c r="C103" s="100"/>
      <c r="D103" s="100"/>
      <c r="E103" s="100"/>
      <c r="F103" s="100"/>
      <c r="G103" s="100"/>
      <c r="H103" s="100"/>
    </row>
    <row r="104" spans="1:8" ht="12.75">
      <c r="A104" s="100"/>
      <c r="B104" s="100"/>
      <c r="C104" s="100"/>
      <c r="D104" s="100"/>
      <c r="E104" s="100"/>
      <c r="F104" s="100"/>
      <c r="G104" s="100"/>
      <c r="H104" s="100"/>
    </row>
    <row r="105" spans="1:8" ht="12.75">
      <c r="A105" s="100"/>
      <c r="B105" s="100"/>
      <c r="C105" s="100"/>
      <c r="D105" s="100"/>
      <c r="E105" s="100"/>
      <c r="F105" s="100"/>
      <c r="G105" s="100"/>
      <c r="H105" s="100"/>
    </row>
    <row r="106" spans="1:8" ht="12.75">
      <c r="A106" s="100"/>
      <c r="B106" s="100"/>
      <c r="C106" s="100"/>
      <c r="D106" s="100"/>
      <c r="E106" s="100"/>
      <c r="F106" s="100"/>
      <c r="G106" s="100"/>
      <c r="H106" s="100"/>
    </row>
    <row r="107" spans="1:8" ht="12.75">
      <c r="A107" s="100"/>
      <c r="B107" s="100"/>
      <c r="C107" s="100"/>
      <c r="D107" s="100"/>
      <c r="E107" s="100"/>
      <c r="F107" s="100"/>
      <c r="G107" s="100"/>
      <c r="H107" s="100"/>
    </row>
    <row r="108" spans="1:8" ht="12.75">
      <c r="A108" s="100"/>
      <c r="B108" s="100"/>
      <c r="C108" s="100"/>
      <c r="D108" s="100"/>
      <c r="E108" s="100"/>
      <c r="F108" s="100"/>
      <c r="G108" s="100"/>
      <c r="H108" s="100"/>
    </row>
    <row r="109" spans="1:8" ht="12.75">
      <c r="A109" s="100"/>
      <c r="B109" s="100"/>
      <c r="C109" s="100"/>
      <c r="D109" s="100"/>
      <c r="E109" s="100"/>
      <c r="F109" s="100"/>
      <c r="G109" s="100"/>
      <c r="H109" s="100"/>
    </row>
    <row r="110" spans="1:8" ht="12.75">
      <c r="A110" s="100"/>
      <c r="B110" s="100"/>
      <c r="C110" s="100"/>
      <c r="D110" s="100"/>
      <c r="E110" s="100"/>
      <c r="F110" s="100"/>
      <c r="G110" s="100"/>
      <c r="H110" s="100"/>
    </row>
    <row r="111" spans="1:8" ht="12.75">
      <c r="A111" s="100"/>
      <c r="B111" s="100"/>
      <c r="C111" s="100"/>
      <c r="D111" s="100"/>
      <c r="E111" s="100"/>
      <c r="F111" s="100"/>
      <c r="G111" s="100"/>
      <c r="H111" s="100"/>
    </row>
    <row r="112" spans="1:8" ht="12.75">
      <c r="A112" s="100"/>
      <c r="B112" s="100"/>
      <c r="C112" s="100"/>
      <c r="D112" s="100"/>
      <c r="E112" s="100"/>
      <c r="F112" s="100"/>
      <c r="G112" s="100"/>
      <c r="H112" s="100"/>
    </row>
    <row r="113" spans="1:8" ht="12.75">
      <c r="A113" s="100"/>
      <c r="B113" s="100"/>
      <c r="C113" s="100"/>
      <c r="D113" s="100"/>
      <c r="E113" s="100"/>
      <c r="F113" s="100"/>
      <c r="G113" s="100"/>
      <c r="H113" s="100"/>
    </row>
    <row r="114" spans="1:8" ht="12.75">
      <c r="A114" s="100"/>
      <c r="B114" s="100"/>
      <c r="C114" s="100"/>
      <c r="D114" s="100"/>
      <c r="E114" s="100"/>
      <c r="F114" s="100"/>
      <c r="G114" s="100"/>
      <c r="H114" s="100"/>
    </row>
    <row r="115" spans="1:8" ht="12.75">
      <c r="A115" s="100"/>
      <c r="B115" s="100"/>
      <c r="C115" s="100"/>
      <c r="D115" s="100"/>
      <c r="E115" s="100"/>
      <c r="F115" s="100"/>
      <c r="G115" s="100"/>
      <c r="H115" s="100"/>
    </row>
    <row r="116" spans="1:8" ht="12.75">
      <c r="A116" s="100"/>
      <c r="B116" s="100"/>
      <c r="C116" s="100"/>
      <c r="D116" s="100"/>
      <c r="E116" s="100"/>
      <c r="F116" s="100"/>
      <c r="G116" s="100"/>
      <c r="H116" s="100"/>
    </row>
    <row r="117" spans="1:8" ht="12.75">
      <c r="A117" s="100"/>
      <c r="B117" s="100"/>
      <c r="C117" s="100"/>
      <c r="D117" s="100"/>
      <c r="E117" s="100"/>
      <c r="F117" s="100"/>
      <c r="G117" s="100"/>
      <c r="H117" s="100"/>
    </row>
    <row r="118" spans="1:8" ht="12.75">
      <c r="A118" s="100"/>
      <c r="B118" s="100"/>
      <c r="C118" s="100"/>
      <c r="D118" s="100"/>
      <c r="E118" s="100"/>
      <c r="F118" s="100"/>
      <c r="G118" s="100"/>
      <c r="H118" s="100"/>
    </row>
    <row r="119" spans="1:8" ht="12.75">
      <c r="A119" s="100"/>
      <c r="B119" s="100"/>
      <c r="C119" s="100"/>
      <c r="D119" s="100"/>
      <c r="E119" s="100"/>
      <c r="F119" s="100"/>
      <c r="G119" s="100"/>
      <c r="H119" s="100"/>
    </row>
    <row r="120" spans="1:8" ht="12.75">
      <c r="A120" s="100"/>
      <c r="B120" s="100"/>
      <c r="C120" s="100"/>
      <c r="D120" s="100"/>
      <c r="E120" s="100"/>
      <c r="F120" s="100"/>
      <c r="G120" s="100"/>
      <c r="H120" s="100"/>
    </row>
    <row r="121" spans="1:8" ht="12.75">
      <c r="A121" s="100"/>
      <c r="B121" s="100"/>
      <c r="C121" s="100"/>
      <c r="D121" s="100"/>
      <c r="E121" s="100"/>
      <c r="F121" s="100"/>
      <c r="G121" s="100"/>
      <c r="H121" s="100"/>
    </row>
    <row r="122" spans="1:8" ht="12.75">
      <c r="A122" s="100"/>
      <c r="B122" s="100"/>
      <c r="C122" s="100"/>
      <c r="D122" s="100"/>
      <c r="E122" s="100"/>
      <c r="F122" s="100"/>
      <c r="G122" s="100"/>
      <c r="H122" s="100"/>
    </row>
    <row r="123" spans="1:8" ht="12.75">
      <c r="A123" s="100"/>
      <c r="B123" s="100"/>
      <c r="C123" s="100"/>
      <c r="D123" s="100"/>
      <c r="E123" s="100"/>
      <c r="F123" s="100"/>
      <c r="G123" s="100"/>
      <c r="H123" s="100"/>
    </row>
    <row r="124" spans="1:8" ht="12.75">
      <c r="A124" s="100"/>
      <c r="B124" s="100"/>
      <c r="C124" s="100"/>
      <c r="D124" s="100"/>
      <c r="E124" s="100"/>
      <c r="F124" s="100"/>
      <c r="G124" s="100"/>
      <c r="H124" s="100"/>
    </row>
    <row r="125" spans="1:8" ht="12.75">
      <c r="A125" s="100"/>
      <c r="B125" s="100"/>
      <c r="C125" s="100"/>
      <c r="D125" s="100"/>
      <c r="E125" s="100"/>
      <c r="F125" s="100"/>
      <c r="G125" s="100"/>
      <c r="H125" s="100"/>
    </row>
    <row r="126" spans="1:8" ht="12.75">
      <c r="A126" s="100"/>
      <c r="B126" s="100"/>
      <c r="C126" s="100"/>
      <c r="D126" s="100"/>
      <c r="E126" s="100"/>
      <c r="F126" s="100"/>
      <c r="G126" s="100"/>
      <c r="H126" s="100"/>
    </row>
    <row r="127" spans="1:8" ht="12.75">
      <c r="A127" s="100"/>
      <c r="B127" s="100"/>
      <c r="C127" s="100"/>
      <c r="D127" s="100"/>
      <c r="E127" s="100"/>
      <c r="F127" s="100"/>
      <c r="G127" s="100"/>
      <c r="H127" s="100"/>
    </row>
    <row r="128" spans="1:8" ht="12.75">
      <c r="A128" s="100"/>
      <c r="B128" s="100"/>
      <c r="C128" s="100"/>
      <c r="D128" s="100"/>
      <c r="E128" s="100"/>
      <c r="F128" s="100"/>
      <c r="G128" s="100"/>
      <c r="H128" s="100"/>
    </row>
    <row r="129" spans="1:8" ht="12.75">
      <c r="A129" s="100"/>
      <c r="B129" s="100"/>
      <c r="C129" s="100"/>
      <c r="D129" s="100"/>
      <c r="E129" s="100"/>
      <c r="F129" s="100"/>
      <c r="G129" s="100"/>
      <c r="H129" s="100"/>
    </row>
    <row r="130" spans="1:8" ht="12.75">
      <c r="A130" s="100"/>
      <c r="B130" s="100"/>
      <c r="C130" s="100"/>
      <c r="D130" s="100"/>
      <c r="E130" s="100"/>
      <c r="F130" s="100"/>
      <c r="G130" s="100"/>
      <c r="H130" s="100"/>
    </row>
    <row r="131" spans="1:8" ht="12.75">
      <c r="A131" s="100"/>
      <c r="B131" s="100"/>
      <c r="C131" s="100"/>
      <c r="D131" s="100"/>
      <c r="E131" s="100"/>
      <c r="F131" s="100"/>
      <c r="G131" s="100"/>
      <c r="H131" s="100"/>
    </row>
    <row r="132" spans="1:8" ht="12.75">
      <c r="A132" s="100"/>
      <c r="B132" s="100"/>
      <c r="C132" s="100"/>
      <c r="D132" s="100"/>
      <c r="E132" s="100"/>
      <c r="F132" s="100"/>
      <c r="G132" s="100"/>
      <c r="H132" s="100"/>
    </row>
    <row r="133" spans="1:8" ht="12.75">
      <c r="A133" s="100"/>
      <c r="B133" s="100"/>
      <c r="C133" s="100"/>
      <c r="D133" s="100"/>
      <c r="E133" s="100"/>
      <c r="F133" s="100"/>
      <c r="G133" s="100"/>
      <c r="H133" s="100"/>
    </row>
    <row r="134" spans="1:8" ht="12.75">
      <c r="A134" s="100"/>
      <c r="B134" s="100"/>
      <c r="C134" s="100"/>
      <c r="D134" s="100"/>
      <c r="E134" s="100"/>
      <c r="F134" s="100"/>
      <c r="G134" s="100"/>
      <c r="H134" s="100"/>
    </row>
    <row r="135" spans="1:8" ht="12.75">
      <c r="A135" s="100"/>
      <c r="B135" s="100"/>
      <c r="C135" s="100"/>
      <c r="D135" s="100"/>
      <c r="E135" s="100"/>
      <c r="F135" s="100"/>
      <c r="G135" s="100"/>
      <c r="H135" s="100"/>
    </row>
    <row r="136" spans="1:8" ht="12.75">
      <c r="A136" s="100"/>
      <c r="B136" s="100"/>
      <c r="C136" s="100"/>
      <c r="D136" s="100"/>
      <c r="E136" s="100"/>
      <c r="F136" s="100"/>
      <c r="G136" s="100"/>
      <c r="H136" s="100"/>
    </row>
    <row r="137" spans="1:8" ht="12.75">
      <c r="A137" s="100"/>
      <c r="B137" s="100"/>
      <c r="C137" s="100"/>
      <c r="D137" s="100"/>
      <c r="E137" s="100"/>
      <c r="F137" s="100"/>
      <c r="G137" s="100"/>
      <c r="H137" s="100"/>
    </row>
    <row r="138" spans="1:8" ht="12.75">
      <c r="A138" s="100"/>
      <c r="B138" s="100"/>
      <c r="C138" s="100"/>
      <c r="D138" s="100"/>
      <c r="E138" s="100"/>
      <c r="F138" s="100"/>
      <c r="G138" s="100"/>
      <c r="H138" s="100"/>
    </row>
    <row r="139" spans="1:8" ht="12.75">
      <c r="A139" s="100"/>
      <c r="B139" s="100"/>
      <c r="C139" s="100"/>
      <c r="D139" s="100"/>
      <c r="E139" s="100"/>
      <c r="F139" s="100"/>
      <c r="G139" s="100"/>
      <c r="H139" s="100"/>
    </row>
    <row r="140" spans="1:8" ht="12.75">
      <c r="A140" s="100"/>
      <c r="B140" s="100"/>
      <c r="C140" s="100"/>
      <c r="D140" s="100"/>
      <c r="E140" s="100"/>
      <c r="F140" s="100"/>
      <c r="G140" s="100"/>
      <c r="H140" s="100"/>
    </row>
    <row r="141" spans="1:8" ht="12.75">
      <c r="A141" s="100"/>
      <c r="B141" s="100"/>
      <c r="C141" s="100"/>
      <c r="D141" s="100"/>
      <c r="E141" s="100"/>
      <c r="F141" s="100"/>
      <c r="G141" s="100"/>
      <c r="H141" s="100"/>
    </row>
    <row r="142" spans="1:8" ht="12.75">
      <c r="A142" s="100"/>
      <c r="B142" s="100"/>
      <c r="C142" s="100"/>
      <c r="D142" s="100"/>
      <c r="E142" s="100"/>
      <c r="F142" s="100"/>
      <c r="G142" s="100"/>
      <c r="H142" s="100"/>
    </row>
    <row r="143" spans="1:8" ht="12.75">
      <c r="A143" s="100"/>
      <c r="B143" s="100"/>
      <c r="C143" s="100"/>
      <c r="D143" s="100"/>
      <c r="E143" s="100"/>
      <c r="F143" s="100"/>
      <c r="G143" s="100"/>
      <c r="H143" s="100"/>
    </row>
    <row r="144" spans="1:8" ht="12.75">
      <c r="A144" s="100"/>
      <c r="B144" s="100"/>
      <c r="C144" s="100"/>
      <c r="D144" s="100"/>
      <c r="E144" s="100"/>
      <c r="F144" s="100"/>
      <c r="G144" s="100"/>
      <c r="H144" s="100"/>
    </row>
    <row r="145" spans="1:8" ht="12.75">
      <c r="A145" s="100"/>
      <c r="B145" s="100"/>
      <c r="C145" s="100"/>
      <c r="D145" s="100"/>
      <c r="E145" s="100"/>
      <c r="F145" s="100"/>
      <c r="G145" s="100"/>
      <c r="H145" s="100"/>
    </row>
    <row r="146" spans="1:8" ht="12.75">
      <c r="A146" s="100"/>
      <c r="B146" s="100"/>
      <c r="C146" s="100"/>
      <c r="D146" s="100"/>
      <c r="E146" s="100"/>
      <c r="F146" s="100"/>
      <c r="G146" s="100"/>
      <c r="H146" s="100"/>
    </row>
    <row r="147" spans="1:8" ht="12.75">
      <c r="A147" s="100"/>
      <c r="B147" s="100"/>
      <c r="C147" s="100"/>
      <c r="D147" s="100"/>
      <c r="E147" s="100"/>
      <c r="F147" s="100"/>
      <c r="G147" s="100"/>
      <c r="H147" s="100"/>
    </row>
    <row r="148" spans="1:8" ht="12.75">
      <c r="A148" s="100"/>
      <c r="B148" s="100"/>
      <c r="C148" s="100"/>
      <c r="D148" s="100"/>
      <c r="E148" s="100"/>
      <c r="F148" s="100"/>
      <c r="G148" s="100"/>
      <c r="H148" s="100"/>
    </row>
    <row r="149" spans="1:8" ht="12.75">
      <c r="A149" s="100"/>
      <c r="B149" s="100"/>
      <c r="C149" s="100"/>
      <c r="D149" s="100"/>
      <c r="E149" s="100"/>
      <c r="F149" s="100"/>
      <c r="G149" s="100"/>
      <c r="H149" s="100"/>
    </row>
    <row r="150" spans="1:8" ht="12.75">
      <c r="A150" s="100"/>
      <c r="B150" s="100"/>
      <c r="C150" s="100"/>
      <c r="D150" s="100"/>
      <c r="E150" s="100"/>
      <c r="F150" s="100"/>
      <c r="G150" s="100"/>
      <c r="H150" s="100"/>
    </row>
    <row r="151" spans="1:8" ht="12.75">
      <c r="A151" s="100"/>
      <c r="B151" s="100"/>
      <c r="C151" s="100"/>
      <c r="D151" s="100"/>
      <c r="E151" s="100"/>
      <c r="F151" s="100"/>
      <c r="G151" s="100"/>
      <c r="H151" s="100"/>
    </row>
    <row r="152" spans="1:8" ht="12.75">
      <c r="A152" s="100"/>
      <c r="B152" s="100"/>
      <c r="C152" s="100"/>
      <c r="D152" s="100"/>
      <c r="E152" s="100"/>
      <c r="F152" s="100"/>
      <c r="G152" s="100"/>
      <c r="H152" s="100"/>
    </row>
    <row r="153" spans="1:8" ht="12.75">
      <c r="A153" s="100"/>
      <c r="B153" s="100"/>
      <c r="C153" s="100"/>
      <c r="D153" s="100"/>
      <c r="E153" s="100"/>
      <c r="F153" s="100"/>
      <c r="G153" s="100"/>
      <c r="H153" s="100"/>
    </row>
    <row r="154" spans="1:8" ht="12.75">
      <c r="A154" s="100"/>
      <c r="B154" s="100"/>
      <c r="C154" s="100"/>
      <c r="D154" s="100"/>
      <c r="E154" s="100"/>
      <c r="F154" s="100"/>
      <c r="G154" s="100"/>
      <c r="H154" s="100"/>
    </row>
    <row r="155" spans="1:8" ht="12.75">
      <c r="A155" s="100"/>
      <c r="B155" s="100"/>
      <c r="C155" s="100"/>
      <c r="D155" s="100"/>
      <c r="E155" s="100"/>
      <c r="F155" s="100"/>
      <c r="G155" s="100"/>
      <c r="H155" s="100"/>
    </row>
    <row r="156" spans="1:8" ht="12.75">
      <c r="A156" s="100"/>
      <c r="B156" s="100"/>
      <c r="C156" s="100"/>
      <c r="D156" s="100"/>
      <c r="E156" s="100"/>
      <c r="F156" s="100"/>
      <c r="G156" s="100"/>
      <c r="H156" s="100"/>
    </row>
    <row r="157" spans="1:8" ht="12.75">
      <c r="A157" s="100"/>
      <c r="B157" s="100"/>
      <c r="C157" s="100"/>
      <c r="D157" s="100"/>
      <c r="E157" s="100"/>
      <c r="F157" s="100"/>
      <c r="G157" s="100"/>
      <c r="H157" s="100"/>
    </row>
    <row r="158" spans="1:8" ht="12.75">
      <c r="A158" s="100"/>
      <c r="B158" s="100"/>
      <c r="C158" s="100"/>
      <c r="D158" s="100"/>
      <c r="E158" s="100"/>
      <c r="F158" s="100"/>
      <c r="G158" s="100"/>
      <c r="H158" s="100"/>
    </row>
    <row r="159" spans="1:8" ht="12.75">
      <c r="A159" s="100"/>
      <c r="B159" s="100"/>
      <c r="C159" s="100"/>
      <c r="D159" s="100"/>
      <c r="E159" s="100"/>
      <c r="F159" s="100"/>
      <c r="G159" s="100"/>
      <c r="H159" s="100"/>
    </row>
    <row r="160" spans="1:8" ht="12.75">
      <c r="A160" s="100"/>
      <c r="B160" s="100"/>
      <c r="C160" s="100"/>
      <c r="D160" s="100"/>
      <c r="E160" s="100"/>
      <c r="F160" s="100"/>
      <c r="G160" s="100"/>
      <c r="H160" s="100"/>
    </row>
    <row r="161" spans="1:8" ht="12.75">
      <c r="A161" s="100"/>
      <c r="B161" s="100"/>
      <c r="C161" s="100"/>
      <c r="D161" s="100"/>
      <c r="E161" s="100"/>
      <c r="F161" s="100"/>
      <c r="G161" s="100"/>
      <c r="H161" s="100"/>
    </row>
    <row r="162" spans="1:8" ht="12.75">
      <c r="A162" s="100"/>
      <c r="B162" s="100"/>
      <c r="C162" s="100"/>
      <c r="D162" s="100"/>
      <c r="E162" s="100"/>
      <c r="F162" s="100"/>
      <c r="G162" s="100"/>
      <c r="H162" s="100"/>
    </row>
    <row r="163" spans="1:8" ht="12.75">
      <c r="A163" s="100"/>
      <c r="B163" s="100"/>
      <c r="C163" s="100"/>
      <c r="D163" s="100"/>
      <c r="E163" s="100"/>
      <c r="F163" s="100"/>
      <c r="G163" s="100"/>
      <c r="H163" s="100"/>
    </row>
    <row r="164" spans="1:8" ht="12.75">
      <c r="A164" s="100"/>
      <c r="B164" s="100"/>
      <c r="C164" s="100"/>
      <c r="D164" s="100"/>
      <c r="E164" s="100"/>
      <c r="F164" s="100"/>
      <c r="G164" s="100"/>
      <c r="H164" s="100"/>
    </row>
    <row r="165" spans="1:8" ht="12.75">
      <c r="A165" s="100"/>
      <c r="B165" s="100"/>
      <c r="C165" s="100"/>
      <c r="D165" s="100"/>
      <c r="E165" s="100"/>
      <c r="F165" s="100"/>
      <c r="G165" s="100"/>
      <c r="H165" s="100"/>
    </row>
    <row r="166" spans="1:8" ht="12.75">
      <c r="A166" s="100"/>
      <c r="B166" s="100"/>
      <c r="C166" s="100"/>
      <c r="D166" s="100"/>
      <c r="E166" s="100"/>
      <c r="F166" s="100"/>
      <c r="G166" s="100"/>
      <c r="H166" s="100"/>
    </row>
    <row r="167" spans="1:8" ht="12.75">
      <c r="A167" s="100"/>
      <c r="B167" s="100"/>
      <c r="C167" s="100"/>
      <c r="D167" s="100"/>
      <c r="E167" s="100"/>
      <c r="F167" s="100"/>
      <c r="G167" s="100"/>
      <c r="H167" s="100"/>
    </row>
  </sheetData>
  <sheetProtection/>
  <mergeCells count="43">
    <mergeCell ref="M29:M30"/>
    <mergeCell ref="J29:J30"/>
    <mergeCell ref="N29:N30"/>
    <mergeCell ref="A1:H1"/>
    <mergeCell ref="A2:H2"/>
    <mergeCell ref="A3:H3"/>
    <mergeCell ref="A4:H4"/>
    <mergeCell ref="A5:H5"/>
    <mergeCell ref="A6:H6"/>
    <mergeCell ref="F8:H8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9:A12"/>
    <mergeCell ref="B9:E12"/>
    <mergeCell ref="F9:H9"/>
    <mergeCell ref="A22:A24"/>
    <mergeCell ref="B22:E22"/>
    <mergeCell ref="B23:E23"/>
    <mergeCell ref="B24:E24"/>
    <mergeCell ref="A25:A27"/>
    <mergeCell ref="B25:E25"/>
    <mergeCell ref="B26:E26"/>
    <mergeCell ref="B27:E27"/>
    <mergeCell ref="A36:H36"/>
    <mergeCell ref="K29:K30"/>
    <mergeCell ref="A28:A30"/>
    <mergeCell ref="B28:E28"/>
    <mergeCell ref="B29:E29"/>
    <mergeCell ref="B30:E30"/>
    <mergeCell ref="A34:H34"/>
    <mergeCell ref="A35:H3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I181"/>
  <sheetViews>
    <sheetView tabSelected="1" zoomScale="80" zoomScaleNormal="80" zoomScalePageLayoutView="0" workbookViewId="0" topLeftCell="A4">
      <selection activeCell="K14" sqref="K14"/>
    </sheetView>
  </sheetViews>
  <sheetFormatPr defaultColWidth="11.421875" defaultRowHeight="12.75"/>
  <cols>
    <col min="1" max="3" width="11.421875" style="45" customWidth="1"/>
    <col min="4" max="4" width="16.7109375" style="45" bestFit="1" customWidth="1"/>
    <col min="5" max="5" width="14.00390625" style="45" customWidth="1"/>
    <col min="6" max="6" width="14.140625" style="45" bestFit="1" customWidth="1"/>
    <col min="7" max="7" width="13.57421875" style="45" bestFit="1" customWidth="1"/>
    <col min="8" max="8" width="3.421875" style="45" bestFit="1" customWidth="1"/>
    <col min="9" max="9" width="4.421875" style="45" bestFit="1" customWidth="1"/>
    <col min="10" max="10" width="11.28125" style="45" customWidth="1"/>
    <col min="11" max="11" width="13.8515625" style="45" customWidth="1"/>
    <col min="12" max="12" width="14.421875" style="45" bestFit="1" customWidth="1"/>
    <col min="13" max="13" width="14.140625" style="45" bestFit="1" customWidth="1"/>
    <col min="14" max="14" width="3.421875" style="45" bestFit="1" customWidth="1"/>
    <col min="15" max="15" width="4.421875" style="45" bestFit="1" customWidth="1"/>
    <col min="16" max="16" width="9.00390625" style="45" customWidth="1"/>
    <col min="17" max="17" width="13.8515625" style="45" bestFit="1" customWidth="1"/>
    <col min="18" max="18" width="14.421875" style="45" bestFit="1" customWidth="1"/>
    <col min="19" max="19" width="17.140625" style="45" customWidth="1"/>
    <col min="20" max="20" width="3.421875" style="45" bestFit="1" customWidth="1"/>
    <col min="21" max="21" width="4.421875" style="45" bestFit="1" customWidth="1"/>
    <col min="22" max="22" width="11.28125" style="45" customWidth="1"/>
    <col min="23" max="16384" width="11.421875" style="45" customWidth="1"/>
  </cols>
  <sheetData>
    <row r="1" spans="1:35" ht="13.5">
      <c r="A1" s="106" t="s">
        <v>7</v>
      </c>
      <c r="B1" s="106"/>
      <c r="C1" s="106"/>
      <c r="D1" s="106"/>
      <c r="E1" s="106"/>
      <c r="F1" s="106"/>
      <c r="G1" s="106"/>
      <c r="H1" s="106"/>
      <c r="I1" s="76"/>
      <c r="J1" s="76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3.5">
      <c r="A2" s="106" t="s">
        <v>4</v>
      </c>
      <c r="B2" s="106"/>
      <c r="C2" s="106"/>
      <c r="D2" s="106"/>
      <c r="E2" s="106"/>
      <c r="F2" s="106"/>
      <c r="G2" s="106"/>
      <c r="H2" s="106"/>
      <c r="I2" s="76"/>
      <c r="J2" s="76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5" ht="13.5">
      <c r="A3" s="106" t="s">
        <v>74</v>
      </c>
      <c r="B3" s="106"/>
      <c r="C3" s="106"/>
      <c r="D3" s="106"/>
      <c r="E3" s="106"/>
      <c r="F3" s="106"/>
      <c r="G3" s="106"/>
      <c r="H3" s="106"/>
      <c r="I3" s="76"/>
      <c r="J3" s="76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5" ht="13.5">
      <c r="A4" s="106" t="s">
        <v>71</v>
      </c>
      <c r="B4" s="106"/>
      <c r="C4" s="106"/>
      <c r="D4" s="106"/>
      <c r="E4" s="106"/>
      <c r="F4" s="106"/>
      <c r="G4" s="106"/>
      <c r="H4" s="106"/>
      <c r="I4" s="76"/>
      <c r="J4" s="76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1:35" ht="13.5">
      <c r="A5" s="106" t="s">
        <v>8</v>
      </c>
      <c r="B5" s="106"/>
      <c r="C5" s="106"/>
      <c r="D5" s="106"/>
      <c r="E5" s="106"/>
      <c r="F5" s="106"/>
      <c r="G5" s="106"/>
      <c r="H5" s="106"/>
      <c r="I5" s="76"/>
      <c r="J5" s="76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ht="13.5">
      <c r="A6" s="107" t="s">
        <v>66</v>
      </c>
      <c r="B6" s="107"/>
      <c r="C6" s="107"/>
      <c r="D6" s="107"/>
      <c r="E6" s="107"/>
      <c r="F6" s="107"/>
      <c r="G6" s="107"/>
      <c r="H6" s="107"/>
      <c r="I6" s="77"/>
      <c r="J6" s="77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14.25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ht="14.25" thickBot="1">
      <c r="A8" s="245" t="s">
        <v>22</v>
      </c>
      <c r="B8" s="246"/>
      <c r="C8" s="246"/>
      <c r="D8" s="246"/>
      <c r="E8" s="247"/>
      <c r="F8" s="46"/>
      <c r="G8" s="46"/>
      <c r="H8" s="46"/>
      <c r="I8" s="46"/>
      <c r="J8" s="46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ht="14.25" thickBot="1">
      <c r="A9" s="245" t="s">
        <v>20</v>
      </c>
      <c r="B9" s="246"/>
      <c r="C9" s="246"/>
      <c r="D9" s="247"/>
      <c r="E9" s="47" t="s">
        <v>21</v>
      </c>
      <c r="F9" s="46"/>
      <c r="G9" s="46"/>
      <c r="H9" s="46"/>
      <c r="I9" s="46"/>
      <c r="J9" s="46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3.5">
      <c r="A10" s="248" t="s">
        <v>51</v>
      </c>
      <c r="B10" s="249"/>
      <c r="C10" s="249"/>
      <c r="D10" s="249"/>
      <c r="E10" s="48" t="s">
        <v>58</v>
      </c>
      <c r="F10" s="46"/>
      <c r="G10" s="46"/>
      <c r="H10" s="46"/>
      <c r="I10" s="46"/>
      <c r="J10" s="46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3.5">
      <c r="A11" s="250" t="s">
        <v>52</v>
      </c>
      <c r="B11" s="251"/>
      <c r="C11" s="251"/>
      <c r="D11" s="251"/>
      <c r="E11" s="49" t="s">
        <v>58</v>
      </c>
      <c r="F11" s="46"/>
      <c r="G11" s="46"/>
      <c r="H11" s="46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3.5">
      <c r="A12" s="250" t="s">
        <v>75</v>
      </c>
      <c r="B12" s="251"/>
      <c r="C12" s="251"/>
      <c r="D12" s="251"/>
      <c r="E12" s="49" t="s">
        <v>58</v>
      </c>
      <c r="F12" s="46"/>
      <c r="G12" s="46"/>
      <c r="H12" s="46"/>
      <c r="I12" s="46"/>
      <c r="J12" s="46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4.25" thickBot="1">
      <c r="A13" s="252" t="s">
        <v>76</v>
      </c>
      <c r="B13" s="253"/>
      <c r="C13" s="253"/>
      <c r="D13" s="253"/>
      <c r="E13" s="50" t="s">
        <v>58</v>
      </c>
      <c r="F13" s="46"/>
      <c r="G13" s="46"/>
      <c r="H13" s="46"/>
      <c r="I13" s="46"/>
      <c r="J13" s="46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3.5">
      <c r="A15" s="51" t="s">
        <v>44</v>
      </c>
      <c r="B15" s="51"/>
      <c r="C15" s="51"/>
      <c r="D15" s="84">
        <v>1746701274</v>
      </c>
      <c r="E15" s="46"/>
      <c r="F15" s="46"/>
      <c r="G15" s="46"/>
      <c r="H15" s="46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3.5">
      <c r="A16" s="51" t="s">
        <v>49</v>
      </c>
      <c r="B16" s="51"/>
      <c r="C16" s="51"/>
      <c r="D16" s="84">
        <v>1680951128</v>
      </c>
      <c r="E16" s="46"/>
      <c r="F16" s="46"/>
      <c r="G16" s="46"/>
      <c r="H16" s="46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4.25" thickBo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4.25" thickBot="1">
      <c r="A18" s="229" t="s">
        <v>5</v>
      </c>
      <c r="B18" s="232" t="s">
        <v>23</v>
      </c>
      <c r="C18" s="233"/>
      <c r="D18" s="234"/>
      <c r="E18" s="226" t="s">
        <v>19</v>
      </c>
      <c r="F18" s="227"/>
      <c r="G18" s="227"/>
      <c r="H18" s="227"/>
      <c r="I18" s="227"/>
      <c r="J18" s="228"/>
      <c r="K18" s="226" t="s">
        <v>19</v>
      </c>
      <c r="L18" s="227"/>
      <c r="M18" s="227"/>
      <c r="N18" s="227"/>
      <c r="O18" s="227"/>
      <c r="P18" s="228"/>
      <c r="Q18" s="226" t="s">
        <v>19</v>
      </c>
      <c r="R18" s="227"/>
      <c r="S18" s="227"/>
      <c r="T18" s="227"/>
      <c r="U18" s="227"/>
      <c r="V18" s="228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4.25" thickBot="1">
      <c r="A19" s="230"/>
      <c r="B19" s="235"/>
      <c r="C19" s="236"/>
      <c r="D19" s="237"/>
      <c r="E19" s="52"/>
      <c r="F19" s="53" t="s">
        <v>43</v>
      </c>
      <c r="G19" s="85">
        <v>800032755</v>
      </c>
      <c r="H19" s="53"/>
      <c r="I19" s="53"/>
      <c r="J19" s="54"/>
      <c r="K19" s="52"/>
      <c r="L19" s="53" t="s">
        <v>43</v>
      </c>
      <c r="M19" s="85">
        <v>830017043</v>
      </c>
      <c r="N19" s="53"/>
      <c r="O19" s="53"/>
      <c r="P19" s="54"/>
      <c r="Q19" s="52"/>
      <c r="R19" s="53"/>
      <c r="S19" s="53"/>
      <c r="T19" s="53"/>
      <c r="U19" s="53"/>
      <c r="V19" s="5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230"/>
      <c r="B20" s="235"/>
      <c r="C20" s="236"/>
      <c r="D20" s="237"/>
      <c r="E20" s="240" t="str">
        <f>VLOOKUP(G19,EMPRESAS!B12:C13,2,0)</f>
        <v>MACRODIGITAL</v>
      </c>
      <c r="F20" s="241"/>
      <c r="G20" s="241"/>
      <c r="H20" s="241"/>
      <c r="I20" s="241"/>
      <c r="J20" s="242"/>
      <c r="K20" s="240" t="str">
        <f>VLOOKUP(M19,EMPRESAS!B12:C13,2,0)</f>
        <v>AUDIO DAZ PA SYSTEM LTDA</v>
      </c>
      <c r="L20" s="241"/>
      <c r="M20" s="241"/>
      <c r="N20" s="241"/>
      <c r="O20" s="241"/>
      <c r="P20" s="242"/>
      <c r="Q20" s="243" t="s">
        <v>70</v>
      </c>
      <c r="R20" s="244"/>
      <c r="S20" s="244"/>
      <c r="T20" s="244"/>
      <c r="U20" s="244"/>
      <c r="V20" s="2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4.25" thickBot="1">
      <c r="A21" s="230"/>
      <c r="B21" s="235"/>
      <c r="C21" s="236"/>
      <c r="D21" s="237"/>
      <c r="E21" s="226" t="s">
        <v>0</v>
      </c>
      <c r="F21" s="227"/>
      <c r="G21" s="227"/>
      <c r="H21" s="227"/>
      <c r="I21" s="227"/>
      <c r="J21" s="228"/>
      <c r="K21" s="226" t="s">
        <v>0</v>
      </c>
      <c r="L21" s="227"/>
      <c r="M21" s="227"/>
      <c r="N21" s="227"/>
      <c r="O21" s="227"/>
      <c r="P21" s="228"/>
      <c r="Q21" s="226" t="s">
        <v>0</v>
      </c>
      <c r="R21" s="227"/>
      <c r="S21" s="227"/>
      <c r="T21" s="227"/>
      <c r="U21" s="227"/>
      <c r="V21" s="228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4.25" thickBot="1">
      <c r="A22" s="231"/>
      <c r="B22" s="238"/>
      <c r="C22" s="239"/>
      <c r="D22" s="239"/>
      <c r="E22" s="55" t="s">
        <v>61</v>
      </c>
      <c r="F22" s="56"/>
      <c r="G22" s="86">
        <v>0.25</v>
      </c>
      <c r="H22" s="57" t="s">
        <v>2</v>
      </c>
      <c r="I22" s="54" t="s">
        <v>1</v>
      </c>
      <c r="J22" s="54" t="s">
        <v>6</v>
      </c>
      <c r="K22" s="55" t="s">
        <v>61</v>
      </c>
      <c r="L22" s="56"/>
      <c r="M22" s="86">
        <v>0.75</v>
      </c>
      <c r="N22" s="57" t="s">
        <v>2</v>
      </c>
      <c r="O22" s="54" t="s">
        <v>1</v>
      </c>
      <c r="P22" s="54" t="s">
        <v>6</v>
      </c>
      <c r="Q22" s="55" t="s">
        <v>62</v>
      </c>
      <c r="R22" s="87">
        <f>+G22+M22</f>
        <v>1</v>
      </c>
      <c r="S22" s="54"/>
      <c r="T22" s="57" t="s">
        <v>2</v>
      </c>
      <c r="U22" s="54" t="s">
        <v>1</v>
      </c>
      <c r="V22" s="54" t="s">
        <v>6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4.25" thickBot="1">
      <c r="A24" s="46"/>
      <c r="B24" s="215" t="s">
        <v>24</v>
      </c>
      <c r="C24" s="215"/>
      <c r="D24" s="215"/>
      <c r="E24" s="58"/>
      <c r="F24" s="58"/>
      <c r="G24" s="58"/>
      <c r="H24" s="46"/>
      <c r="I24" s="46"/>
      <c r="J24" s="46"/>
      <c r="K24" s="58"/>
      <c r="L24" s="58"/>
      <c r="M24" s="58"/>
      <c r="N24" s="46"/>
      <c r="O24" s="46"/>
      <c r="P24" s="46"/>
      <c r="Q24" s="58"/>
      <c r="R24" s="58"/>
      <c r="S24" s="58"/>
      <c r="T24" s="46"/>
      <c r="U24" s="46"/>
      <c r="V24" s="46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4.25" thickBot="1">
      <c r="A25" s="201">
        <v>1</v>
      </c>
      <c r="B25" s="216" t="str">
        <f>+A10</f>
        <v>Razón Corriente &gt;= A   1,3 Veces</v>
      </c>
      <c r="C25" s="217"/>
      <c r="D25" s="218"/>
      <c r="E25" s="59" t="s">
        <v>25</v>
      </c>
      <c r="F25" s="60">
        <f>VLOOKUP(G19,EMPRESAS!B12:D13,3,0)</f>
        <v>638533251</v>
      </c>
      <c r="G25" s="224">
        <f>+(F25/F26)*G22</f>
        <v>0.5579472122008412</v>
      </c>
      <c r="H25" s="187"/>
      <c r="I25" s="187" t="s">
        <v>57</v>
      </c>
      <c r="J25" s="190"/>
      <c r="K25" s="59" t="s">
        <v>25</v>
      </c>
      <c r="L25" s="60">
        <f>VLOOKUP(M19,EMPRESAS!B12:D13,3,0)</f>
        <v>1326423089</v>
      </c>
      <c r="M25" s="224">
        <f>+(L25/L26)*M22</f>
        <v>3.626674010116232</v>
      </c>
      <c r="N25" s="187" t="s">
        <v>57</v>
      </c>
      <c r="O25" s="190"/>
      <c r="P25" s="190"/>
      <c r="Q25" s="59" t="s">
        <v>25</v>
      </c>
      <c r="R25" s="61">
        <f>+F25+L25</f>
        <v>1964956340</v>
      </c>
      <c r="S25" s="224">
        <f>+G25+M25</f>
        <v>4.184621222317073</v>
      </c>
      <c r="T25" s="187" t="s">
        <v>57</v>
      </c>
      <c r="U25" s="190"/>
      <c r="V25" s="190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4.25" thickBot="1">
      <c r="A26" s="203"/>
      <c r="B26" s="219"/>
      <c r="C26" s="220"/>
      <c r="D26" s="221"/>
      <c r="E26" s="62" t="s">
        <v>26</v>
      </c>
      <c r="F26" s="61">
        <f>VLOOKUP(G19,EMPRESAS!B12:F13,5,0)</f>
        <v>286108272</v>
      </c>
      <c r="G26" s="225"/>
      <c r="H26" s="189"/>
      <c r="I26" s="189"/>
      <c r="J26" s="192"/>
      <c r="K26" s="62" t="s">
        <v>26</v>
      </c>
      <c r="L26" s="61">
        <f>VLOOKUP(M19,EMPRESAS!B12:F13,5,0)</f>
        <v>274305690</v>
      </c>
      <c r="M26" s="225"/>
      <c r="N26" s="189"/>
      <c r="O26" s="192"/>
      <c r="P26" s="192"/>
      <c r="Q26" s="62" t="s">
        <v>26</v>
      </c>
      <c r="R26" s="61">
        <f>+F26+L26</f>
        <v>560413962</v>
      </c>
      <c r="S26" s="225"/>
      <c r="T26" s="189"/>
      <c r="U26" s="192"/>
      <c r="V26" s="192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3.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4.25" thickBot="1">
      <c r="A28" s="46"/>
      <c r="B28" s="215" t="s">
        <v>27</v>
      </c>
      <c r="C28" s="215"/>
      <c r="D28" s="21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thickBot="1">
      <c r="A29" s="201">
        <v>2</v>
      </c>
      <c r="B29" s="216" t="str">
        <f>+A11</f>
        <v>Endeudamiento  &lt;= A 65 %</v>
      </c>
      <c r="C29" s="217"/>
      <c r="D29" s="218"/>
      <c r="E29" s="63" t="s">
        <v>28</v>
      </c>
      <c r="F29" s="60">
        <f>VLOOKUP(G19,EMPRESAS!B12:G13,6,0)</f>
        <v>302768272</v>
      </c>
      <c r="G29" s="222">
        <f>+(F29/F30)*G22</f>
        <v>0.10701501497834909</v>
      </c>
      <c r="H29" s="187" t="s">
        <v>57</v>
      </c>
      <c r="I29" s="190"/>
      <c r="J29" s="190"/>
      <c r="K29" s="88" t="s">
        <v>28</v>
      </c>
      <c r="L29" s="61">
        <f>VLOOKUP(M19,EMPRESAS!B12:G13,6,0)</f>
        <v>559571980</v>
      </c>
      <c r="M29" s="213">
        <f>+(L29/L30)*M22</f>
        <v>0.18937458490927978</v>
      </c>
      <c r="N29" s="187" t="s">
        <v>57</v>
      </c>
      <c r="O29" s="190"/>
      <c r="P29" s="190"/>
      <c r="Q29" s="82" t="s">
        <v>28</v>
      </c>
      <c r="R29" s="61">
        <f>+F29+L29</f>
        <v>862340252</v>
      </c>
      <c r="S29" s="213">
        <f>+G29+M29</f>
        <v>0.29638959988762886</v>
      </c>
      <c r="T29" s="187" t="s">
        <v>57</v>
      </c>
      <c r="U29" s="187"/>
      <c r="V29" s="190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thickBot="1">
      <c r="A30" s="203"/>
      <c r="B30" s="219"/>
      <c r="C30" s="220"/>
      <c r="D30" s="221"/>
      <c r="E30" s="64" t="s">
        <v>31</v>
      </c>
      <c r="F30" s="61">
        <f>VLOOKUP(G19,EMPRESAS!B12:E13,4,0)</f>
        <v>707303251</v>
      </c>
      <c r="G30" s="223"/>
      <c r="H30" s="189"/>
      <c r="I30" s="192"/>
      <c r="J30" s="192"/>
      <c r="K30" s="89" t="s">
        <v>31</v>
      </c>
      <c r="L30" s="61">
        <f>VLOOKUP(M19,EMPRESAS!B12:E13,4,0)</f>
        <v>2216131511</v>
      </c>
      <c r="M30" s="214"/>
      <c r="N30" s="189"/>
      <c r="O30" s="192"/>
      <c r="P30" s="192"/>
      <c r="Q30" s="83" t="s">
        <v>31</v>
      </c>
      <c r="R30" s="61">
        <f>+F30+L30</f>
        <v>2923434762</v>
      </c>
      <c r="S30" s="214"/>
      <c r="T30" s="189"/>
      <c r="U30" s="189"/>
      <c r="V30" s="192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3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4.25" thickBot="1">
      <c r="A32" s="46"/>
      <c r="B32" s="200" t="s">
        <v>29</v>
      </c>
      <c r="C32" s="200"/>
      <c r="D32" s="200"/>
      <c r="E32" s="46"/>
      <c r="G32" s="65"/>
      <c r="H32" s="66"/>
      <c r="I32" s="66"/>
      <c r="J32" s="66"/>
      <c r="K32" s="66"/>
      <c r="L32" s="66"/>
      <c r="M32" s="65"/>
      <c r="N32" s="66"/>
      <c r="O32" s="66"/>
      <c r="P32" s="66"/>
      <c r="Q32" s="66"/>
      <c r="R32" s="66"/>
      <c r="S32" s="65"/>
      <c r="T32" s="66"/>
      <c r="U32" s="66"/>
      <c r="V32" s="66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3.5">
      <c r="A33" s="201">
        <v>3</v>
      </c>
      <c r="B33" s="204" t="str">
        <f>+A12</f>
        <v>Capital de Trabajo: &gt;= 50% del Valor de la Oferta</v>
      </c>
      <c r="C33" s="205"/>
      <c r="D33" s="206"/>
      <c r="E33" s="59" t="s">
        <v>25</v>
      </c>
      <c r="F33" s="60">
        <f>VLOOKUP(G19,EMPRESAS!B12:D13,3,0)</f>
        <v>638533251</v>
      </c>
      <c r="G33" s="185">
        <f>+(F33-F34)*G22</f>
        <v>88106244.75</v>
      </c>
      <c r="H33" s="187"/>
      <c r="I33" s="187" t="s">
        <v>57</v>
      </c>
      <c r="J33" s="190"/>
      <c r="K33" s="59" t="s">
        <v>25</v>
      </c>
      <c r="L33" s="60">
        <f>VLOOKUP(M19,EMPRESAS!B12:D13,3,0)</f>
        <v>1326423089</v>
      </c>
      <c r="M33" s="185">
        <f>+(L33-L34)*M22</f>
        <v>789088049.25</v>
      </c>
      <c r="N33" s="187"/>
      <c r="O33" s="187" t="s">
        <v>57</v>
      </c>
      <c r="P33" s="190"/>
      <c r="Q33" s="59" t="s">
        <v>25</v>
      </c>
      <c r="R33" s="60">
        <f>+F33+L33</f>
        <v>1964956340</v>
      </c>
      <c r="S33" s="185">
        <f>+G33+M33</f>
        <v>877194294</v>
      </c>
      <c r="T33" s="197" t="s">
        <v>57</v>
      </c>
      <c r="U33" s="187"/>
      <c r="V33" s="190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4.25" thickBot="1">
      <c r="A34" s="202"/>
      <c r="B34" s="207"/>
      <c r="C34" s="208"/>
      <c r="D34" s="209"/>
      <c r="E34" s="62" t="s">
        <v>26</v>
      </c>
      <c r="F34" s="61">
        <f>VLOOKUP(G19,EMPRESAS!B12:F13,5,0)</f>
        <v>286108272</v>
      </c>
      <c r="G34" s="186"/>
      <c r="H34" s="188"/>
      <c r="I34" s="188"/>
      <c r="J34" s="191"/>
      <c r="K34" s="62" t="s">
        <v>26</v>
      </c>
      <c r="L34" s="61">
        <f>VLOOKUP(M19,EMPRESAS!B12:F13,5,0)</f>
        <v>274305690</v>
      </c>
      <c r="M34" s="186"/>
      <c r="N34" s="188"/>
      <c r="O34" s="188"/>
      <c r="P34" s="191"/>
      <c r="Q34" s="62" t="s">
        <v>26</v>
      </c>
      <c r="R34" s="61">
        <f>+F34+L34</f>
        <v>560413962</v>
      </c>
      <c r="S34" s="186"/>
      <c r="T34" s="198"/>
      <c r="U34" s="188"/>
      <c r="V34" s="191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4.25" thickBot="1">
      <c r="A35" s="203"/>
      <c r="B35" s="210"/>
      <c r="C35" s="211"/>
      <c r="D35" s="212"/>
      <c r="E35" s="15" t="s">
        <v>55</v>
      </c>
      <c r="F35" s="67">
        <f>+D16</f>
        <v>1680951128</v>
      </c>
      <c r="G35" s="41">
        <f>+F35*50%</f>
        <v>840475564</v>
      </c>
      <c r="H35" s="189"/>
      <c r="I35" s="189"/>
      <c r="J35" s="192"/>
      <c r="K35" s="15" t="s">
        <v>55</v>
      </c>
      <c r="L35" s="67">
        <f>+D16</f>
        <v>1680951128</v>
      </c>
      <c r="M35" s="41">
        <f>+L35*50%</f>
        <v>840475564</v>
      </c>
      <c r="N35" s="189"/>
      <c r="O35" s="189"/>
      <c r="P35" s="192"/>
      <c r="Q35" s="15" t="s">
        <v>55</v>
      </c>
      <c r="R35" s="67">
        <f>+D16</f>
        <v>1680951128</v>
      </c>
      <c r="S35" s="41">
        <f>+R35*50%</f>
        <v>840475564</v>
      </c>
      <c r="T35" s="199"/>
      <c r="U35" s="189"/>
      <c r="V35" s="192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70" customFormat="1" ht="13.5">
      <c r="A36" s="68"/>
      <c r="B36" s="68"/>
      <c r="C36" s="68"/>
      <c r="D36" s="90"/>
      <c r="E36" s="68"/>
      <c r="F36" s="68"/>
      <c r="G36" s="193"/>
      <c r="H36" s="68"/>
      <c r="I36" s="68"/>
      <c r="J36" s="68"/>
      <c r="K36" s="68"/>
      <c r="L36" s="68"/>
      <c r="M36" s="91"/>
      <c r="N36" s="68"/>
      <c r="O36" s="68"/>
      <c r="P36" s="68"/>
      <c r="Q36" s="68"/>
      <c r="R36" s="68"/>
      <c r="S36" s="91"/>
      <c r="T36" s="68"/>
      <c r="U36" s="68"/>
      <c r="V36" s="68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8"/>
      <c r="B37" s="194" t="s">
        <v>30</v>
      </c>
      <c r="C37" s="194"/>
      <c r="D37" s="194"/>
      <c r="E37" s="68"/>
      <c r="F37" s="71"/>
      <c r="G37" s="193"/>
      <c r="H37" s="68"/>
      <c r="I37" s="68"/>
      <c r="J37" s="68"/>
      <c r="K37" s="68"/>
      <c r="L37" s="68"/>
      <c r="M37" s="91"/>
      <c r="N37" s="68"/>
      <c r="O37" s="68"/>
      <c r="P37" s="68"/>
      <c r="Q37" s="68"/>
      <c r="R37" s="71"/>
      <c r="S37" s="91"/>
      <c r="T37" s="68"/>
      <c r="U37" s="68"/>
      <c r="V37" s="68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195">
        <v>4</v>
      </c>
      <c r="B38" s="92" t="str">
        <f>+A13</f>
        <v>Patrimonio : &gt;= 50% del Valor de la Oferta</v>
      </c>
      <c r="C38" s="93"/>
      <c r="D38" s="94"/>
      <c r="E38" s="72" t="s">
        <v>55</v>
      </c>
      <c r="F38" s="73">
        <f>+D16</f>
        <v>1680951128</v>
      </c>
      <c r="G38" s="185">
        <f>+EMPRESAS!L12</f>
        <v>404534979</v>
      </c>
      <c r="H38" s="183"/>
      <c r="I38" s="183" t="s">
        <v>57</v>
      </c>
      <c r="J38" s="177"/>
      <c r="K38" s="72" t="s">
        <v>55</v>
      </c>
      <c r="L38" s="73">
        <f>+D16</f>
        <v>1680951128</v>
      </c>
      <c r="M38" s="185">
        <f>+EMPRESAS!L13</f>
        <v>1656559531</v>
      </c>
      <c r="N38" s="183" t="s">
        <v>57</v>
      </c>
      <c r="O38" s="177"/>
      <c r="P38" s="177"/>
      <c r="Q38" s="72" t="s">
        <v>55</v>
      </c>
      <c r="R38" s="73">
        <f>+D16</f>
        <v>1680951128</v>
      </c>
      <c r="S38" s="185">
        <f>+G38+M38</f>
        <v>2061094510</v>
      </c>
      <c r="T38" s="183" t="s">
        <v>57</v>
      </c>
      <c r="U38" s="177"/>
      <c r="V38" s="177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4.25" thickBot="1">
      <c r="A39" s="196"/>
      <c r="B39" s="95"/>
      <c r="C39" s="96"/>
      <c r="D39" s="97"/>
      <c r="E39" s="72" t="s">
        <v>50</v>
      </c>
      <c r="F39" s="73">
        <f>+F38*0.5</f>
        <v>840475564</v>
      </c>
      <c r="G39" s="186"/>
      <c r="H39" s="184"/>
      <c r="I39" s="184"/>
      <c r="J39" s="178"/>
      <c r="K39" s="72" t="s">
        <v>50</v>
      </c>
      <c r="L39" s="73">
        <f>+L38*0.5</f>
        <v>840475564</v>
      </c>
      <c r="M39" s="186"/>
      <c r="N39" s="184"/>
      <c r="O39" s="178"/>
      <c r="P39" s="178"/>
      <c r="Q39" s="72" t="s">
        <v>50</v>
      </c>
      <c r="R39" s="73">
        <f>+R38*50%</f>
        <v>840475564</v>
      </c>
      <c r="S39" s="186"/>
      <c r="T39" s="184"/>
      <c r="U39" s="178"/>
      <c r="V39" s="178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4.25" thickBo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179" t="s">
        <v>32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98" t="s">
        <v>58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8:20" s="44" customFormat="1" ht="12.75">
      <c r="H44" s="46"/>
      <c r="I44" s="46"/>
      <c r="T44" s="99"/>
    </row>
    <row r="45" spans="1:10" s="44" customFormat="1" ht="12.75">
      <c r="A45" s="181" t="s">
        <v>37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s="44" customFormat="1" ht="11.25">
      <c r="A46" s="138" t="s">
        <v>54</v>
      </c>
      <c r="B46" s="138"/>
      <c r="C46" s="138"/>
      <c r="D46" s="138"/>
      <c r="E46" s="138"/>
      <c r="F46" s="138"/>
      <c r="G46" s="138"/>
      <c r="H46" s="138"/>
      <c r="I46" s="138"/>
      <c r="J46" s="138"/>
    </row>
    <row r="47" spans="1:10" s="44" customFormat="1" ht="11.25">
      <c r="A47" s="182" t="s">
        <v>35</v>
      </c>
      <c r="B47" s="182"/>
      <c r="C47" s="182"/>
      <c r="D47" s="182"/>
      <c r="E47" s="182"/>
      <c r="F47" s="182"/>
      <c r="G47" s="182"/>
      <c r="H47" s="182"/>
      <c r="I47" s="182"/>
      <c r="J47" s="182"/>
    </row>
    <row r="48" spans="8:9" s="44" customFormat="1" ht="12.75">
      <c r="H48" s="46"/>
      <c r="I48" s="46"/>
    </row>
    <row r="49" spans="1:35" ht="13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ht="13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3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3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ht="13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5" ht="13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1:35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ht="13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13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ht="13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</row>
    <row r="65" spans="1:35" ht="13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1:35" ht="13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ht="13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</row>
    <row r="68" spans="1:35" ht="13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ht="13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ht="13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</row>
    <row r="71" spans="1:35" ht="13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1:35" ht="13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1:35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</row>
    <row r="74" spans="1:35" ht="13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</row>
    <row r="75" spans="1:35" ht="13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</row>
    <row r="76" spans="1:35" ht="13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</row>
    <row r="77" spans="1:35" ht="13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</row>
    <row r="78" spans="1:35" ht="13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</row>
    <row r="79" spans="1:35" ht="13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</row>
    <row r="80" spans="1:35" ht="13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</row>
    <row r="81" spans="1:35" ht="13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ht="13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 ht="13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</row>
    <row r="84" spans="1:35" ht="13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</row>
    <row r="85" spans="1:35" ht="13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5" ht="13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</row>
    <row r="87" spans="1:35" ht="13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35" ht="13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</row>
    <row r="90" spans="1:35" ht="13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35" ht="13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1:35" ht="13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</row>
    <row r="93" spans="1:35" ht="13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1:35" ht="13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1:35" ht="13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35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1:35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35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35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35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</row>
    <row r="110" spans="1:35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</row>
    <row r="111" spans="1:35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1:35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1:35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1:35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1:35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1:35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</row>
    <row r="117" spans="1:35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1:35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1:35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1:35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1:35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1:35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1:35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1:35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1:35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</row>
    <row r="126" spans="1:35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1:35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1:35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1:35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1:35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1:35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  <row r="134" spans="1:35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</row>
    <row r="136" spans="1:35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</row>
    <row r="138" spans="1:35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</row>
    <row r="141" spans="1:35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1:35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</row>
    <row r="144" spans="1:35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</row>
    <row r="145" spans="1:35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</row>
    <row r="146" spans="1:35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</row>
    <row r="148" spans="1:35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1:35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</row>
    <row r="156" spans="1:35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35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</row>
    <row r="158" spans="1:35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</row>
    <row r="159" spans="1:35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</row>
    <row r="160" spans="1:35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1:35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</row>
    <row r="162" spans="1:35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</row>
    <row r="163" spans="1:35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1:35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</row>
    <row r="165" spans="1:35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</row>
    <row r="166" spans="1:35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</row>
    <row r="167" spans="1:35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</row>
    <row r="168" spans="1:35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</row>
    <row r="169" spans="1:35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</row>
    <row r="170" spans="1:35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</row>
    <row r="171" spans="1:35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</row>
    <row r="172" spans="1:35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</row>
    <row r="173" spans="1:35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</row>
    <row r="174" spans="1:35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</row>
    <row r="175" spans="1:35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</row>
    <row r="176" spans="1:35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</row>
    <row r="177" spans="1:35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35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</row>
    <row r="179" spans="1:35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</row>
    <row r="180" spans="1:35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</row>
    <row r="181" spans="1:35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</row>
  </sheetData>
  <sheetProtection/>
  <mergeCells count="87">
    <mergeCell ref="A1:H1"/>
    <mergeCell ref="A2:H2"/>
    <mergeCell ref="A3:H3"/>
    <mergeCell ref="A4:H4"/>
    <mergeCell ref="A5:H5"/>
    <mergeCell ref="A6:H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A45:J45"/>
    <mergeCell ref="A46:J46"/>
    <mergeCell ref="A47:J47"/>
    <mergeCell ref="N38:N39"/>
    <mergeCell ref="O38:O39"/>
    <mergeCell ref="P38:P39"/>
    <mergeCell ref="S38:S39"/>
    <mergeCell ref="T38:T39"/>
  </mergeCells>
  <printOptions/>
  <pageMargins left="1.03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2011-12-12T19:20:58Z</cp:lastPrinted>
  <dcterms:created xsi:type="dcterms:W3CDTF">1996-11-27T10:00:04Z</dcterms:created>
  <dcterms:modified xsi:type="dcterms:W3CDTF">2011-12-12T19:54:50Z</dcterms:modified>
  <cp:category/>
  <cp:version/>
  <cp:contentType/>
  <cp:contentStatus/>
</cp:coreProperties>
</file>