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005" activeTab="0"/>
  </bookViews>
  <sheets>
    <sheet name="Evaluación Financiera" sheetId="1" r:id="rId1"/>
  </sheets>
  <definedNames/>
  <calcPr fullCalcOnLoad="1"/>
</workbook>
</file>

<file path=xl/sharedStrings.xml><?xml version="1.0" encoding="utf-8"?>
<sst xmlns="http://schemas.openxmlformats.org/spreadsheetml/2006/main" count="221" uniqueCount="82">
  <si>
    <t>UNIVERSIDAD DISTRITAL</t>
  </si>
  <si>
    <t>Cumple</t>
  </si>
  <si>
    <t>FRANCISCO JOSÉ DE CALDAS</t>
  </si>
  <si>
    <t>No Aplica</t>
  </si>
  <si>
    <t>Consorcio</t>
  </si>
  <si>
    <t>Valor en Pesos</t>
  </si>
  <si>
    <t>Activo Total</t>
  </si>
  <si>
    <t>Pasivo Total</t>
  </si>
  <si>
    <t>Nivel de Endeudamiento</t>
  </si>
  <si>
    <t>Razón corriente</t>
  </si>
  <si>
    <t>Patrimonio</t>
  </si>
  <si>
    <t>nivel de endeudamiento menor o igual al 70%</t>
  </si>
  <si>
    <t>Capital de Trabajo</t>
  </si>
  <si>
    <t xml:space="preserve">Cuando el Proponente fuere una persona jurídica que de manera individual e independiente de otras se presente a la Convocatoria, se determinará su capital de trabajo a partir de sus estados financieros certificados por el revisor fiscal o por contador público independiente o auditados conforme a normas de auditoría generalmente aceptadas. </t>
  </si>
  <si>
    <t>Cuando el Proponente fuere una persona natural que de manera individual e independiente de otras se presente a la Convocatoria, se determinará su capital de trabajo a partir de sus estados financieros personales, los que deberán ser certificados por el revisor fiscal o por contador público independiente o auditados conforme a normas de auditoría generalmente aceptadas.</t>
  </si>
  <si>
    <t>Cuando se trate de Propuestas presentadas bajo la modalidad de Consorcio o Unión Temporal, el capital de trabajo se determinará a partir de la sumatoria simple del capital de trabajo de cada uno de los miembros que forman parte del Consorcio o Unión Temporal.</t>
  </si>
  <si>
    <t>Cuando se trate de Propuestas presentadas bajo la modalidad de Consorcio o Unión Temporal, el Patrimonio se determinará a partir de la sumatoria simple de los Patrimonios de cada uno de los miembros que forman parte del Consorcio o Unión Temporal.</t>
  </si>
  <si>
    <t>Nivel de endeudamiento</t>
  </si>
  <si>
    <t>El nivel de endeudamiento deberá ser menor o igual al 70%</t>
  </si>
  <si>
    <t>Cuando se trate de consorcios o uniones temporales, este indicador se calculará con base en la suma aritmética de las partidas del activo total y pasivo total de sus integrantes</t>
  </si>
  <si>
    <t>Razón Corriente</t>
  </si>
  <si>
    <t>La razón corriente deberá ser mayor o igual a 1,5</t>
  </si>
  <si>
    <t>Cuando se trate de Consorcios o Uniones Temporales, este indicador se calculará con base en la suma aritmética de las partidas del activo corriente y pasivo corriente de sus integrantes.</t>
  </si>
  <si>
    <t>Capacidad Financiera</t>
  </si>
  <si>
    <t>Anexo 7-Formatos 1, 2, 3 y 4</t>
  </si>
  <si>
    <t>Estados Finacieros relacionados al Anexo 7</t>
  </si>
  <si>
    <t>Tarjeta profesional del contador y Revisor Fiscal</t>
  </si>
  <si>
    <t>Certificado de Vigencia y antecedentes disciplinarios vigente a la fecha de cierre del Contador y Revisor Fiscal</t>
  </si>
  <si>
    <t>Integrante 2</t>
  </si>
  <si>
    <t>Integrante 3</t>
  </si>
  <si>
    <t>Integrante 4</t>
  </si>
  <si>
    <t>Cumple</t>
  </si>
  <si>
    <t>No Cumple</t>
  </si>
  <si>
    <t>No Aplica</t>
  </si>
  <si>
    <t>INFORME DE EVALUACIÓN</t>
  </si>
  <si>
    <t>Grupo</t>
  </si>
  <si>
    <t>Valor Referencial</t>
  </si>
  <si>
    <t>Grupo II</t>
  </si>
  <si>
    <t>Proponente 1:</t>
  </si>
  <si>
    <t>Forma Asociación:</t>
  </si>
  <si>
    <t>Consorcio</t>
  </si>
  <si>
    <t>Integrantes:</t>
  </si>
  <si>
    <t>P.Jurídica Nacional Privada</t>
  </si>
  <si>
    <t>Unión Temporal</t>
  </si>
  <si>
    <t>P.Jurídica Nacional Mixta</t>
  </si>
  <si>
    <t>Promesa de Sociedad Futura</t>
  </si>
  <si>
    <t>P.Jurídica Nacional Pública</t>
  </si>
  <si>
    <t>P. Jurídica Extranjera</t>
  </si>
  <si>
    <t>P. Natural Nacional</t>
  </si>
  <si>
    <t>P. Natural Extranjera</t>
  </si>
  <si>
    <t>CAPACIDAD FINANCIERA</t>
  </si>
  <si>
    <t>Integrante</t>
  </si>
  <si>
    <t>% Part.</t>
  </si>
  <si>
    <t>Activo Corriente</t>
  </si>
  <si>
    <t>Pasivo Corriente</t>
  </si>
  <si>
    <t>Capital Trabajo</t>
  </si>
  <si>
    <t>Patrimonio</t>
  </si>
  <si>
    <t>Patrimonio Efectivo</t>
  </si>
  <si>
    <t>RESUMEN</t>
  </si>
  <si>
    <t>Integrante 1:</t>
  </si>
  <si>
    <t>falta estado financiero a corte 31 dic 2009</t>
  </si>
  <si>
    <t>CONVOCATORIA PÚBLICA No. 002 de 2011</t>
  </si>
  <si>
    <t xml:space="preserve">OBJETO DE LA CONVOCATORIA: “CONTRATAR LA REALIZACIÓN REFORZAMIENTO ESTRUCTURAL Y MEJORAMIENTO INTEGRAL DE LA SEDE “A” DE LA MACARENA.”                </t>
  </si>
  <si>
    <t>CAPITAL DE TRABAJO  O CUPO DE CRÉDITO por valor mayor al 25% del Valor Referencial</t>
  </si>
  <si>
    <t>PATRIMONIO, por valor mayor al 30% del Valor Referencial?</t>
  </si>
  <si>
    <t>Razón corriente mayor o igual al 1,5</t>
  </si>
  <si>
    <t>Anexo 7 - Formatos 1 y 2</t>
  </si>
  <si>
    <t xml:space="preserve">Presenta Balance General con corte al treinta y uno (31) de diciembre de 2010 o posteriores, de cada una de ellas, debidamente auditado por su revisor fiscal, si se trata de personas jurídicas obligadas a contar con este mecanismo, o certificado por un contador público, en los demás casos. </t>
  </si>
  <si>
    <t xml:space="preserve">Cuando el Proponente fuere una persona jurídica que de manera individual e independiente de otras se presente a la Convocatoria, se determinará su Patrimonio a partir de sus estados financieros con corte al 31 de diciembre de 2010, certificados por el revisor fiscal o por contador público independiente o auditados conforme a normas de auditoría generalmente aceptadas. </t>
  </si>
  <si>
    <t>Cuando el Proponente fuere una persona natural que de manera individual e independiente de otras se presente a la Convocatoria, se determinará su Patrimonio a partir de sus estados financieros personales con corte al 31 de diciembre de 2009, los que deberán ser certificados por el revisor fiscal o por contador público independiente o auditados conforme a normas de auditoría generalmente aceptadas.</t>
  </si>
  <si>
    <t>Las personas naturales o jurídicas que integran el Proponente, deberán poseer un (i) capital de trabajo o (ii) un cupo de crédito, por un monto no inferior al veinti cinco por ciento (25 %) del Valor Referencial.</t>
  </si>
  <si>
    <t>Las personas naturales o jurídicas que integran el Proponente, deberán poseer un Patrimonio conjunto por un monto no inferior al treinta  por ciento (30%) del Valor Referencial.</t>
  </si>
  <si>
    <t>UNIÓN TEMPORAL GLOBAL</t>
  </si>
  <si>
    <t>NELSON FERNALDO RANGEL PARDO</t>
  </si>
  <si>
    <t>R&amp;R INGENIEROS S.A.S</t>
  </si>
  <si>
    <t>MOTA Y RODRIGUEZ ARQUITECTOS ASOCIAODOS LTDA</t>
  </si>
  <si>
    <t>ASEDING LTDA</t>
  </si>
  <si>
    <t>150-155</t>
  </si>
  <si>
    <t>168-171</t>
  </si>
  <si>
    <t>191-196</t>
  </si>
  <si>
    <t>208-213</t>
  </si>
  <si>
    <t>No Cumple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</si>
</sst>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\C\O\P\ #,##0"/>
    <numFmt numFmtId="165" formatCode="#,##0\ &quot;SMLMV&quot;"/>
    <numFmt numFmtId="166" formatCode="_(* #,##0.0_);_(* \(#,##0.0\);_(* &quot;-&quot;??_);_(@_)"/>
    <numFmt numFmtId="167" formatCode="0.0%"/>
    <numFmt numFmtId="168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12"/>
      <name val="Verdana"/>
      <family val="2"/>
    </font>
    <font>
      <sz val="11"/>
      <color indexed="22"/>
      <name val="Verdana"/>
      <family val="2"/>
    </font>
    <font>
      <b/>
      <sz val="11"/>
      <color indexed="22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167" fontId="4" fillId="33" borderId="10" xfId="55" applyNumberFormat="1" applyFont="1" applyFill="1" applyBorder="1" applyAlignment="1">
      <alignment/>
    </xf>
    <xf numFmtId="166" fontId="4" fillId="33" borderId="10" xfId="48" applyNumberFormat="1" applyFont="1" applyFill="1" applyBorder="1" applyAlignment="1">
      <alignment/>
    </xf>
    <xf numFmtId="3" fontId="4" fillId="33" borderId="10" xfId="48" applyNumberFormat="1" applyFont="1" applyFill="1" applyBorder="1" applyAlignment="1">
      <alignment vertical="top"/>
    </xf>
    <xf numFmtId="43" fontId="4" fillId="33" borderId="10" xfId="48" applyFont="1" applyFill="1" applyBorder="1" applyAlignment="1">
      <alignment vertical="top"/>
    </xf>
    <xf numFmtId="167" fontId="2" fillId="33" borderId="10" xfId="55" applyNumberFormat="1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5" xfId="0" applyFill="1" applyBorder="1" applyAlignment="1">
      <alignment vertical="top"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vertical="top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vertical="top"/>
    </xf>
    <xf numFmtId="0" fontId="4" fillId="33" borderId="23" xfId="0" applyFont="1" applyFill="1" applyBorder="1" applyAlignment="1">
      <alignment/>
    </xf>
    <xf numFmtId="167" fontId="0" fillId="33" borderId="0" xfId="55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33" borderId="25" xfId="0" applyFill="1" applyBorder="1" applyAlignment="1">
      <alignment vertical="top"/>
    </xf>
    <xf numFmtId="0" fontId="0" fillId="33" borderId="25" xfId="0" applyFill="1" applyBorder="1" applyAlignment="1">
      <alignment/>
    </xf>
    <xf numFmtId="0" fontId="6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167" fontId="2" fillId="33" borderId="10" xfId="0" applyNumberFormat="1" applyFont="1" applyFill="1" applyBorder="1" applyAlignment="1">
      <alignment vertical="top"/>
    </xf>
    <xf numFmtId="3" fontId="0" fillId="33" borderId="10" xfId="48" applyNumberFormat="1" applyFont="1" applyFill="1" applyBorder="1" applyAlignment="1">
      <alignment vertical="top"/>
    </xf>
    <xf numFmtId="9" fontId="0" fillId="33" borderId="10" xfId="55" applyFont="1" applyFill="1" applyBorder="1" applyAlignment="1">
      <alignment vertical="top"/>
    </xf>
    <xf numFmtId="168" fontId="0" fillId="33" borderId="10" xfId="55" applyNumberFormat="1" applyFont="1" applyFill="1" applyBorder="1" applyAlignment="1">
      <alignment vertical="top"/>
    </xf>
    <xf numFmtId="3" fontId="0" fillId="33" borderId="26" xfId="0" applyNumberFormat="1" applyFill="1" applyBorder="1" applyAlignment="1">
      <alignment horizontal="right" vertical="top"/>
    </xf>
    <xf numFmtId="0" fontId="0" fillId="33" borderId="16" xfId="0" applyFill="1" applyBorder="1" applyAlignment="1">
      <alignment horizontal="right" vertical="top"/>
    </xf>
    <xf numFmtId="0" fontId="5" fillId="34" borderId="0" xfId="0" applyFont="1" applyFill="1" applyAlignment="1">
      <alignment vertical="top"/>
    </xf>
    <xf numFmtId="0" fontId="5" fillId="34" borderId="0" xfId="0" applyFont="1" applyFill="1" applyAlignment="1">
      <alignment horizontal="right" vertical="top"/>
    </xf>
    <xf numFmtId="0" fontId="0" fillId="34" borderId="0" xfId="0" applyFill="1" applyAlignment="1">
      <alignment vertical="top"/>
    </xf>
    <xf numFmtId="2" fontId="0" fillId="33" borderId="10" xfId="55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168" fontId="2" fillId="33" borderId="10" xfId="55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0" xfId="0" applyFill="1" applyBorder="1" applyAlignment="1">
      <alignment horizontal="left" vertical="top"/>
    </xf>
    <xf numFmtId="0" fontId="2" fillId="34" borderId="0" xfId="0" applyFont="1" applyFill="1" applyBorder="1" applyAlignment="1">
      <alignment horizontal="center" vertical="top"/>
    </xf>
    <xf numFmtId="0" fontId="0" fillId="34" borderId="0" xfId="0" applyFill="1" applyBorder="1" applyAlignment="1">
      <alignment horizontal="center" vertical="top"/>
    </xf>
    <xf numFmtId="0" fontId="2" fillId="33" borderId="29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0" fillId="33" borderId="29" xfId="0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2" fillId="33" borderId="31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 wrapText="1"/>
    </xf>
    <xf numFmtId="10" fontId="0" fillId="33" borderId="10" xfId="55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top" wrapText="1"/>
    </xf>
    <xf numFmtId="0" fontId="0" fillId="33" borderId="0" xfId="0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/>
    </xf>
    <xf numFmtId="0" fontId="5" fillId="34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3" fontId="5" fillId="34" borderId="12" xfId="0" applyNumberFormat="1" applyFont="1" applyFill="1" applyBorder="1" applyAlignment="1">
      <alignment vertical="top"/>
    </xf>
    <xf numFmtId="0" fontId="2" fillId="33" borderId="14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2" fillId="33" borderId="32" xfId="0" applyFont="1" applyFill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2" fillId="33" borderId="35" xfId="0" applyFont="1" applyFill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3" fillId="33" borderId="13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33" borderId="13" xfId="0" applyFont="1" applyFill="1" applyBorder="1" applyAlignment="1">
      <alignment horizontal="left" vertical="top" wrapText="1" indent="2"/>
    </xf>
    <xf numFmtId="0" fontId="2" fillId="0" borderId="0" xfId="0" applyFont="1" applyBorder="1" applyAlignment="1">
      <alignment horizontal="left" vertical="top" wrapText="1" indent="2"/>
    </xf>
    <xf numFmtId="0" fontId="3" fillId="33" borderId="24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 wrapText="1" indent="2"/>
    </xf>
    <xf numFmtId="0" fontId="2" fillId="33" borderId="0" xfId="0" applyFont="1" applyFill="1" applyBorder="1" applyAlignment="1">
      <alignment horizontal="justify" vertical="top" wrapText="1"/>
    </xf>
    <xf numFmtId="0" fontId="2" fillId="34" borderId="14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29" xfId="0" applyFill="1" applyBorder="1" applyAlignment="1">
      <alignment horizontal="center" vertical="top"/>
    </xf>
    <xf numFmtId="0" fontId="0" fillId="33" borderId="28" xfId="0" applyFill="1" applyBorder="1" applyAlignment="1">
      <alignment horizontal="left" vertical="top" wrapText="1" indent="2"/>
    </xf>
    <xf numFmtId="0" fontId="0" fillId="33" borderId="37" xfId="0" applyFill="1" applyBorder="1" applyAlignment="1">
      <alignment horizontal="left" vertical="top" wrapText="1" indent="2"/>
    </xf>
    <xf numFmtId="0" fontId="0" fillId="33" borderId="13" xfId="0" applyFill="1" applyBorder="1" applyAlignment="1">
      <alignment horizontal="justify" vertical="top" wrapText="1"/>
    </xf>
    <xf numFmtId="0" fontId="0" fillId="33" borderId="0" xfId="0" applyFill="1" applyBorder="1" applyAlignment="1">
      <alignment horizontal="justify" vertical="top" wrapText="1"/>
    </xf>
    <xf numFmtId="0" fontId="2" fillId="33" borderId="13" xfId="0" applyFont="1" applyFill="1" applyBorder="1" applyAlignment="1">
      <alignment horizontal="left" vertical="top" wrapText="1" indent="1"/>
    </xf>
    <xf numFmtId="0" fontId="2" fillId="33" borderId="0" xfId="0" applyFont="1" applyFill="1" applyBorder="1" applyAlignment="1">
      <alignment horizontal="left" vertical="top" wrapText="1" indent="1"/>
    </xf>
    <xf numFmtId="0" fontId="2" fillId="33" borderId="1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 indent="2"/>
    </xf>
    <xf numFmtId="0" fontId="3" fillId="33" borderId="24" xfId="0" applyFont="1" applyFill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4" fillId="33" borderId="26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 horizontal="center" vertical="top"/>
    </xf>
    <xf numFmtId="164" fontId="0" fillId="33" borderId="15" xfId="0" applyNumberFormat="1" applyFill="1" applyBorder="1" applyAlignment="1">
      <alignment horizontal="center"/>
    </xf>
    <xf numFmtId="165" fontId="2" fillId="33" borderId="15" xfId="0" applyNumberFormat="1" applyFon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3" fontId="4" fillId="33" borderId="26" xfId="0" applyNumberFormat="1" applyFont="1" applyFill="1" applyBorder="1" applyAlignment="1">
      <alignment horizontal="right" vertical="top"/>
    </xf>
    <xf numFmtId="0" fontId="4" fillId="33" borderId="16" xfId="0" applyFont="1" applyFill="1" applyBorder="1" applyAlignment="1">
      <alignment horizontal="right" vertical="top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right"/>
    </xf>
    <xf numFmtId="0" fontId="2" fillId="33" borderId="26" xfId="0" applyFont="1" applyFill="1" applyBorder="1" applyAlignment="1">
      <alignment horizontal="center" vertical="top"/>
    </xf>
    <xf numFmtId="0" fontId="2" fillId="33" borderId="39" xfId="0" applyFont="1" applyFill="1" applyBorder="1" applyAlignment="1">
      <alignment horizontal="center" vertical="top"/>
    </xf>
    <xf numFmtId="0" fontId="2" fillId="33" borderId="26" xfId="0" applyFont="1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2" fillId="33" borderId="39" xfId="0" applyFont="1" applyFill="1" applyBorder="1" applyAlignment="1">
      <alignment horizontal="left" vertical="top"/>
    </xf>
    <xf numFmtId="0" fontId="0" fillId="33" borderId="36" xfId="0" applyFill="1" applyBorder="1" applyAlignment="1">
      <alignment horizontal="left" vertical="top"/>
    </xf>
    <xf numFmtId="0" fontId="0" fillId="33" borderId="40" xfId="0" applyFill="1" applyBorder="1" applyAlignment="1">
      <alignment horizontal="left" vertical="top"/>
    </xf>
    <xf numFmtId="0" fontId="0" fillId="33" borderId="39" xfId="0" applyFill="1" applyBorder="1" applyAlignment="1">
      <alignment horizontal="left" vertical="top"/>
    </xf>
    <xf numFmtId="0" fontId="3" fillId="33" borderId="32" xfId="0" applyFont="1" applyFill="1" applyBorder="1" applyAlignment="1">
      <alignment horizontal="center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2"/>
  <sheetViews>
    <sheetView tabSelected="1" view="pageBreakPreview" zoomScale="55" zoomScaleNormal="42" zoomScaleSheetLayoutView="55" zoomScalePageLayoutView="0" workbookViewId="0" topLeftCell="B102">
      <selection activeCell="M130" sqref="M130:R130"/>
    </sheetView>
  </sheetViews>
  <sheetFormatPr defaultColWidth="0" defaultRowHeight="15"/>
  <cols>
    <col min="1" max="1" width="33.57421875" style="55" bestFit="1" customWidth="1"/>
    <col min="2" max="2" width="14.7109375" style="56" customWidth="1"/>
    <col min="3" max="3" width="2.8515625" style="55" bestFit="1" customWidth="1"/>
    <col min="4" max="4" width="8.57421875" style="55" bestFit="1" customWidth="1"/>
    <col min="5" max="5" width="10.57421875" style="55" bestFit="1" customWidth="1"/>
    <col min="6" max="7" width="19.57421875" style="55" customWidth="1"/>
    <col min="8" max="8" width="19.421875" style="55" bestFit="1" customWidth="1"/>
    <col min="9" max="10" width="18.00390625" style="55" bestFit="1" customWidth="1"/>
    <col min="11" max="11" width="19.140625" style="55" customWidth="1"/>
    <col min="12" max="12" width="20.00390625" style="55" bestFit="1" customWidth="1"/>
    <col min="13" max="13" width="8.140625" style="55" customWidth="1"/>
    <col min="14" max="14" width="11.28125" style="55" customWidth="1"/>
    <col min="15" max="15" width="14.8515625" style="55" bestFit="1" customWidth="1"/>
    <col min="16" max="16" width="5.7109375" style="55" customWidth="1"/>
    <col min="17" max="17" width="4.00390625" style="55" customWidth="1"/>
    <col min="18" max="18" width="12.00390625" style="55" customWidth="1"/>
    <col min="19" max="19" width="12.57421875" style="57" customWidth="1"/>
    <col min="20" max="20" width="47.421875" style="7" bestFit="1" customWidth="1"/>
    <col min="21" max="21" width="20.421875" style="7" bestFit="1" customWidth="1"/>
    <col min="22" max="22" width="18.28125" style="7" customWidth="1"/>
    <col min="23" max="23" width="18.140625" style="7" customWidth="1"/>
    <col min="24" max="25" width="14.421875" style="7" customWidth="1"/>
    <col min="26" max="46" width="8.140625" style="7" customWidth="1"/>
    <col min="47" max="47" width="29.421875" style="7" bestFit="1" customWidth="1"/>
    <col min="48" max="50" width="8.140625" style="7" customWidth="1"/>
    <col min="51" max="51" width="32.421875" style="7" bestFit="1" customWidth="1"/>
    <col min="52" max="52" width="8.140625" style="7" customWidth="1"/>
    <col min="53" max="53" width="8.140625" style="8" customWidth="1"/>
    <col min="54" max="16384" width="0" style="9" hidden="1" customWidth="1"/>
  </cols>
  <sheetData>
    <row r="1" spans="1:51" ht="1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6"/>
      <c r="AY1" s="7" t="s">
        <v>31</v>
      </c>
    </row>
    <row r="2" spans="1:51" ht="15">
      <c r="A2" s="102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"/>
      <c r="AY2" s="7" t="s">
        <v>32</v>
      </c>
    </row>
    <row r="3" spans="1:51" ht="1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0"/>
      <c r="AY3" s="7" t="s">
        <v>33</v>
      </c>
    </row>
    <row r="4" spans="1:19" ht="15">
      <c r="A4" s="102" t="s">
        <v>61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"/>
    </row>
    <row r="5" spans="1:19" ht="15">
      <c r="A5" s="104" t="s">
        <v>62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"/>
    </row>
    <row r="6" spans="1:19" ht="15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0"/>
    </row>
    <row r="7" spans="1:19" ht="15">
      <c r="A7" s="14" t="s">
        <v>34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0"/>
    </row>
    <row r="8" spans="1:19" ht="15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0"/>
    </row>
    <row r="9" spans="1:53" ht="15">
      <c r="A9" s="106" t="s">
        <v>35</v>
      </c>
      <c r="B9" s="107"/>
      <c r="C9" s="108" t="s">
        <v>5</v>
      </c>
      <c r="D9" s="108"/>
      <c r="E9" s="108"/>
      <c r="F9" s="108"/>
      <c r="G9" s="108" t="s">
        <v>36</v>
      </c>
      <c r="H9" s="108"/>
      <c r="I9" s="109"/>
      <c r="J9" s="13"/>
      <c r="K9" s="13"/>
      <c r="L9" s="13"/>
      <c r="M9" s="13"/>
      <c r="N9" s="13"/>
      <c r="O9" s="13"/>
      <c r="P9" s="13"/>
      <c r="Q9" s="13"/>
      <c r="R9" s="13"/>
      <c r="S9" s="10"/>
      <c r="AY9" s="8"/>
      <c r="AZ9" s="9"/>
      <c r="BA9" s="9"/>
    </row>
    <row r="10" spans="1:53" ht="15">
      <c r="A10" s="68" t="s">
        <v>37</v>
      </c>
      <c r="B10" s="114"/>
      <c r="C10" s="115">
        <v>14762556290</v>
      </c>
      <c r="D10" s="115"/>
      <c r="E10" s="115"/>
      <c r="F10" s="115"/>
      <c r="G10" s="116">
        <v>27600</v>
      </c>
      <c r="H10" s="117"/>
      <c r="I10" s="118"/>
      <c r="J10" s="13"/>
      <c r="K10" s="13"/>
      <c r="L10" s="13"/>
      <c r="M10" s="13"/>
      <c r="N10" s="13"/>
      <c r="O10" s="13"/>
      <c r="P10" s="13"/>
      <c r="Q10" s="13"/>
      <c r="R10" s="13"/>
      <c r="S10" s="10"/>
      <c r="AY10" s="8"/>
      <c r="AZ10" s="9"/>
      <c r="BA10" s="9"/>
    </row>
    <row r="11" spans="1:19" ht="15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0"/>
    </row>
    <row r="12" spans="1:19" ht="15">
      <c r="A12" s="15" t="s">
        <v>38</v>
      </c>
      <c r="B12" s="16"/>
      <c r="C12" s="17"/>
      <c r="D12" s="110" t="s">
        <v>72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0"/>
    </row>
    <row r="13" spans="1:51" ht="15">
      <c r="A13" s="18" t="s">
        <v>39</v>
      </c>
      <c r="B13" s="16"/>
      <c r="C13" s="17"/>
      <c r="D13" s="112" t="s">
        <v>4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0"/>
      <c r="AY13" s="7" t="s">
        <v>40</v>
      </c>
    </row>
    <row r="14" spans="1:51" ht="15">
      <c r="A14" s="19" t="s">
        <v>41</v>
      </c>
      <c r="B14" s="20"/>
      <c r="C14" s="21">
        <v>1</v>
      </c>
      <c r="D14" s="1">
        <v>0.4</v>
      </c>
      <c r="E14" s="110" t="s">
        <v>73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1"/>
      <c r="P14" s="111"/>
      <c r="Q14" s="111"/>
      <c r="R14" s="111"/>
      <c r="S14" s="10"/>
      <c r="AU14" s="7" t="s">
        <v>42</v>
      </c>
      <c r="AY14" s="7" t="s">
        <v>43</v>
      </c>
    </row>
    <row r="15" spans="1:51" ht="15">
      <c r="A15" s="11"/>
      <c r="B15" s="12"/>
      <c r="C15" s="22">
        <v>2</v>
      </c>
      <c r="D15" s="1">
        <v>0.15</v>
      </c>
      <c r="E15" s="110" t="s">
        <v>76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1"/>
      <c r="P15" s="111"/>
      <c r="Q15" s="111"/>
      <c r="R15" s="111"/>
      <c r="S15" s="10"/>
      <c r="AU15" s="7" t="s">
        <v>44</v>
      </c>
      <c r="AY15" s="7" t="s">
        <v>45</v>
      </c>
    </row>
    <row r="16" spans="1:47" ht="15">
      <c r="A16" s="11"/>
      <c r="B16" s="12"/>
      <c r="C16" s="22">
        <v>3</v>
      </c>
      <c r="D16" s="1">
        <v>0.4</v>
      </c>
      <c r="E16" s="110" t="s">
        <v>74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1"/>
      <c r="P16" s="111"/>
      <c r="Q16" s="111"/>
      <c r="R16" s="111"/>
      <c r="S16" s="10"/>
      <c r="AU16" s="7" t="s">
        <v>46</v>
      </c>
    </row>
    <row r="17" spans="1:47" ht="15">
      <c r="A17" s="11"/>
      <c r="B17" s="12"/>
      <c r="C17" s="22">
        <v>4</v>
      </c>
      <c r="D17" s="1">
        <v>0.05</v>
      </c>
      <c r="E17" s="110" t="s">
        <v>75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1"/>
      <c r="Q17" s="111"/>
      <c r="R17" s="111"/>
      <c r="S17" s="10"/>
      <c r="AU17" s="7" t="s">
        <v>47</v>
      </c>
    </row>
    <row r="18" spans="1:47" ht="15">
      <c r="A18" s="23"/>
      <c r="B18" s="24"/>
      <c r="C18" s="25">
        <v>5</v>
      </c>
      <c r="D18" s="2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1"/>
      <c r="P18" s="111"/>
      <c r="Q18" s="111"/>
      <c r="R18" s="111"/>
      <c r="S18" s="10"/>
      <c r="AU18" s="7" t="s">
        <v>48</v>
      </c>
    </row>
    <row r="19" spans="1:47" ht="15">
      <c r="A19" s="11"/>
      <c r="B19" s="12"/>
      <c r="C19" s="13"/>
      <c r="D19" s="26">
        <f>SUM(D14:D18)</f>
        <v>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0"/>
      <c r="AU19" s="7" t="s">
        <v>49</v>
      </c>
    </row>
    <row r="20" spans="1:19" ht="15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0"/>
    </row>
    <row r="21" spans="1:19" ht="15.75" thickBot="1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0"/>
    </row>
    <row r="22" spans="1:19" ht="15">
      <c r="A22" s="27" t="s">
        <v>50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01"/>
      <c r="N22" s="101"/>
      <c r="O22" s="101">
        <f>M22</f>
        <v>0</v>
      </c>
      <c r="P22" s="101"/>
      <c r="Q22" s="101">
        <f>M22</f>
        <v>0</v>
      </c>
      <c r="R22" s="125"/>
      <c r="S22" s="10"/>
    </row>
    <row r="23" spans="1:51" s="31" customFormat="1" ht="27.75" customHeight="1">
      <c r="A23" s="121" t="s">
        <v>51</v>
      </c>
      <c r="B23" s="122"/>
      <c r="C23" s="122"/>
      <c r="D23" s="122"/>
      <c r="E23" s="59" t="s">
        <v>52</v>
      </c>
      <c r="F23" s="59" t="s">
        <v>53</v>
      </c>
      <c r="G23" s="59" t="s">
        <v>54</v>
      </c>
      <c r="H23" s="59" t="s">
        <v>55</v>
      </c>
      <c r="I23" s="59" t="s">
        <v>6</v>
      </c>
      <c r="J23" s="59" t="s">
        <v>7</v>
      </c>
      <c r="K23" s="59" t="s">
        <v>8</v>
      </c>
      <c r="L23" s="59" t="s">
        <v>9</v>
      </c>
      <c r="M23" s="126" t="s">
        <v>56</v>
      </c>
      <c r="N23" s="127"/>
      <c r="O23" s="126" t="s">
        <v>57</v>
      </c>
      <c r="P23" s="127"/>
      <c r="Q23" s="60"/>
      <c r="R23" s="63"/>
      <c r="S23" s="63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1:51" s="40" customFormat="1" ht="27.75" customHeight="1">
      <c r="A24" s="123" t="str">
        <f>E14</f>
        <v>NELSON FERNALDO RANGEL PARDO</v>
      </c>
      <c r="B24" s="124"/>
      <c r="C24" s="124"/>
      <c r="D24" s="124"/>
      <c r="E24" s="32">
        <f>D14</f>
        <v>0.4</v>
      </c>
      <c r="F24" s="3">
        <v>1722739181</v>
      </c>
      <c r="G24" s="3">
        <v>69151410</v>
      </c>
      <c r="H24" s="33">
        <f>IF($E24&gt;3%,(F24-G24),0)</f>
        <v>1653587771</v>
      </c>
      <c r="I24" s="3">
        <v>2208720921</v>
      </c>
      <c r="J24" s="3">
        <v>69151410</v>
      </c>
      <c r="K24" s="58">
        <f>(J24/I24)</f>
        <v>0.031308351065326825</v>
      </c>
      <c r="L24" s="35">
        <f>(F24/G24)</f>
        <v>24.91256766854067</v>
      </c>
      <c r="M24" s="119">
        <v>2139569511</v>
      </c>
      <c r="N24" s="120"/>
      <c r="O24" s="36">
        <f>IF(E24&gt;3%,M24,0)</f>
        <v>2139569511</v>
      </c>
      <c r="P24" s="37"/>
      <c r="Q24" s="61"/>
      <c r="R24" s="64"/>
      <c r="S24" s="6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9"/>
    </row>
    <row r="25" spans="1:51" s="40" customFormat="1" ht="27.75" customHeight="1">
      <c r="A25" s="123" t="str">
        <f>E15</f>
        <v>ASEDING LTDA</v>
      </c>
      <c r="B25" s="124"/>
      <c r="C25" s="124"/>
      <c r="D25" s="124"/>
      <c r="E25" s="32">
        <f>D15</f>
        <v>0.15</v>
      </c>
      <c r="F25" s="3">
        <v>3220007537</v>
      </c>
      <c r="G25" s="3">
        <v>291727282</v>
      </c>
      <c r="H25" s="33">
        <f>IF($E25&gt;3%,(F25-G25),0)</f>
        <v>2928280255</v>
      </c>
      <c r="I25" s="3">
        <v>3836478225</v>
      </c>
      <c r="J25" s="3">
        <v>1099144370</v>
      </c>
      <c r="K25" s="34">
        <f>(J25/I25)</f>
        <v>0.28649826886479984</v>
      </c>
      <c r="L25" s="41">
        <f>(F25/G25)</f>
        <v>11.037731935541085</v>
      </c>
      <c r="M25" s="119">
        <v>2737333855</v>
      </c>
      <c r="N25" s="120"/>
      <c r="O25" s="36">
        <f>IF(E25&gt;3%,M25,0)</f>
        <v>2737333855</v>
      </c>
      <c r="P25" s="37"/>
      <c r="Q25" s="61"/>
      <c r="R25" s="64"/>
      <c r="S25" s="6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9"/>
    </row>
    <row r="26" spans="1:51" s="40" customFormat="1" ht="27.75" customHeight="1">
      <c r="A26" s="123" t="str">
        <f>E16</f>
        <v>R&amp;R INGENIEROS S.A.S</v>
      </c>
      <c r="B26" s="124"/>
      <c r="C26" s="124"/>
      <c r="D26" s="124"/>
      <c r="E26" s="32">
        <f>D16</f>
        <v>0.4</v>
      </c>
      <c r="F26" s="4">
        <v>839237245</v>
      </c>
      <c r="G26" s="4">
        <v>125028328</v>
      </c>
      <c r="H26" s="33">
        <f>IF($E26&gt;3%,(F26-G26),0)</f>
        <v>714208917</v>
      </c>
      <c r="I26" s="3">
        <v>995292940</v>
      </c>
      <c r="J26" s="3">
        <v>341028328</v>
      </c>
      <c r="K26" s="34">
        <f>(J26/I26)</f>
        <v>0.3426411605009476</v>
      </c>
      <c r="L26" s="41">
        <f>(F26/G26)</f>
        <v>6.712376774325895</v>
      </c>
      <c r="M26" s="119">
        <v>654264612</v>
      </c>
      <c r="N26" s="120"/>
      <c r="O26" s="36">
        <f>IF(E26&gt;3%,M26,0)</f>
        <v>654264612</v>
      </c>
      <c r="P26" s="37"/>
      <c r="Q26" s="61"/>
      <c r="R26" s="64"/>
      <c r="S26" s="6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9"/>
    </row>
    <row r="27" spans="1:51" s="40" customFormat="1" ht="27.75" customHeight="1">
      <c r="A27" s="123" t="str">
        <f>E17</f>
        <v>MOTA Y RODRIGUEZ ARQUITECTOS ASOCIAODOS LTDA</v>
      </c>
      <c r="B27" s="124"/>
      <c r="C27" s="124"/>
      <c r="D27" s="124"/>
      <c r="E27" s="32">
        <f>D17</f>
        <v>0.05</v>
      </c>
      <c r="F27" s="4">
        <v>506931586</v>
      </c>
      <c r="G27" s="4">
        <v>53264711</v>
      </c>
      <c r="H27" s="33">
        <f>IF($E27&gt;3%,(F27-G27),0)</f>
        <v>453666875</v>
      </c>
      <c r="I27" s="33">
        <v>509792521</v>
      </c>
      <c r="J27" s="33">
        <v>53264711</v>
      </c>
      <c r="K27" s="34">
        <f>(J27/I27)</f>
        <v>0.10448311578898192</v>
      </c>
      <c r="L27" s="41">
        <f>(F27/G27)</f>
        <v>9.517212737716722</v>
      </c>
      <c r="M27" s="119">
        <v>456527809</v>
      </c>
      <c r="N27" s="120"/>
      <c r="O27" s="36">
        <f>IF(E27&gt;3%,M27,0)</f>
        <v>456527809</v>
      </c>
      <c r="P27" s="37"/>
      <c r="Q27" s="61"/>
      <c r="R27" s="64"/>
      <c r="S27" s="6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9"/>
    </row>
    <row r="28" spans="1:51" s="40" customFormat="1" ht="27.75" customHeight="1">
      <c r="A28" s="123">
        <f>E18</f>
        <v>0</v>
      </c>
      <c r="B28" s="124"/>
      <c r="C28" s="124"/>
      <c r="D28" s="124"/>
      <c r="E28" s="32">
        <f>D18</f>
        <v>0</v>
      </c>
      <c r="F28" s="4"/>
      <c r="G28" s="4"/>
      <c r="H28" s="33">
        <f>IF($E28&gt;3%,(F28-G28),0)</f>
        <v>0</v>
      </c>
      <c r="I28" s="33"/>
      <c r="J28" s="33"/>
      <c r="K28" s="33"/>
      <c r="L28" s="33"/>
      <c r="M28" s="119"/>
      <c r="N28" s="120"/>
      <c r="O28" s="36">
        <f>IF(E28&gt;3%,M28,0)</f>
        <v>0</v>
      </c>
      <c r="P28" s="37"/>
      <c r="Q28" s="61"/>
      <c r="R28" s="64"/>
      <c r="S28" s="64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9"/>
    </row>
    <row r="29" spans="1:53" ht="15">
      <c r="A29" s="11"/>
      <c r="B29" s="12"/>
      <c r="C29" s="13"/>
      <c r="D29" s="13"/>
      <c r="E29" s="13"/>
      <c r="F29" s="13"/>
      <c r="G29" s="13"/>
      <c r="H29" s="42">
        <f>SUM(H24:H28)</f>
        <v>5749743818</v>
      </c>
      <c r="I29" s="43"/>
      <c r="J29" s="43"/>
      <c r="K29" s="5">
        <f>(SUM(J24:J28)/SUM(I24:I28))</f>
        <v>0.20695760495588428</v>
      </c>
      <c r="L29" s="44">
        <f>(SUM(F24:F28)/SUM(G24:G28))</f>
        <v>11.664030562833792</v>
      </c>
      <c r="M29" s="13"/>
      <c r="N29" s="13"/>
      <c r="O29" s="128">
        <f>SUM(O24:P28)</f>
        <v>5987695787</v>
      </c>
      <c r="P29" s="128"/>
      <c r="Q29" s="62"/>
      <c r="R29" s="65"/>
      <c r="S29" s="65"/>
      <c r="AY29" s="8"/>
      <c r="AZ29" s="9"/>
      <c r="BA29" s="9"/>
    </row>
    <row r="30" spans="1:19" ht="15.75" thickBot="1">
      <c r="A30" s="11"/>
      <c r="B30" s="12"/>
      <c r="C30" s="13"/>
      <c r="D30" s="13"/>
      <c r="E30" s="13"/>
      <c r="F30" s="13"/>
      <c r="G30" s="13"/>
      <c r="H30" s="13" t="str">
        <f>IF(H29&gt;C10*0.25,"cumple","no cumple")</f>
        <v>cumple</v>
      </c>
      <c r="I30" s="13"/>
      <c r="J30" s="13"/>
      <c r="K30" s="13"/>
      <c r="L30" s="13"/>
      <c r="M30" s="13" t="str">
        <f>IF(O29&gt;C10*0.3,"cumple","no cumple")</f>
        <v>cumple</v>
      </c>
      <c r="N30" s="13"/>
      <c r="O30" s="13"/>
      <c r="P30" s="13"/>
      <c r="Q30" s="13"/>
      <c r="R30" s="66"/>
      <c r="S30" s="10"/>
    </row>
    <row r="31" spans="1:19" ht="15">
      <c r="A31" s="27" t="s">
        <v>58</v>
      </c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45"/>
      <c r="S31" s="10"/>
    </row>
    <row r="32" spans="1:19" ht="15">
      <c r="A32" s="11">
        <f>C10*0.2</f>
        <v>2952511258</v>
      </c>
      <c r="B32" s="131" t="s">
        <v>63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3"/>
      <c r="M32" s="129" t="s">
        <v>1</v>
      </c>
      <c r="N32" s="69"/>
      <c r="O32" s="69" t="e">
        <f>IF(MAX($H$29,#REF!)/#REF!&gt;12%,"Cumple","No Cumple")</f>
        <v>#REF!</v>
      </c>
      <c r="P32" s="69"/>
      <c r="Q32" s="69" t="e">
        <f>IF(MAX($H$29,#REF!)/#REF!&gt;12%,"Cumple","No Cumple")</f>
        <v>#REF!</v>
      </c>
      <c r="R32" s="70"/>
      <c r="S32" s="10"/>
    </row>
    <row r="33" spans="1:19" ht="15.75" thickBot="1">
      <c r="A33" s="11">
        <f>C10*0.35</f>
        <v>5166894701.5</v>
      </c>
      <c r="B33" s="134" t="s">
        <v>64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/>
      <c r="M33" s="129" t="s">
        <v>1</v>
      </c>
      <c r="N33" s="69"/>
      <c r="O33" s="69" t="e">
        <f>IF(MAX($H$29,#REF!)=#REF!,IF(SUM($T$24:$T$28)&gt;1,"Cumple","No Cumple"),"No Aplica")</f>
        <v>#REF!</v>
      </c>
      <c r="P33" s="69"/>
      <c r="Q33" s="69" t="e">
        <f>IF(MAX($H$29,#REF!)=#REF!,IF(SUM($U$24:$U$28)&gt;1,"Cumple","No Cumple"),"No Aplica")</f>
        <v>#REF!</v>
      </c>
      <c r="R33" s="70"/>
      <c r="S33" s="10"/>
    </row>
    <row r="34" spans="1:19" ht="15.75" thickBot="1">
      <c r="A34" s="11"/>
      <c r="B34" s="134" t="s">
        <v>11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/>
      <c r="M34" s="129" t="s">
        <v>1</v>
      </c>
      <c r="N34" s="69"/>
      <c r="O34" s="69" t="e">
        <f>IF(MAX($H$29,#REF!)=#REF!,IF(SUM($T$24:$T$28)&gt;1,"Cumple","No Cumple"),"No Aplica")</f>
        <v>#REF!</v>
      </c>
      <c r="P34" s="69"/>
      <c r="Q34" s="69" t="e">
        <f>IF(MAX($H$29,#REF!)=#REF!,IF(SUM($U$24:$U$28)&gt;1,"Cumple","No Cumple"),"No Aplica")</f>
        <v>#REF!</v>
      </c>
      <c r="R34" s="70"/>
      <c r="S34" s="10"/>
    </row>
    <row r="35" spans="1:19" ht="15.75" thickBot="1">
      <c r="A35" s="11"/>
      <c r="B35" s="134" t="s">
        <v>65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/>
      <c r="M35" s="129" t="s">
        <v>1</v>
      </c>
      <c r="N35" s="69"/>
      <c r="O35" s="69" t="e">
        <f>IF(MAX($H$29,#REF!)=#REF!,IF(SUM($T$24:$T$28)&gt;1,"Cumple","No Cumple"),"No Aplica")</f>
        <v>#REF!</v>
      </c>
      <c r="P35" s="69"/>
      <c r="Q35" s="69" t="e">
        <f>IF(MAX($H$29,#REF!)=#REF!,IF(SUM($U$24:$U$28)&gt;1,"Cumple","No Cumple"),"No Aplica")</f>
        <v>#REF!</v>
      </c>
      <c r="R35" s="70"/>
      <c r="S35" s="10"/>
    </row>
    <row r="36" spans="1:19" ht="15.75" thickBot="1">
      <c r="A36" s="46"/>
      <c r="B36" s="137" t="s">
        <v>66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/>
      <c r="M36" s="130" t="s">
        <v>1</v>
      </c>
      <c r="N36" s="75"/>
      <c r="O36" s="75" t="e">
        <f>IF($O$29/#REF!&gt;40%,"Cumple","No Cumple")</f>
        <v>#REF!</v>
      </c>
      <c r="P36" s="75"/>
      <c r="Q36" s="75" t="e">
        <f>IF($O$29/#REF!&gt;40%,"Cumple","No Cumple")</f>
        <v>#REF!</v>
      </c>
      <c r="R36" s="76"/>
      <c r="S36" s="10"/>
    </row>
    <row r="37" spans="1:19" ht="15">
      <c r="A37" s="11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49"/>
      <c r="O37" s="49"/>
      <c r="P37" s="49"/>
      <c r="Q37" s="49"/>
      <c r="R37" s="49"/>
      <c r="S37" s="10"/>
    </row>
    <row r="38" spans="1:19" ht="15">
      <c r="A38" s="11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49"/>
      <c r="O38" s="49"/>
      <c r="P38" s="49"/>
      <c r="Q38" s="49"/>
      <c r="R38" s="49"/>
      <c r="S38" s="10"/>
    </row>
    <row r="39" spans="1:19" ht="15">
      <c r="A39" s="11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49"/>
      <c r="O39" s="49"/>
      <c r="P39" s="49"/>
      <c r="Q39" s="49"/>
      <c r="R39" s="49"/>
      <c r="S39" s="10"/>
    </row>
    <row r="40" spans="1:19" ht="15.75" thickBot="1">
      <c r="A40" s="11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0"/>
    </row>
    <row r="41" spans="1:19" ht="15">
      <c r="A41" s="83" t="s">
        <v>59</v>
      </c>
      <c r="B41" s="84"/>
      <c r="C41" s="85" t="str">
        <f>A24</f>
        <v>NELSON FERNALDO RANGEL PARDO</v>
      </c>
      <c r="D41" s="85"/>
      <c r="E41" s="85"/>
      <c r="F41" s="85"/>
      <c r="G41" s="85"/>
      <c r="H41" s="85"/>
      <c r="I41" s="85"/>
      <c r="J41" s="85"/>
      <c r="K41" s="85"/>
      <c r="L41" s="85"/>
      <c r="M41" s="138"/>
      <c r="N41" s="72"/>
      <c r="O41" s="72"/>
      <c r="P41" s="72"/>
      <c r="Q41" s="72"/>
      <c r="R41" s="73"/>
      <c r="S41" s="6"/>
    </row>
    <row r="42" spans="1:19" ht="42" customHeight="1">
      <c r="A42" s="93" t="s">
        <v>67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68" t="s">
        <v>1</v>
      </c>
      <c r="N42" s="69"/>
      <c r="O42" s="69"/>
      <c r="P42" s="69"/>
      <c r="Q42" s="69"/>
      <c r="R42" s="70"/>
      <c r="S42" s="50">
        <v>142</v>
      </c>
    </row>
    <row r="43" spans="1:19" ht="14.25" customHeight="1">
      <c r="A43" s="77" t="s">
        <v>12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68"/>
      <c r="N43" s="69"/>
      <c r="O43" s="69">
        <f>M43</f>
        <v>0</v>
      </c>
      <c r="P43" s="69"/>
      <c r="Q43" s="69">
        <f>M43</f>
        <v>0</v>
      </c>
      <c r="R43" s="70"/>
      <c r="S43" s="10"/>
    </row>
    <row r="44" spans="1:19" ht="30" customHeight="1">
      <c r="A44" s="95" t="s">
        <v>70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68" t="s">
        <v>3</v>
      </c>
      <c r="N44" s="69"/>
      <c r="O44" s="69"/>
      <c r="P44" s="69"/>
      <c r="Q44" s="69"/>
      <c r="R44" s="70"/>
      <c r="S44" s="50"/>
    </row>
    <row r="45" spans="1:19" ht="29.25" customHeight="1">
      <c r="A45" s="81" t="s">
        <v>13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68" t="s">
        <v>3</v>
      </c>
      <c r="N45" s="69"/>
      <c r="O45" s="69"/>
      <c r="P45" s="69"/>
      <c r="Q45" s="69"/>
      <c r="R45" s="70"/>
      <c r="S45" s="10"/>
    </row>
    <row r="46" spans="1:19" ht="44.25" customHeight="1">
      <c r="A46" s="81" t="s">
        <v>14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68" t="s">
        <v>3</v>
      </c>
      <c r="N46" s="69"/>
      <c r="O46" s="69"/>
      <c r="P46" s="69"/>
      <c r="Q46" s="69"/>
      <c r="R46" s="70"/>
      <c r="S46" s="10"/>
    </row>
    <row r="47" spans="1:19" ht="26.25" customHeight="1">
      <c r="A47" s="81" t="s">
        <v>15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68" t="s">
        <v>1</v>
      </c>
      <c r="N47" s="69"/>
      <c r="O47" s="69"/>
      <c r="P47" s="69"/>
      <c r="Q47" s="69"/>
      <c r="R47" s="70"/>
      <c r="S47" s="50"/>
    </row>
    <row r="48" spans="1:19" ht="14.25" customHeight="1">
      <c r="A48" s="77" t="s">
        <v>10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68"/>
      <c r="N48" s="69"/>
      <c r="O48" s="69"/>
      <c r="P48" s="69"/>
      <c r="Q48" s="69"/>
      <c r="R48" s="70"/>
      <c r="S48" s="10"/>
    </row>
    <row r="49" spans="1:20" ht="36" customHeight="1">
      <c r="A49" s="79" t="s">
        <v>71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68" t="s">
        <v>1</v>
      </c>
      <c r="N49" s="69"/>
      <c r="O49" s="69"/>
      <c r="P49" s="69"/>
      <c r="Q49" s="69"/>
      <c r="R49" s="70"/>
      <c r="S49" s="50"/>
      <c r="T49" s="7" t="s">
        <v>60</v>
      </c>
    </row>
    <row r="50" spans="1:19" ht="41.25" customHeight="1">
      <c r="A50" s="81" t="s">
        <v>68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68" t="s">
        <v>1</v>
      </c>
      <c r="N50" s="69"/>
      <c r="O50" s="69"/>
      <c r="P50" s="69"/>
      <c r="Q50" s="69"/>
      <c r="R50" s="70"/>
      <c r="S50" s="10"/>
    </row>
    <row r="51" spans="1:19" ht="43.5" customHeight="1">
      <c r="A51" s="81" t="s">
        <v>69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68" t="s">
        <v>3</v>
      </c>
      <c r="N51" s="69"/>
      <c r="O51" s="69"/>
      <c r="P51" s="69"/>
      <c r="Q51" s="69"/>
      <c r="R51" s="70"/>
      <c r="S51" s="10"/>
    </row>
    <row r="52" spans="1:19" ht="29.25" customHeight="1">
      <c r="A52" s="81" t="s">
        <v>16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68" t="s">
        <v>1</v>
      </c>
      <c r="N52" s="69"/>
      <c r="O52" s="69"/>
      <c r="P52" s="69"/>
      <c r="Q52" s="69"/>
      <c r="R52" s="70"/>
      <c r="S52" s="50"/>
    </row>
    <row r="53" spans="1:19" ht="15.75" customHeight="1">
      <c r="A53" s="77" t="s">
        <v>17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68"/>
      <c r="N53" s="69"/>
      <c r="O53" s="69"/>
      <c r="P53" s="69"/>
      <c r="Q53" s="69"/>
      <c r="R53" s="70"/>
      <c r="S53" s="51"/>
    </row>
    <row r="54" spans="1:19" ht="18" customHeight="1">
      <c r="A54" s="97" t="s">
        <v>18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68" t="s">
        <v>1</v>
      </c>
      <c r="N54" s="69"/>
      <c r="O54" s="69"/>
      <c r="P54" s="69"/>
      <c r="Q54" s="69"/>
      <c r="R54" s="70"/>
      <c r="S54" s="50"/>
    </row>
    <row r="55" spans="1:19" ht="29.25" customHeight="1">
      <c r="A55" s="81" t="s">
        <v>19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68" t="s">
        <v>1</v>
      </c>
      <c r="N55" s="69"/>
      <c r="O55" s="69"/>
      <c r="P55" s="69"/>
      <c r="Q55" s="69"/>
      <c r="R55" s="70"/>
      <c r="S55" s="51"/>
    </row>
    <row r="56" spans="1:19" ht="15" customHeight="1">
      <c r="A56" s="77" t="s">
        <v>20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68"/>
      <c r="N56" s="69"/>
      <c r="O56" s="69"/>
      <c r="P56" s="69"/>
      <c r="Q56" s="69"/>
      <c r="R56" s="70"/>
      <c r="S56" s="51"/>
    </row>
    <row r="57" spans="1:19" ht="17.25" customHeight="1">
      <c r="A57" s="79" t="s">
        <v>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68" t="s">
        <v>1</v>
      </c>
      <c r="N57" s="69"/>
      <c r="O57" s="69"/>
      <c r="P57" s="69"/>
      <c r="Q57" s="69"/>
      <c r="R57" s="70"/>
      <c r="S57" s="50"/>
    </row>
    <row r="58" spans="1:19" ht="29.25" customHeight="1">
      <c r="A58" s="81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68" t="s">
        <v>1</v>
      </c>
      <c r="N58" s="69"/>
      <c r="O58" s="69"/>
      <c r="P58" s="69"/>
      <c r="Q58" s="69"/>
      <c r="R58" s="70"/>
      <c r="S58" s="50"/>
    </row>
    <row r="59" spans="1:19" ht="15">
      <c r="A59" s="77" t="s">
        <v>23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68"/>
      <c r="N59" s="69"/>
      <c r="O59" s="69"/>
      <c r="P59" s="69"/>
      <c r="Q59" s="69"/>
      <c r="R59" s="70"/>
      <c r="S59" s="10"/>
    </row>
    <row r="60" spans="1:19" ht="15">
      <c r="A60" s="81" t="s">
        <v>24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68" t="s">
        <v>1</v>
      </c>
      <c r="N60" s="69"/>
      <c r="O60" s="69"/>
      <c r="P60" s="69"/>
      <c r="Q60" s="69"/>
      <c r="R60" s="70"/>
      <c r="S60" s="51">
        <v>140.141</v>
      </c>
    </row>
    <row r="61" spans="1:19" ht="15">
      <c r="A61" s="81" t="s">
        <v>25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68" t="s">
        <v>1</v>
      </c>
      <c r="N61" s="69"/>
      <c r="O61" s="69"/>
      <c r="P61" s="69"/>
      <c r="Q61" s="69"/>
      <c r="R61" s="70"/>
      <c r="S61" s="50">
        <v>142</v>
      </c>
    </row>
    <row r="62" spans="1:19" ht="15">
      <c r="A62" s="81" t="s">
        <v>26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68" t="s">
        <v>1</v>
      </c>
      <c r="N62" s="69"/>
      <c r="O62" s="69"/>
      <c r="P62" s="69"/>
      <c r="Q62" s="69"/>
      <c r="R62" s="70"/>
      <c r="S62" s="50" t="s">
        <v>77</v>
      </c>
    </row>
    <row r="63" spans="1:19" ht="14.25" customHeight="1" thickBot="1">
      <c r="A63" s="91" t="s">
        <v>27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74" t="s">
        <v>1</v>
      </c>
      <c r="N63" s="75"/>
      <c r="O63" s="75"/>
      <c r="P63" s="75"/>
      <c r="Q63" s="75"/>
      <c r="R63" s="76"/>
      <c r="S63" s="50" t="s">
        <v>77</v>
      </c>
    </row>
    <row r="64" spans="1:19" ht="15">
      <c r="A64" s="83" t="s">
        <v>28</v>
      </c>
      <c r="B64" s="84"/>
      <c r="C64" s="85" t="str">
        <f>A25</f>
        <v>ASEDING LTDA</v>
      </c>
      <c r="D64" s="85"/>
      <c r="E64" s="85"/>
      <c r="F64" s="85"/>
      <c r="G64" s="85"/>
      <c r="H64" s="85"/>
      <c r="I64" s="85"/>
      <c r="J64" s="85"/>
      <c r="K64" s="85"/>
      <c r="L64" s="85"/>
      <c r="M64" s="71"/>
      <c r="N64" s="72"/>
      <c r="O64" s="72"/>
      <c r="P64" s="72"/>
      <c r="Q64" s="72"/>
      <c r="R64" s="73"/>
      <c r="S64" s="10"/>
    </row>
    <row r="65" spans="1:19" ht="15" customHeight="1">
      <c r="A65" s="93" t="s">
        <v>67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68" t="s">
        <v>1</v>
      </c>
      <c r="N65" s="69"/>
      <c r="O65" s="69"/>
      <c r="P65" s="69"/>
      <c r="Q65" s="69"/>
      <c r="R65" s="70"/>
      <c r="S65" s="50">
        <v>159</v>
      </c>
    </row>
    <row r="66" spans="1:19" ht="15">
      <c r="A66" s="77" t="s">
        <v>12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68"/>
      <c r="N66" s="69"/>
      <c r="O66" s="69"/>
      <c r="P66" s="69"/>
      <c r="Q66" s="69"/>
      <c r="R66" s="70"/>
      <c r="S66" s="10"/>
    </row>
    <row r="67" spans="1:19" ht="28.5" customHeight="1">
      <c r="A67" s="95" t="s">
        <v>70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68" t="s">
        <v>3</v>
      </c>
      <c r="N67" s="69"/>
      <c r="O67" s="69"/>
      <c r="P67" s="69"/>
      <c r="Q67" s="69"/>
      <c r="R67" s="70"/>
      <c r="S67" s="50"/>
    </row>
    <row r="68" spans="1:19" ht="25.5" customHeight="1">
      <c r="A68" s="81" t="s">
        <v>13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68" t="s">
        <v>3</v>
      </c>
      <c r="N68" s="69"/>
      <c r="O68" s="69"/>
      <c r="P68" s="69"/>
      <c r="Q68" s="69"/>
      <c r="R68" s="70"/>
      <c r="S68" s="10"/>
    </row>
    <row r="69" spans="1:19" ht="41.25" customHeight="1">
      <c r="A69" s="81" t="s">
        <v>14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68" t="s">
        <v>3</v>
      </c>
      <c r="N69" s="69"/>
      <c r="O69" s="69"/>
      <c r="P69" s="69"/>
      <c r="Q69" s="69"/>
      <c r="R69" s="70"/>
      <c r="S69" s="10"/>
    </row>
    <row r="70" spans="1:19" ht="15" customHeight="1">
      <c r="A70" s="81" t="s">
        <v>15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68" t="s">
        <v>1</v>
      </c>
      <c r="N70" s="69"/>
      <c r="O70" s="69"/>
      <c r="P70" s="69"/>
      <c r="Q70" s="69"/>
      <c r="R70" s="70"/>
      <c r="S70" s="50"/>
    </row>
    <row r="71" spans="1:19" ht="15">
      <c r="A71" s="77" t="s">
        <v>10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68"/>
      <c r="N71" s="69"/>
      <c r="O71" s="69"/>
      <c r="P71" s="69"/>
      <c r="Q71" s="69"/>
      <c r="R71" s="70"/>
      <c r="S71" s="10"/>
    </row>
    <row r="72" spans="1:19" ht="15" customHeight="1">
      <c r="A72" s="79" t="s">
        <v>71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68" t="s">
        <v>1</v>
      </c>
      <c r="N72" s="69"/>
      <c r="O72" s="69"/>
      <c r="P72" s="69"/>
      <c r="Q72" s="69"/>
      <c r="R72" s="70"/>
      <c r="S72" s="50"/>
    </row>
    <row r="73" spans="1:19" ht="41.25" customHeight="1">
      <c r="A73" s="81" t="s">
        <v>68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68" t="s">
        <v>3</v>
      </c>
      <c r="N73" s="69"/>
      <c r="O73" s="69"/>
      <c r="P73" s="69"/>
      <c r="Q73" s="69"/>
      <c r="R73" s="70"/>
      <c r="S73" s="10"/>
    </row>
    <row r="74" spans="1:19" ht="39.75" customHeight="1">
      <c r="A74" s="81" t="s">
        <v>69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68" t="s">
        <v>3</v>
      </c>
      <c r="N74" s="69"/>
      <c r="O74" s="69"/>
      <c r="P74" s="69"/>
      <c r="Q74" s="69"/>
      <c r="R74" s="70"/>
      <c r="S74" s="10"/>
    </row>
    <row r="75" spans="1:19" ht="28.5" customHeight="1">
      <c r="A75" s="81" t="s">
        <v>16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68" t="s">
        <v>1</v>
      </c>
      <c r="N75" s="69"/>
      <c r="O75" s="69"/>
      <c r="P75" s="69"/>
      <c r="Q75" s="69"/>
      <c r="R75" s="70"/>
      <c r="S75" s="50"/>
    </row>
    <row r="76" spans="1:19" ht="16.5" customHeight="1">
      <c r="A76" s="77" t="s">
        <v>17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68"/>
      <c r="N76" s="69"/>
      <c r="O76" s="69"/>
      <c r="P76" s="69"/>
      <c r="Q76" s="69"/>
      <c r="R76" s="70"/>
      <c r="S76" s="51"/>
    </row>
    <row r="77" spans="1:19" ht="15" customHeight="1">
      <c r="A77" s="97" t="s">
        <v>18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68" t="s">
        <v>1</v>
      </c>
      <c r="N77" s="69"/>
      <c r="O77" s="69"/>
      <c r="P77" s="69"/>
      <c r="Q77" s="69"/>
      <c r="R77" s="70"/>
      <c r="S77" s="50"/>
    </row>
    <row r="78" spans="1:19" ht="28.5" customHeight="1">
      <c r="A78" s="81" t="s">
        <v>19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68" t="s">
        <v>1</v>
      </c>
      <c r="N78" s="69"/>
      <c r="O78" s="69"/>
      <c r="P78" s="69"/>
      <c r="Q78" s="69"/>
      <c r="R78" s="70"/>
      <c r="S78" s="51"/>
    </row>
    <row r="79" spans="1:19" ht="17.25" customHeight="1">
      <c r="A79" s="77" t="s">
        <v>20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68"/>
      <c r="N79" s="69"/>
      <c r="O79" s="69"/>
      <c r="P79" s="69"/>
      <c r="Q79" s="69"/>
      <c r="R79" s="70"/>
      <c r="S79" s="51"/>
    </row>
    <row r="80" spans="1:19" ht="18" customHeight="1">
      <c r="A80" s="79" t="s">
        <v>21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68" t="s">
        <v>1</v>
      </c>
      <c r="N80" s="69"/>
      <c r="O80" s="69"/>
      <c r="P80" s="69"/>
      <c r="Q80" s="69"/>
      <c r="R80" s="70"/>
      <c r="S80" s="50"/>
    </row>
    <row r="81" spans="1:19" ht="28.5" customHeight="1">
      <c r="A81" s="81" t="s">
        <v>22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68" t="s">
        <v>1</v>
      </c>
      <c r="N81" s="69"/>
      <c r="O81" s="69"/>
      <c r="P81" s="69"/>
      <c r="Q81" s="69"/>
      <c r="R81" s="70"/>
      <c r="S81" s="51"/>
    </row>
    <row r="82" spans="1:19" ht="15">
      <c r="A82" s="77" t="s">
        <v>23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68"/>
      <c r="N82" s="69"/>
      <c r="O82" s="69"/>
      <c r="P82" s="69"/>
      <c r="Q82" s="69"/>
      <c r="R82" s="70"/>
      <c r="S82" s="10"/>
    </row>
    <row r="83" spans="1:19" ht="14.25" customHeight="1">
      <c r="A83" s="81" t="s">
        <v>24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68" t="s">
        <v>1</v>
      </c>
      <c r="N83" s="69"/>
      <c r="O83" s="69"/>
      <c r="P83" s="69"/>
      <c r="Q83" s="69"/>
      <c r="R83" s="70"/>
      <c r="S83" s="51">
        <v>157.158</v>
      </c>
    </row>
    <row r="84" spans="1:19" ht="15" customHeight="1">
      <c r="A84" s="81" t="s">
        <v>25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68" t="s">
        <v>1</v>
      </c>
      <c r="N84" s="69"/>
      <c r="O84" s="69"/>
      <c r="P84" s="69"/>
      <c r="Q84" s="69"/>
      <c r="R84" s="70"/>
      <c r="S84" s="50">
        <v>159</v>
      </c>
    </row>
    <row r="85" spans="1:19" ht="15" customHeight="1">
      <c r="A85" s="81" t="s">
        <v>26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68" t="s">
        <v>1</v>
      </c>
      <c r="N85" s="69"/>
      <c r="O85" s="69"/>
      <c r="P85" s="69"/>
      <c r="Q85" s="69"/>
      <c r="R85" s="70"/>
      <c r="S85" s="50" t="s">
        <v>78</v>
      </c>
    </row>
    <row r="86" spans="1:19" ht="15.75" customHeight="1" thickBot="1">
      <c r="A86" s="91" t="s">
        <v>27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74" t="s">
        <v>1</v>
      </c>
      <c r="N86" s="75"/>
      <c r="O86" s="75"/>
      <c r="P86" s="75"/>
      <c r="Q86" s="75"/>
      <c r="R86" s="76"/>
      <c r="S86" s="52" t="s">
        <v>78</v>
      </c>
    </row>
    <row r="87" spans="1:19" ht="15">
      <c r="A87" s="83" t="s">
        <v>29</v>
      </c>
      <c r="B87" s="84"/>
      <c r="C87" s="85" t="str">
        <f>A26</f>
        <v>R&amp;R INGENIEROS S.A.S</v>
      </c>
      <c r="D87" s="85"/>
      <c r="E87" s="85"/>
      <c r="F87" s="85"/>
      <c r="G87" s="85"/>
      <c r="H87" s="85"/>
      <c r="I87" s="85"/>
      <c r="J87" s="85"/>
      <c r="K87" s="85"/>
      <c r="L87" s="85"/>
      <c r="M87" s="71"/>
      <c r="N87" s="72"/>
      <c r="O87" s="72"/>
      <c r="P87" s="72"/>
      <c r="Q87" s="72"/>
      <c r="R87" s="73"/>
      <c r="S87" s="10"/>
    </row>
    <row r="88" spans="1:19" ht="30" customHeight="1">
      <c r="A88" s="93" t="s">
        <v>67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68" t="s">
        <v>1</v>
      </c>
      <c r="N88" s="69"/>
      <c r="O88" s="69"/>
      <c r="P88" s="69"/>
      <c r="Q88" s="69"/>
      <c r="R88" s="70"/>
      <c r="S88" s="50">
        <v>195</v>
      </c>
    </row>
    <row r="89" spans="1:19" ht="15">
      <c r="A89" s="77" t="s">
        <v>12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68"/>
      <c r="N89" s="69"/>
      <c r="O89" s="69"/>
      <c r="P89" s="69"/>
      <c r="Q89" s="69"/>
      <c r="R89" s="70"/>
      <c r="S89" s="52"/>
    </row>
    <row r="90" spans="1:19" ht="27" customHeight="1">
      <c r="A90" s="95" t="s">
        <v>70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68" t="s">
        <v>3</v>
      </c>
      <c r="N90" s="69"/>
      <c r="O90" s="69"/>
      <c r="P90" s="69"/>
      <c r="Q90" s="69"/>
      <c r="R90" s="70"/>
      <c r="S90" s="50"/>
    </row>
    <row r="91" spans="1:19" ht="28.5" customHeight="1">
      <c r="A91" s="81" t="s">
        <v>13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68" t="s">
        <v>3</v>
      </c>
      <c r="N91" s="69"/>
      <c r="O91" s="69"/>
      <c r="P91" s="69"/>
      <c r="Q91" s="69"/>
      <c r="R91" s="70"/>
      <c r="S91" s="10"/>
    </row>
    <row r="92" spans="1:19" ht="42" customHeight="1">
      <c r="A92" s="81" t="s">
        <v>14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68" t="s">
        <v>3</v>
      </c>
      <c r="N92" s="69"/>
      <c r="O92" s="69"/>
      <c r="P92" s="69"/>
      <c r="Q92" s="69"/>
      <c r="R92" s="70"/>
      <c r="S92" s="10"/>
    </row>
    <row r="93" spans="1:19" ht="27.75" customHeight="1">
      <c r="A93" s="81" t="s">
        <v>15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8" t="s">
        <v>1</v>
      </c>
      <c r="N93" s="89"/>
      <c r="O93" s="89"/>
      <c r="P93" s="89"/>
      <c r="Q93" s="89"/>
      <c r="R93" s="90"/>
      <c r="S93" s="50"/>
    </row>
    <row r="94" spans="1:19" ht="15">
      <c r="A94" s="77" t="s">
        <v>10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68"/>
      <c r="N94" s="69"/>
      <c r="O94" s="69"/>
      <c r="P94" s="69"/>
      <c r="Q94" s="69"/>
      <c r="R94" s="70"/>
      <c r="S94" s="10"/>
    </row>
    <row r="95" spans="1:19" ht="15" customHeight="1">
      <c r="A95" s="79" t="s">
        <v>71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68" t="s">
        <v>1</v>
      </c>
      <c r="N95" s="69"/>
      <c r="O95" s="69"/>
      <c r="P95" s="69"/>
      <c r="Q95" s="69"/>
      <c r="R95" s="70"/>
      <c r="S95" s="50"/>
    </row>
    <row r="96" spans="1:19" ht="44.25" customHeight="1">
      <c r="A96" s="81" t="s">
        <v>68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68" t="s">
        <v>3</v>
      </c>
      <c r="N96" s="69"/>
      <c r="O96" s="69"/>
      <c r="P96" s="69"/>
      <c r="Q96" s="69"/>
      <c r="R96" s="70"/>
      <c r="S96" s="10"/>
    </row>
    <row r="97" spans="1:19" ht="45" customHeight="1">
      <c r="A97" s="81" t="s">
        <v>69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68" t="s">
        <v>3</v>
      </c>
      <c r="N97" s="69"/>
      <c r="O97" s="69"/>
      <c r="P97" s="69"/>
      <c r="Q97" s="69"/>
      <c r="R97" s="70"/>
      <c r="S97" s="10"/>
    </row>
    <row r="98" spans="1:19" ht="31.5" customHeight="1">
      <c r="A98" s="81" t="s">
        <v>16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68" t="s">
        <v>1</v>
      </c>
      <c r="N98" s="69"/>
      <c r="O98" s="69"/>
      <c r="P98" s="69"/>
      <c r="Q98" s="69"/>
      <c r="R98" s="70"/>
      <c r="S98" s="50"/>
    </row>
    <row r="99" spans="1:19" ht="18" customHeight="1">
      <c r="A99" s="77" t="s">
        <v>17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68"/>
      <c r="N99" s="69"/>
      <c r="O99" s="69"/>
      <c r="P99" s="69"/>
      <c r="Q99" s="69"/>
      <c r="R99" s="70"/>
      <c r="S99" s="51"/>
    </row>
    <row r="100" spans="1:19" ht="20.25" customHeight="1">
      <c r="A100" s="97" t="s">
        <v>18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68" t="s">
        <v>1</v>
      </c>
      <c r="N100" s="69"/>
      <c r="O100" s="69"/>
      <c r="P100" s="69"/>
      <c r="Q100" s="69"/>
      <c r="R100" s="70"/>
      <c r="S100" s="50"/>
    </row>
    <row r="101" spans="1:19" ht="31.5" customHeight="1">
      <c r="A101" s="81" t="s">
        <v>19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68" t="s">
        <v>1</v>
      </c>
      <c r="N101" s="69"/>
      <c r="O101" s="69"/>
      <c r="P101" s="69"/>
      <c r="Q101" s="69"/>
      <c r="R101" s="70"/>
      <c r="S101" s="50"/>
    </row>
    <row r="102" spans="1:19" ht="18" customHeight="1">
      <c r="A102" s="77" t="s">
        <v>20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68"/>
      <c r="N102" s="69"/>
      <c r="O102" s="69"/>
      <c r="P102" s="69"/>
      <c r="Q102" s="69"/>
      <c r="R102" s="70"/>
      <c r="S102" s="51"/>
    </row>
    <row r="103" spans="1:19" ht="18" customHeight="1">
      <c r="A103" s="79" t="s">
        <v>21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68" t="s">
        <v>1</v>
      </c>
      <c r="N103" s="69"/>
      <c r="O103" s="69"/>
      <c r="P103" s="69"/>
      <c r="Q103" s="69"/>
      <c r="R103" s="70"/>
      <c r="S103" s="50"/>
    </row>
    <row r="104" spans="1:19" ht="31.5" customHeight="1">
      <c r="A104" s="81" t="s">
        <v>22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68" t="s">
        <v>1</v>
      </c>
      <c r="N104" s="69"/>
      <c r="O104" s="69"/>
      <c r="P104" s="69"/>
      <c r="Q104" s="69"/>
      <c r="R104" s="70"/>
      <c r="S104" s="50"/>
    </row>
    <row r="105" spans="1:19" ht="15">
      <c r="A105" s="77" t="s">
        <v>23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68"/>
      <c r="N105" s="69"/>
      <c r="O105" s="69"/>
      <c r="P105" s="69"/>
      <c r="Q105" s="69"/>
      <c r="R105" s="70"/>
      <c r="S105" s="10"/>
    </row>
    <row r="106" spans="1:19" ht="17.25" customHeight="1">
      <c r="A106" s="81" t="s">
        <v>24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68" t="s">
        <v>1</v>
      </c>
      <c r="N106" s="69"/>
      <c r="O106" s="69"/>
      <c r="P106" s="69"/>
      <c r="Q106" s="69"/>
      <c r="R106" s="70"/>
      <c r="S106" s="51">
        <v>173.174</v>
      </c>
    </row>
    <row r="107" spans="1:19" ht="19.5" customHeight="1">
      <c r="A107" s="81" t="s">
        <v>25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68" t="s">
        <v>81</v>
      </c>
      <c r="N107" s="69"/>
      <c r="O107" s="69"/>
      <c r="P107" s="69"/>
      <c r="Q107" s="69"/>
      <c r="R107" s="70"/>
      <c r="S107" s="50">
        <v>175</v>
      </c>
    </row>
    <row r="108" spans="1:19" ht="15" customHeight="1">
      <c r="A108" s="81" t="s">
        <v>26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68" t="s">
        <v>1</v>
      </c>
      <c r="N108" s="69"/>
      <c r="O108" s="69"/>
      <c r="P108" s="69"/>
      <c r="Q108" s="69"/>
      <c r="R108" s="70"/>
      <c r="S108" s="50" t="s">
        <v>79</v>
      </c>
    </row>
    <row r="109" spans="1:19" ht="15.75" customHeight="1" thickBot="1">
      <c r="A109" s="91" t="s">
        <v>27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74" t="s">
        <v>1</v>
      </c>
      <c r="N109" s="75"/>
      <c r="O109" s="75"/>
      <c r="P109" s="75"/>
      <c r="Q109" s="75"/>
      <c r="R109" s="76"/>
      <c r="S109" s="53" t="s">
        <v>79</v>
      </c>
    </row>
    <row r="110" spans="1:19" ht="15">
      <c r="A110" s="83" t="s">
        <v>30</v>
      </c>
      <c r="B110" s="84"/>
      <c r="C110" s="85" t="str">
        <f>A27</f>
        <v>MOTA Y RODRIGUEZ ARQUITECTOS ASOCIAODOS LTDA</v>
      </c>
      <c r="D110" s="85"/>
      <c r="E110" s="85"/>
      <c r="F110" s="85"/>
      <c r="G110" s="85"/>
      <c r="H110" s="85"/>
      <c r="I110" s="85"/>
      <c r="J110" s="85"/>
      <c r="K110" s="85"/>
      <c r="L110" s="85"/>
      <c r="M110" s="71"/>
      <c r="N110" s="72"/>
      <c r="O110" s="72"/>
      <c r="P110" s="72"/>
      <c r="Q110" s="72"/>
      <c r="R110" s="73"/>
      <c r="S110" s="10"/>
    </row>
    <row r="111" spans="1:19" ht="30" customHeight="1">
      <c r="A111" s="93" t="s">
        <v>67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68" t="s">
        <v>1</v>
      </c>
      <c r="N111" s="69"/>
      <c r="O111" s="69"/>
      <c r="P111" s="69"/>
      <c r="Q111" s="69"/>
      <c r="R111" s="70"/>
      <c r="S111" s="50">
        <v>200</v>
      </c>
    </row>
    <row r="112" spans="1:19" ht="15">
      <c r="A112" s="77" t="s">
        <v>12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68"/>
      <c r="N112" s="69"/>
      <c r="O112" s="69"/>
      <c r="P112" s="69"/>
      <c r="Q112" s="69"/>
      <c r="R112" s="70"/>
      <c r="S112" s="10"/>
    </row>
    <row r="113" spans="1:19" ht="26.25" customHeight="1">
      <c r="A113" s="95" t="s">
        <v>70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68" t="s">
        <v>3</v>
      </c>
      <c r="N113" s="69"/>
      <c r="O113" s="69"/>
      <c r="P113" s="69"/>
      <c r="Q113" s="69"/>
      <c r="R113" s="70"/>
      <c r="S113" s="50"/>
    </row>
    <row r="114" spans="1:19" ht="26.25" customHeight="1">
      <c r="A114" s="81" t="s">
        <v>13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68" t="s">
        <v>3</v>
      </c>
      <c r="N114" s="69"/>
      <c r="O114" s="69"/>
      <c r="P114" s="69"/>
      <c r="Q114" s="69"/>
      <c r="R114" s="70"/>
      <c r="S114" s="10"/>
    </row>
    <row r="115" spans="1:19" ht="39.75" customHeight="1">
      <c r="A115" s="81" t="s">
        <v>14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68" t="s">
        <v>3</v>
      </c>
      <c r="N115" s="69"/>
      <c r="O115" s="69"/>
      <c r="P115" s="69"/>
      <c r="Q115" s="69"/>
      <c r="R115" s="70"/>
      <c r="S115" s="10"/>
    </row>
    <row r="116" spans="1:19" ht="27" customHeight="1">
      <c r="A116" s="81" t="s">
        <v>15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68" t="s">
        <v>1</v>
      </c>
      <c r="N116" s="69"/>
      <c r="O116" s="69"/>
      <c r="P116" s="69"/>
      <c r="Q116" s="69"/>
      <c r="R116" s="70"/>
      <c r="S116" s="50"/>
    </row>
    <row r="117" spans="1:19" ht="15">
      <c r="A117" s="77" t="s">
        <v>10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68"/>
      <c r="N117" s="69"/>
      <c r="O117" s="69"/>
      <c r="P117" s="69"/>
      <c r="Q117" s="69"/>
      <c r="R117" s="70"/>
      <c r="S117" s="10"/>
    </row>
    <row r="118" spans="1:19" ht="15" customHeight="1">
      <c r="A118" s="79" t="s">
        <v>71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8" t="s">
        <v>3</v>
      </c>
      <c r="N118" s="89"/>
      <c r="O118" s="89"/>
      <c r="P118" s="89"/>
      <c r="Q118" s="89"/>
      <c r="R118" s="90"/>
      <c r="S118" s="50"/>
    </row>
    <row r="119" spans="1:19" ht="40.5" customHeight="1">
      <c r="A119" s="81" t="s">
        <v>68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68" t="s">
        <v>3</v>
      </c>
      <c r="N119" s="69"/>
      <c r="O119" s="69"/>
      <c r="P119" s="69"/>
      <c r="Q119" s="69"/>
      <c r="R119" s="70"/>
      <c r="S119" s="10"/>
    </row>
    <row r="120" spans="1:19" ht="42.75" customHeight="1">
      <c r="A120" s="81" t="s">
        <v>69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68" t="s">
        <v>3</v>
      </c>
      <c r="N120" s="69"/>
      <c r="O120" s="69"/>
      <c r="P120" s="69"/>
      <c r="Q120" s="69"/>
      <c r="R120" s="70"/>
      <c r="S120" s="10"/>
    </row>
    <row r="121" spans="1:19" ht="31.5" customHeight="1">
      <c r="A121" s="81" t="s">
        <v>16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68"/>
      <c r="N121" s="69"/>
      <c r="O121" s="69"/>
      <c r="P121" s="69"/>
      <c r="Q121" s="69"/>
      <c r="R121" s="70"/>
      <c r="S121" s="50"/>
    </row>
    <row r="122" spans="1:19" ht="16.5" customHeight="1">
      <c r="A122" s="77" t="s">
        <v>17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68"/>
      <c r="N122" s="69"/>
      <c r="O122" s="69"/>
      <c r="P122" s="69"/>
      <c r="Q122" s="69"/>
      <c r="R122" s="70"/>
      <c r="S122" s="51"/>
    </row>
    <row r="123" spans="1:19" ht="16.5" customHeight="1">
      <c r="A123" s="97" t="s">
        <v>18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68" t="s">
        <v>1</v>
      </c>
      <c r="N123" s="69"/>
      <c r="O123" s="69"/>
      <c r="P123" s="69"/>
      <c r="Q123" s="69"/>
      <c r="R123" s="70"/>
      <c r="S123" s="50"/>
    </row>
    <row r="124" spans="1:19" ht="31.5" customHeight="1">
      <c r="A124" s="81" t="s">
        <v>19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68" t="s">
        <v>1</v>
      </c>
      <c r="N124" s="69"/>
      <c r="O124" s="69"/>
      <c r="P124" s="69"/>
      <c r="Q124" s="69"/>
      <c r="R124" s="70"/>
      <c r="S124" s="50"/>
    </row>
    <row r="125" spans="1:19" ht="17.25" customHeight="1">
      <c r="A125" s="77" t="s">
        <v>20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68"/>
      <c r="N125" s="69"/>
      <c r="O125" s="69"/>
      <c r="P125" s="69"/>
      <c r="Q125" s="69"/>
      <c r="R125" s="70"/>
      <c r="S125" s="51"/>
    </row>
    <row r="126" spans="1:19" ht="19.5" customHeight="1">
      <c r="A126" s="79" t="s">
        <v>21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68" t="s">
        <v>1</v>
      </c>
      <c r="N126" s="69"/>
      <c r="O126" s="69"/>
      <c r="P126" s="69"/>
      <c r="Q126" s="69"/>
      <c r="R126" s="70"/>
      <c r="S126" s="50"/>
    </row>
    <row r="127" spans="1:19" ht="31.5" customHeight="1">
      <c r="A127" s="81" t="s">
        <v>22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68" t="s">
        <v>1</v>
      </c>
      <c r="N127" s="69"/>
      <c r="O127" s="69"/>
      <c r="P127" s="69"/>
      <c r="Q127" s="69"/>
      <c r="R127" s="70"/>
      <c r="S127" s="50"/>
    </row>
    <row r="128" spans="1:19" ht="15">
      <c r="A128" s="77" t="s">
        <v>23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68"/>
      <c r="N128" s="69"/>
      <c r="O128" s="69"/>
      <c r="P128" s="69"/>
      <c r="Q128" s="69"/>
      <c r="R128" s="70"/>
      <c r="S128" s="10"/>
    </row>
    <row r="129" spans="1:19" ht="17.25" customHeight="1">
      <c r="A129" s="81" t="s">
        <v>24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68" t="s">
        <v>1</v>
      </c>
      <c r="N129" s="69"/>
      <c r="O129" s="69"/>
      <c r="P129" s="69"/>
      <c r="Q129" s="69"/>
      <c r="R129" s="70"/>
      <c r="S129" s="51">
        <v>198.199</v>
      </c>
    </row>
    <row r="130" spans="1:19" ht="16.5" customHeight="1">
      <c r="A130" s="81" t="s">
        <v>25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68" t="s">
        <v>81</v>
      </c>
      <c r="N130" s="69"/>
      <c r="O130" s="69"/>
      <c r="P130" s="69"/>
      <c r="Q130" s="69"/>
      <c r="R130" s="70"/>
      <c r="S130" s="50">
        <v>200</v>
      </c>
    </row>
    <row r="131" spans="1:19" ht="17.25" customHeight="1">
      <c r="A131" s="81" t="s">
        <v>26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68" t="s">
        <v>1</v>
      </c>
      <c r="N131" s="69"/>
      <c r="O131" s="69"/>
      <c r="P131" s="69"/>
      <c r="Q131" s="69"/>
      <c r="R131" s="70"/>
      <c r="S131" s="50" t="s">
        <v>80</v>
      </c>
    </row>
    <row r="132" spans="1:19" ht="15.75" customHeight="1" thickBot="1">
      <c r="A132" s="91" t="s">
        <v>27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74" t="s">
        <v>1</v>
      </c>
      <c r="N132" s="75"/>
      <c r="O132" s="75"/>
      <c r="P132" s="75"/>
      <c r="Q132" s="75"/>
      <c r="R132" s="76"/>
      <c r="S132" s="54" t="s">
        <v>80</v>
      </c>
    </row>
  </sheetData>
  <sheetProtection/>
  <mergeCells count="237">
    <mergeCell ref="A51:L51"/>
    <mergeCell ref="A52:L52"/>
    <mergeCell ref="A59:L59"/>
    <mergeCell ref="A60:L60"/>
    <mergeCell ref="A63:L63"/>
    <mergeCell ref="M44:R44"/>
    <mergeCell ref="M49:R49"/>
    <mergeCell ref="M50:R50"/>
    <mergeCell ref="M51:R51"/>
    <mergeCell ref="M52:R52"/>
    <mergeCell ref="M59:R59"/>
    <mergeCell ref="M60:R60"/>
    <mergeCell ref="M63:R63"/>
    <mergeCell ref="A45:L45"/>
    <mergeCell ref="M45:R45"/>
    <mergeCell ref="M46:R46"/>
    <mergeCell ref="M47:R47"/>
    <mergeCell ref="M48:R48"/>
    <mergeCell ref="A53:L53"/>
    <mergeCell ref="A54:L54"/>
    <mergeCell ref="A55:L55"/>
    <mergeCell ref="M54:R54"/>
    <mergeCell ref="A61:L61"/>
    <mergeCell ref="A62:L62"/>
    <mergeCell ref="A42:L42"/>
    <mergeCell ref="M41:R41"/>
    <mergeCell ref="M42:R42"/>
    <mergeCell ref="M34:R34"/>
    <mergeCell ref="M35:R35"/>
    <mergeCell ref="B34:L34"/>
    <mergeCell ref="B35:L35"/>
    <mergeCell ref="A49:L49"/>
    <mergeCell ref="A50:L50"/>
    <mergeCell ref="M99:R99"/>
    <mergeCell ref="M102:R102"/>
    <mergeCell ref="M92:R92"/>
    <mergeCell ref="M93:R93"/>
    <mergeCell ref="M94:R94"/>
    <mergeCell ref="M95:R95"/>
    <mergeCell ref="M96:R96"/>
    <mergeCell ref="A43:L43"/>
    <mergeCell ref="M28:N28"/>
    <mergeCell ref="O29:P29"/>
    <mergeCell ref="A46:L46"/>
    <mergeCell ref="A47:L47"/>
    <mergeCell ref="A48:L48"/>
    <mergeCell ref="C41:L41"/>
    <mergeCell ref="A28:D28"/>
    <mergeCell ref="A41:B41"/>
    <mergeCell ref="M32:R32"/>
    <mergeCell ref="M33:R33"/>
    <mergeCell ref="M36:R36"/>
    <mergeCell ref="A44:L44"/>
    <mergeCell ref="M43:R43"/>
    <mergeCell ref="B32:L32"/>
    <mergeCell ref="B33:L33"/>
    <mergeCell ref="B36:L36"/>
    <mergeCell ref="E15:N15"/>
    <mergeCell ref="O15:R15"/>
    <mergeCell ref="E16:N16"/>
    <mergeCell ref="O16:R16"/>
    <mergeCell ref="E17:N17"/>
    <mergeCell ref="O17:R17"/>
    <mergeCell ref="M27:N27"/>
    <mergeCell ref="A23:D23"/>
    <mergeCell ref="A24:D24"/>
    <mergeCell ref="A25:D25"/>
    <mergeCell ref="A26:D26"/>
    <mergeCell ref="A27:D27"/>
    <mergeCell ref="O18:R18"/>
    <mergeCell ref="M22:N22"/>
    <mergeCell ref="O22:P22"/>
    <mergeCell ref="Q22:R22"/>
    <mergeCell ref="M23:N23"/>
    <mergeCell ref="O23:P23"/>
    <mergeCell ref="M24:N24"/>
    <mergeCell ref="M25:N25"/>
    <mergeCell ref="M26:N26"/>
    <mergeCell ref="E18:N18"/>
    <mergeCell ref="A1:R1"/>
    <mergeCell ref="A2:R2"/>
    <mergeCell ref="A4:R4"/>
    <mergeCell ref="A5:R5"/>
    <mergeCell ref="A9:B9"/>
    <mergeCell ref="C9:F9"/>
    <mergeCell ref="G9:I9"/>
    <mergeCell ref="E14:N14"/>
    <mergeCell ref="O14:R14"/>
    <mergeCell ref="D12:R12"/>
    <mergeCell ref="D13:R13"/>
    <mergeCell ref="A10:B10"/>
    <mergeCell ref="C10:F10"/>
    <mergeCell ref="G10:I10"/>
    <mergeCell ref="A65:L65"/>
    <mergeCell ref="A66:L66"/>
    <mergeCell ref="A67:L67"/>
    <mergeCell ref="A77:L77"/>
    <mergeCell ref="A78:L78"/>
    <mergeCell ref="A79:L79"/>
    <mergeCell ref="A80:L80"/>
    <mergeCell ref="M62:R62"/>
    <mergeCell ref="M64:R64"/>
    <mergeCell ref="M65:R65"/>
    <mergeCell ref="M66:R66"/>
    <mergeCell ref="M67:R67"/>
    <mergeCell ref="M71:R71"/>
    <mergeCell ref="M72:R72"/>
    <mergeCell ref="M73:R73"/>
    <mergeCell ref="M74:R74"/>
    <mergeCell ref="M75:R75"/>
    <mergeCell ref="M77:R77"/>
    <mergeCell ref="M78:R78"/>
    <mergeCell ref="M80:R80"/>
    <mergeCell ref="M79:R79"/>
    <mergeCell ref="A82:L82"/>
    <mergeCell ref="A81:L81"/>
    <mergeCell ref="A91:L91"/>
    <mergeCell ref="M88:R88"/>
    <mergeCell ref="M89:R89"/>
    <mergeCell ref="M90:R90"/>
    <mergeCell ref="M91:R91"/>
    <mergeCell ref="A83:L83"/>
    <mergeCell ref="A84:L84"/>
    <mergeCell ref="A85:L85"/>
    <mergeCell ref="A86:L86"/>
    <mergeCell ref="A87:B87"/>
    <mergeCell ref="C87:L87"/>
    <mergeCell ref="A88:L88"/>
    <mergeCell ref="A89:L89"/>
    <mergeCell ref="A90:L90"/>
    <mergeCell ref="M86:R86"/>
    <mergeCell ref="M87:R87"/>
    <mergeCell ref="M82:R82"/>
    <mergeCell ref="M83:R83"/>
    <mergeCell ref="M84:R84"/>
    <mergeCell ref="M85:R85"/>
    <mergeCell ref="M81:R81"/>
    <mergeCell ref="A92:L92"/>
    <mergeCell ref="A93:L93"/>
    <mergeCell ref="A94:L94"/>
    <mergeCell ref="A95:L95"/>
    <mergeCell ref="A96:L96"/>
    <mergeCell ref="A97:L97"/>
    <mergeCell ref="A128:L128"/>
    <mergeCell ref="A129:L129"/>
    <mergeCell ref="A130:L130"/>
    <mergeCell ref="A102:L102"/>
    <mergeCell ref="A103:L103"/>
    <mergeCell ref="A104:L104"/>
    <mergeCell ref="A106:L106"/>
    <mergeCell ref="A107:L107"/>
    <mergeCell ref="A98:L98"/>
    <mergeCell ref="A105:L105"/>
    <mergeCell ref="A99:L99"/>
    <mergeCell ref="A100:L100"/>
    <mergeCell ref="A101:L101"/>
    <mergeCell ref="A131:L131"/>
    <mergeCell ref="A132:L132"/>
    <mergeCell ref="A125:L125"/>
    <mergeCell ref="A126:L126"/>
    <mergeCell ref="A127:L127"/>
    <mergeCell ref="A108:L108"/>
    <mergeCell ref="A110:B110"/>
    <mergeCell ref="A111:L111"/>
    <mergeCell ref="A112:L112"/>
    <mergeCell ref="A113:L113"/>
    <mergeCell ref="A114:L114"/>
    <mergeCell ref="A115:L115"/>
    <mergeCell ref="A116:L116"/>
    <mergeCell ref="A117:L117"/>
    <mergeCell ref="C110:L110"/>
    <mergeCell ref="A109:L109"/>
    <mergeCell ref="A123:L123"/>
    <mergeCell ref="A124:L124"/>
    <mergeCell ref="A122:L122"/>
    <mergeCell ref="A118:L118"/>
    <mergeCell ref="A119:L119"/>
    <mergeCell ref="A120:L120"/>
    <mergeCell ref="A121:L121"/>
    <mergeCell ref="M97:R97"/>
    <mergeCell ref="M98:R98"/>
    <mergeCell ref="M128:R128"/>
    <mergeCell ref="M129:R129"/>
    <mergeCell ref="M130:R130"/>
    <mergeCell ref="M131:R131"/>
    <mergeCell ref="M132:R132"/>
    <mergeCell ref="M113:R113"/>
    <mergeCell ref="M114:R114"/>
    <mergeCell ref="M115:R115"/>
    <mergeCell ref="M116:R116"/>
    <mergeCell ref="M117:R117"/>
    <mergeCell ref="M118:R118"/>
    <mergeCell ref="M119:R119"/>
    <mergeCell ref="M120:R120"/>
    <mergeCell ref="M121:R121"/>
    <mergeCell ref="M123:R123"/>
    <mergeCell ref="M124:R124"/>
    <mergeCell ref="M126:R126"/>
    <mergeCell ref="M127:R127"/>
    <mergeCell ref="M122:R122"/>
    <mergeCell ref="M125:R125"/>
    <mergeCell ref="M105:R105"/>
    <mergeCell ref="M106:R106"/>
    <mergeCell ref="M55:R55"/>
    <mergeCell ref="A56:L56"/>
    <mergeCell ref="A57:L57"/>
    <mergeCell ref="A58:L58"/>
    <mergeCell ref="M57:R57"/>
    <mergeCell ref="M58:R58"/>
    <mergeCell ref="M53:R53"/>
    <mergeCell ref="M56:R56"/>
    <mergeCell ref="A76:L76"/>
    <mergeCell ref="M76:R76"/>
    <mergeCell ref="A64:B64"/>
    <mergeCell ref="C64:L64"/>
    <mergeCell ref="A68:L68"/>
    <mergeCell ref="A69:L69"/>
    <mergeCell ref="A70:L70"/>
    <mergeCell ref="A71:L71"/>
    <mergeCell ref="A72:L72"/>
    <mergeCell ref="A73:L73"/>
    <mergeCell ref="A74:L74"/>
    <mergeCell ref="A75:L75"/>
    <mergeCell ref="M68:R68"/>
    <mergeCell ref="M69:R69"/>
    <mergeCell ref="M70:R70"/>
    <mergeCell ref="M61:R61"/>
    <mergeCell ref="M107:R107"/>
    <mergeCell ref="M108:R108"/>
    <mergeCell ref="M110:R110"/>
    <mergeCell ref="M111:R111"/>
    <mergeCell ref="M112:R112"/>
    <mergeCell ref="M100:R100"/>
    <mergeCell ref="M101:R101"/>
    <mergeCell ref="M103:R103"/>
    <mergeCell ref="M104:R104"/>
    <mergeCell ref="M109:R109"/>
  </mergeCells>
  <conditionalFormatting sqref="M22:R22">
    <cfRule type="cellIs" priority="1" dxfId="2" operator="equal" stopIfTrue="1">
      <formula>0</formula>
    </cfRule>
    <cfRule type="cellIs" priority="2" dxfId="3" operator="equal" stopIfTrue="1">
      <formula>"No Cumple"</formula>
    </cfRule>
  </conditionalFormatting>
  <dataValidations count="3">
    <dataValidation type="list" allowBlank="1" showInputMessage="1" showErrorMessage="1" sqref="O14:R18">
      <formula1>$AU$14:$AU$19</formula1>
    </dataValidation>
    <dataValidation type="list" allowBlank="1" showInputMessage="1" showErrorMessage="1" sqref="D13">
      <formula1>$AY$13:$AY$15</formula1>
    </dataValidation>
    <dataValidation type="list" allowBlank="1" showInputMessage="1" showErrorMessage="1" sqref="M41:M132 M32:R39 N43:Q132 M22:R22">
      <formula1>$AY$1:$AY$3</formula1>
    </dataValidation>
  </dataValidations>
  <printOptions/>
  <pageMargins left="1.15" right="0.31496062992125984" top="0.7480314960629921" bottom="0.7480314960629921" header="0.31496062992125984" footer="0.31496062992125984"/>
  <pageSetup horizontalDpi="600" verticalDpi="600" orientation="landscape" paperSize="5" scale="60" r:id="rId1"/>
  <rowBreaks count="4" manualBreakCount="4">
    <brk id="37" max="255" man="1"/>
    <brk id="63" max="255" man="1"/>
    <brk id="86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Universidad Distrital</cp:lastModifiedBy>
  <cp:lastPrinted>2011-07-13T22:47:22Z</cp:lastPrinted>
  <dcterms:created xsi:type="dcterms:W3CDTF">2010-11-24T19:21:29Z</dcterms:created>
  <dcterms:modified xsi:type="dcterms:W3CDTF">2011-07-13T23:23:27Z</dcterms:modified>
  <cp:category/>
  <cp:version/>
  <cp:contentType/>
  <cp:contentStatus/>
</cp:coreProperties>
</file>