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firstSheet="1" activeTab="1"/>
  </bookViews>
  <sheets>
    <sheet name="Evaluación Jurídica" sheetId="1" r:id="rId1"/>
    <sheet name="Evaluación Doc Tec. 1" sheetId="2" r:id="rId2"/>
    <sheet name="Eval Tec. VISE-Acos.- Coserv." sheetId="3" r:id="rId3"/>
    <sheet name="Eval.Tec.Colv-Santa." sheetId="4" r:id="rId4"/>
    <sheet name="Eval.Doc Req. Tec y  Equipo" sheetId="5" r:id="rId5"/>
    <sheet name="Evaluación Doc. Financieros" sheetId="6" r:id="rId6"/>
    <sheet name="Evaluación Indic.Financieros" sheetId="7" r:id="rId7"/>
    <sheet name="PUNTUACIÓN" sheetId="8" r:id="rId8"/>
    <sheet name="CONSOLIDADO FINAL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<sst xmlns="http://schemas.openxmlformats.org/spreadsheetml/2006/main" count="1326" uniqueCount="463">
  <si>
    <t>UNIVERSIDAD DISTRITAL FRANCISCO JOSÉ DE CALDAS</t>
  </si>
  <si>
    <t>DIVISIÓN DE RECURSOS FÍSICOS</t>
  </si>
  <si>
    <t>CONVOCATORIA PUBLICA No 005 DE 2011 - PRESTACIÓN INTEGRAL DEL SERVICIO DE VIGILANCIA Y SEGURIDAD PRIVADA</t>
  </si>
  <si>
    <t>Item</t>
  </si>
  <si>
    <t>Documentos Técnicos Solicitados</t>
  </si>
  <si>
    <t>Empresa Proponente</t>
  </si>
  <si>
    <t>UNION TEMPORAL COLVISEG LTDA - SANTAFEREÑA LTDA</t>
  </si>
  <si>
    <t>UNION TEMPORAL VISE LTDA - VIGILANCIA ACOSTA LTDA - COSERVICREA LTDA</t>
  </si>
  <si>
    <t>Cumplimiento</t>
  </si>
  <si>
    <t>Si</t>
  </si>
  <si>
    <t>No</t>
  </si>
  <si>
    <t>Observaciones</t>
  </si>
  <si>
    <t>2.2.12</t>
  </si>
  <si>
    <t>Licencia de funcionamiento (Todos los integrantes del Consorcio o Unión Temporal)</t>
  </si>
  <si>
    <t>X</t>
  </si>
  <si>
    <t>Folios 41-48 Colviseg                                         Folios 50-57 Santafereña</t>
  </si>
  <si>
    <t>Folios 37-42 Vise Ltda                                           Folios 45-52 Vigilancia Acosta                                     Folios 53 - 56 Coservicrea</t>
  </si>
  <si>
    <t>Certificado de Vigencia</t>
  </si>
  <si>
    <t>Folio 49 Colviseg                                                 Folio 58 Santafereña</t>
  </si>
  <si>
    <t>Folio 58 - Vise Ltda                                                    Folio 59 - Vigilancia Acosta                                                  Folio 61 Coservicrea</t>
  </si>
  <si>
    <t>2.2.13</t>
  </si>
  <si>
    <t>Licencia para desarrrollar actividades de telecomunicaciones y permiso para usar el espectro radioeléctrico</t>
  </si>
  <si>
    <t>Folios 60 -70 Santafereña                                                        (Dic 31/2020)</t>
  </si>
  <si>
    <t>Folios 63 - 65 Vise Ltda (Maz 23/2013)    Folios 83 - 85 Vigilancia Acosta                     (Dic 31/2015)                                                              Folios 92-93 Coservicrea (Dic 31/2015)</t>
  </si>
  <si>
    <t>No adjunta,verificar vigencia</t>
  </si>
  <si>
    <t>Resolución de autorización de la prestación de servicios de valor agregado y telemáticos</t>
  </si>
  <si>
    <t>Folios 71 - 76 Santafereña                             (Nov 07/2012)</t>
  </si>
  <si>
    <t>Folios 105-107 Vise Ltda (En 24/2012)                     Folios 115 - 117 Vigilancia Acosta                              (Nov 08/2012)</t>
  </si>
  <si>
    <t>2.2.14</t>
  </si>
  <si>
    <t xml:space="preserve">Licencia para la operación de medios tecnológicos </t>
  </si>
  <si>
    <t>Folios 80 - 85 Colviseg                                       Folios 87 - 92 Santafereña</t>
  </si>
  <si>
    <t>Folios 37 - 42 Vise Ltda                                  Folios 45 - 52 Vigilancia Acosta                      Folios 53 - 56 Coservicrea</t>
  </si>
  <si>
    <t>Folio 86 -  Colviseg                                             Folio 93 Santafereña</t>
  </si>
  <si>
    <t>Folio 58 - Vise Ltda                                         Folio 59 - Vigilancia Acosta                     Folio 61 Coservicrea</t>
  </si>
  <si>
    <t>2.2.15</t>
  </si>
  <si>
    <t>Licencia para la utilización del medio canino (todos los que lo tengan autorizado, mínimo uno)</t>
  </si>
  <si>
    <t>Folios 95-96 Colviseg                                         Folios 102-103 Santafereña</t>
  </si>
  <si>
    <t>Folios 37 - 42 Vise Ltda                                  Folios 45 - 52 Vigilancia Acosta                       Folios 53 - 56 Coservicrea</t>
  </si>
  <si>
    <t>Certificado sobre la cantidad de perros que posee en la modalidad de defensa controlada</t>
  </si>
  <si>
    <t>Folios 99 - 101 Colviseg                                    Folio 104 Santafereña</t>
  </si>
  <si>
    <t>Folios 516 - 527 Vise Ltda                            Folios 528 - 529 Vigilancia Acosta                    Folio 530 Coservicrea</t>
  </si>
  <si>
    <t>Carta de compromiso para las modalidades de antinarcóticos y antiexplosivos</t>
  </si>
  <si>
    <t>No presenta documento, requerir</t>
  </si>
  <si>
    <t>Folio 539</t>
  </si>
  <si>
    <t>2.2.16</t>
  </si>
  <si>
    <t>Certificación de vinculación a la red de apoyo de la Policía  Nacional</t>
  </si>
  <si>
    <t>Folio 107 Colviseg                                               Folio 108 Santafereña</t>
  </si>
  <si>
    <t>Folio 127 Vise Ltda                                        Folio 128 Vigilancia Acosta                     Folio 129 Coservicrea</t>
  </si>
  <si>
    <t>Certificación de afiliación a la Red Nacional de explosivos e incendios de la Fiscalia General</t>
  </si>
  <si>
    <t>Folio 110 Colviseg                                               Folio 111 Santafereña</t>
  </si>
  <si>
    <t>Folio 130 Vise Ltda                                       Folio 131 Vigilacia Acosta</t>
  </si>
  <si>
    <t>Afiliación al Frente de Seguridad Empresarial - DIJIN</t>
  </si>
  <si>
    <t>Folio 113 Colviseg                                               Folio 114 Santafereña</t>
  </si>
  <si>
    <t>Folio 132 Vise Ltda                                        Folio 133 Vigilancia Acosta</t>
  </si>
  <si>
    <t>2.2.17</t>
  </si>
  <si>
    <t>Resolución aprobación de uniformes expedida por la Superintendencia de Vigilancia y Seguridad Privada</t>
  </si>
  <si>
    <t>Folios 116- 120 Colviseg                                               Folios 121-124 Santafereña</t>
  </si>
  <si>
    <t>Folios 135-138 Vise Ltda                              Folios 139-142 Vigilancia Acosta                          Folios 143-146 Coservicrea</t>
  </si>
  <si>
    <t>2.2.18</t>
  </si>
  <si>
    <t>Certificación del Departamento de Registro y Control de Armas del Ministerio de Defensa (Cantidad, tipo y clase de armas) -( Todos los miembros del Consorcio o Unión Temporal)</t>
  </si>
  <si>
    <t>Folios 139- 162 Colviseg                                               Folios 126-138 Santafereña</t>
  </si>
  <si>
    <t>Folios 148 - 184 Vise Ltda                              Folios 185 - 192 Vigilancia Acosta                     Folios 193-198 Coservicrea</t>
  </si>
  <si>
    <t>2.2.19</t>
  </si>
  <si>
    <t>Resolución sobre autorización de horas extras, expedida por Ministerio de la Protección Social (Todos los integrantes del Consorcio o Unión Temporal)</t>
  </si>
  <si>
    <t>Folio 164 Colviseg                                                   Folios 165-166 Santafereña</t>
  </si>
  <si>
    <t>Folio 200 Vise Ltda                                        Folio 201 Vigilancia Acosta                     Folios 202-203 Coservicrea</t>
  </si>
  <si>
    <t>2.2.20</t>
  </si>
  <si>
    <t>Credencial de Coordinador del Contrato</t>
  </si>
  <si>
    <t>Folio 171</t>
  </si>
  <si>
    <t>2.2.21</t>
  </si>
  <si>
    <t>Credencial del Representante Legal que lo actredite como directivo</t>
  </si>
  <si>
    <t>Folios 181 -182</t>
  </si>
  <si>
    <t>Folio 503</t>
  </si>
  <si>
    <t>Credencial del Jefe de Operaciones que lo actredite como directivo</t>
  </si>
  <si>
    <t>Folio 183</t>
  </si>
  <si>
    <t xml:space="preserve">Folios 499, 501,504 y 505 </t>
  </si>
  <si>
    <t>2.4.1.5</t>
  </si>
  <si>
    <t>Certificado del sistema de gestión de calidad Norma NTC-ISO 9001 Versión 2008</t>
  </si>
  <si>
    <t>Folios 362 -363 Colviseg                                                   Folio 364 Santafereña</t>
  </si>
  <si>
    <t>Folio 349 Vise Ltda                                        Folio 351 Vigilancia Acosta                        Folio 353 Coservicrea</t>
  </si>
  <si>
    <t>2.4.1.6</t>
  </si>
  <si>
    <t>Organigrama de la estructura organizacional, con descripción de cada una de las áreas.</t>
  </si>
  <si>
    <t>Folio 366 -371 Colviseg                                                   Folio 372 - 377 Santafereña</t>
  </si>
  <si>
    <t>Folios 363-384 Vise Ltda                              Folios 385-396 Vigilancia Acosta                      Folios 397-406 Coservicrea</t>
  </si>
  <si>
    <t>2.4.1.7</t>
  </si>
  <si>
    <t>Relación de equipos y sistemas. Anexo 8.</t>
  </si>
  <si>
    <t>Folio 520</t>
  </si>
  <si>
    <t>Folio 512</t>
  </si>
  <si>
    <t>2.4.1.8</t>
  </si>
  <si>
    <t>Capacitación del personal. (Para todos los miembros del Consorcio o Unión Temporal).                               Licencia de funcionamiento vigente de la escuela de capacitación</t>
  </si>
  <si>
    <t>Folios 379 - 386 (Para Colviseg con Adevip), Folio 394-396 (Capacitación Interna).                                                               Folios 387-392 (Para Santafereña con Escort Security)</t>
  </si>
  <si>
    <t>Folios 413 -434</t>
  </si>
  <si>
    <t>Copia del convenio suscrito entre las partes</t>
  </si>
  <si>
    <t>No presentan documentos, requerir</t>
  </si>
  <si>
    <t>Resolución de aprobación del programa requerido</t>
  </si>
  <si>
    <t xml:space="preserve">No presentan aprobación de los programas ni internos ni con Adevip -  Colviseg.                                                         Folios 387-392 (Para Santafereña con Escort Security) </t>
  </si>
  <si>
    <t>2.4.1.9</t>
  </si>
  <si>
    <t>Tarifas                                                                                Declaración juramentada donde manifieste que las tarifas ofrecidas se ajustan a lo señalado en la normatividad</t>
  </si>
  <si>
    <t>Folio 398</t>
  </si>
  <si>
    <t>Folio 436 (Sin numerar)</t>
  </si>
  <si>
    <t>2.4.1.10</t>
  </si>
  <si>
    <t>Metodología, procedimientos y controles establecidos por el oferente para prestar el servicio.</t>
  </si>
  <si>
    <t>Folios 404 - 413</t>
  </si>
  <si>
    <t>Folios 438 - 450</t>
  </si>
  <si>
    <t>Procedimiento interno del proponente para atender las reclamaciones de la Universidad.</t>
  </si>
  <si>
    <t>Folios 415 - 441</t>
  </si>
  <si>
    <t>Folios 451 - 454</t>
  </si>
  <si>
    <t>Plan de contingencia general</t>
  </si>
  <si>
    <t>Folios 443 - 445</t>
  </si>
  <si>
    <t>Folio 455</t>
  </si>
  <si>
    <t>2.4.1.11</t>
  </si>
  <si>
    <t>Restitución de los Bienes Sustraidos                         Manifestación ecrita en la que exprese que la garantiza la restitución de los bienes para su custodia que fueran sustraídos</t>
  </si>
  <si>
    <t>Folio 447</t>
  </si>
  <si>
    <t>Folio 457</t>
  </si>
  <si>
    <t>2.4.1.12</t>
  </si>
  <si>
    <t>Certificación de Sanciones expedida por la Superintendencia de Vigilancia - Vigente  (Todos los miembros del Consorcio o Unión Temporal)</t>
  </si>
  <si>
    <t>Folio 449 Colviseg                                                   Folio 450 Santafereña</t>
  </si>
  <si>
    <t>Folios sin numerar Vise Ltda                                 Folio sin numerar  Vigilancia Acosta                  Folio 459 Coservicrea</t>
  </si>
  <si>
    <t>4.1.3.1</t>
  </si>
  <si>
    <t>Certificación expedida por el proponente donde conste que cuenta con el personal requerido</t>
  </si>
  <si>
    <t>Folios 452 - 454</t>
  </si>
  <si>
    <t>Folio 541</t>
  </si>
  <si>
    <t>4.1.3.1-1</t>
  </si>
  <si>
    <t>Coordinador                                                                   Oficial retirado de las FFMM o policía nacional o profesional</t>
  </si>
  <si>
    <t>Folios 174 a 176</t>
  </si>
  <si>
    <t>Folio 549</t>
  </si>
  <si>
    <t>No contar con antecedentes penales</t>
  </si>
  <si>
    <t>Folio 173</t>
  </si>
  <si>
    <t>Folio 558</t>
  </si>
  <si>
    <t>Acreditar ocho (8) años de experiencia en cargos similares</t>
  </si>
  <si>
    <t>Folios 559 - 562</t>
  </si>
  <si>
    <t>Credencial de investigador, consultor o asesor</t>
  </si>
  <si>
    <t>RAFAEL ENRIQUE ARANZALEZ GARCIA</t>
  </si>
  <si>
    <t>Jefe División de Recursos Físicos</t>
  </si>
  <si>
    <t xml:space="preserve">CONVOCATORIA PUBLICA No 005 DE 2011 </t>
  </si>
  <si>
    <t>PRESTACIÓN INTEGRAL DEL SERVICIO DE VIGILANCIA Y SEGURIDAD PRIVADA</t>
  </si>
  <si>
    <t>EVALUACIÓN DOCUMENTOS TÉCNICOS - SEGUNDA PARTE</t>
  </si>
  <si>
    <t>ÍTEM</t>
  </si>
  <si>
    <t>DOCUMENTOS TECNICOS SOLICITADOS</t>
  </si>
  <si>
    <t xml:space="preserve">EMPRESA PROPONENTE </t>
  </si>
  <si>
    <t>CUMPLIMIENTO</t>
  </si>
  <si>
    <t>SI</t>
  </si>
  <si>
    <t>NO</t>
  </si>
  <si>
    <t>OBSERVACIONES</t>
  </si>
  <si>
    <t>2.4.1.1</t>
  </si>
  <si>
    <t>CERTIFICACIONES CONTRACTUALES
Contratos ejecutados</t>
  </si>
  <si>
    <t>Certificación 1</t>
  </si>
  <si>
    <t>Contrato No</t>
  </si>
  <si>
    <t>023 de 2006</t>
  </si>
  <si>
    <t>Folios 288 - 299</t>
  </si>
  <si>
    <t>Entidad contratante</t>
  </si>
  <si>
    <t>Universidad Distrital</t>
  </si>
  <si>
    <t>Objeto del contrato</t>
  </si>
  <si>
    <t>Servicio de vigilancia de bienes e instalaciones</t>
  </si>
  <si>
    <t>Valor del contrato</t>
  </si>
  <si>
    <t>Fecha Inicio</t>
  </si>
  <si>
    <t>Julio 1 de 2006</t>
  </si>
  <si>
    <t>Fecha de Finalización</t>
  </si>
  <si>
    <t>Junio 30 de 2007</t>
  </si>
  <si>
    <t xml:space="preserve">Cumplimiento </t>
  </si>
  <si>
    <t>Excelente</t>
  </si>
  <si>
    <t>% de Participación</t>
  </si>
  <si>
    <t>Copia del contrato</t>
  </si>
  <si>
    <t>Presenta copia</t>
  </si>
  <si>
    <t>Certificación 2</t>
  </si>
  <si>
    <t>046 de 2008</t>
  </si>
  <si>
    <t>Folios 300 - 311</t>
  </si>
  <si>
    <t>Universidad Nacional</t>
  </si>
  <si>
    <t xml:space="preserve">Servicio de vigilancia privada </t>
  </si>
  <si>
    <t>Junio 1 de 2008</t>
  </si>
  <si>
    <t>Septiembre 30 de 2008</t>
  </si>
  <si>
    <t>Certificación 3</t>
  </si>
  <si>
    <t>100 de 2008</t>
  </si>
  <si>
    <t>Folios 312 - 322</t>
  </si>
  <si>
    <t>Octubre 9 de 2008</t>
  </si>
  <si>
    <t>Marzo 31 de 2009</t>
  </si>
  <si>
    <t>Sumatoria Contratos Aceptados</t>
  </si>
  <si>
    <t>Condición: A+B+C &gt;=</t>
  </si>
  <si>
    <t>Por lo mesos 1 Certificación con Educación Superior</t>
  </si>
  <si>
    <t>Todas las certificaciones</t>
  </si>
  <si>
    <t>Por lo mesos 1 Certificación con Medios Tecnlog y CCTV.</t>
  </si>
  <si>
    <t>2.4.1.2</t>
  </si>
  <si>
    <t>REGISTRO -UNICO PROPONENTES -RUP-</t>
  </si>
  <si>
    <t xml:space="preserve">Vigencia:expedición &lt;= 30 días antes del cierre </t>
  </si>
  <si>
    <t>Folios 324 - 333</t>
  </si>
  <si>
    <t>Actividad: Proveedor</t>
  </si>
  <si>
    <t>Proveedor</t>
  </si>
  <si>
    <t>Especialidad: 23 Servicios</t>
  </si>
  <si>
    <t>Grupo: 02 Vigilancia</t>
  </si>
  <si>
    <t>La clasificación es cumplida por todos los miembros en caso de consorcios o uniones temporales</t>
  </si>
  <si>
    <t>2.4.1.3</t>
  </si>
  <si>
    <t>CAPACIDAD DE CONTRATACIÓN DEL PROPONENTE</t>
  </si>
  <si>
    <t>Miembro del Consorcio o Unión Temporal</t>
  </si>
  <si>
    <t>% Participación</t>
  </si>
  <si>
    <t>K                                    (SMMLV)</t>
  </si>
  <si>
    <t xml:space="preserve">Vise Ltda </t>
  </si>
  <si>
    <t>Folios 323 - 337</t>
  </si>
  <si>
    <t>Vigilancia Acosta</t>
  </si>
  <si>
    <t>Coservicrea</t>
  </si>
  <si>
    <t>Sumatoria</t>
  </si>
  <si>
    <t>Condición de la convocatoria &gt;=</t>
  </si>
  <si>
    <t>2.4.1.4</t>
  </si>
  <si>
    <t>CAPACIDAD RESIDUAL DE CONTRATACIÓN</t>
  </si>
  <si>
    <t>K  RESIDUAL                                  (SMMLV)</t>
  </si>
  <si>
    <t xml:space="preserve">Folios 338 - 347 </t>
  </si>
  <si>
    <t>Certificación capacidad  residual</t>
  </si>
  <si>
    <t>No presenta, requerir.</t>
  </si>
  <si>
    <t>SJS 04507</t>
  </si>
  <si>
    <t>Folios 295 - 314</t>
  </si>
  <si>
    <t>Pontificia Universidad Javeriana</t>
  </si>
  <si>
    <t>Prestación del servicio de vigilancia y seguridad privada</t>
  </si>
  <si>
    <t>Marzo 1 de 2007</t>
  </si>
  <si>
    <t>Noviembre 30 de 2009</t>
  </si>
  <si>
    <t>077 de 2010</t>
  </si>
  <si>
    <t>Folios 315 - 326</t>
  </si>
  <si>
    <t>Universidad  Santo Tomas</t>
  </si>
  <si>
    <t>Febreo 1 de 2010</t>
  </si>
  <si>
    <t>Enero 31 de 2011</t>
  </si>
  <si>
    <t>Presenta Copia</t>
  </si>
  <si>
    <t>056 de 2009</t>
  </si>
  <si>
    <t>Folios 328 - 338</t>
  </si>
  <si>
    <t>Febrero 1 de 2009</t>
  </si>
  <si>
    <t>Enero 31 de 2010</t>
  </si>
  <si>
    <t>Folios 340 - 346</t>
  </si>
  <si>
    <t>Colviseg</t>
  </si>
  <si>
    <t>Santafereña</t>
  </si>
  <si>
    <t>Folios 348 -360</t>
  </si>
  <si>
    <t>Folios 359 - 360</t>
  </si>
  <si>
    <t>ITEM</t>
  </si>
  <si>
    <t>REQUISITOS TÉCNICOS</t>
  </si>
  <si>
    <t>4.1</t>
  </si>
  <si>
    <t>SERVICIOS REQUERIDOS</t>
  </si>
  <si>
    <t>TIPO DE SERVICIO</t>
  </si>
  <si>
    <t>No SERVICIOS</t>
  </si>
  <si>
    <t>PERIODO ACADEMICO 2011 Y 2012</t>
  </si>
  <si>
    <t xml:space="preserve">  8 Horas diurnas sin arma</t>
  </si>
  <si>
    <t>Folios 399 - 402</t>
  </si>
  <si>
    <t>Folios 532 - 535</t>
  </si>
  <si>
    <t>12 Horas diurnas con arma</t>
  </si>
  <si>
    <t>12 Horas diurnas sin arma</t>
  </si>
  <si>
    <t>12 Horas diurnas con canino</t>
  </si>
  <si>
    <t>16 Horas diurnas sin arma</t>
  </si>
  <si>
    <t>24 Horas con arma</t>
  </si>
  <si>
    <t>24 Horas sin arma</t>
  </si>
  <si>
    <t>24 Horas con canino</t>
  </si>
  <si>
    <t>PERIODO DE VACACIONES 2011 Y 2012</t>
  </si>
  <si>
    <t>16 Horas diurna sin arma</t>
  </si>
  <si>
    <t>4.1.3.2</t>
  </si>
  <si>
    <t>SISTEMAS, EQUIPOS Y MEDIOS TECNOLOGICOS</t>
  </si>
  <si>
    <t>ELEMENTO Y/EQUIPO</t>
  </si>
  <si>
    <t>CANT.</t>
  </si>
  <si>
    <t>Revolver calibre 38 L</t>
  </si>
  <si>
    <t>Folios 274 - 276</t>
  </si>
  <si>
    <t>Folios 478 - 492</t>
  </si>
  <si>
    <t>Escopeta recortada</t>
  </si>
  <si>
    <t>Radio portátil  Motorola EP 450 o superior</t>
  </si>
  <si>
    <t>Arco detector de armas y metales</t>
  </si>
  <si>
    <t>Detector de armas y metales manual</t>
  </si>
  <si>
    <t>Circuito cerrado de televisión</t>
  </si>
  <si>
    <t>Cámaras 1080P H.264 IP 48 Leds de 850 nm Visión Nocturna IR</t>
  </si>
  <si>
    <t>Domo de 5 megapixel H.264 IP</t>
  </si>
  <si>
    <t>UPS de 5 KVA</t>
  </si>
  <si>
    <t>Sistema de registro y control de visitantes</t>
  </si>
  <si>
    <t>Alarmas</t>
  </si>
  <si>
    <t xml:space="preserve">Espejos </t>
  </si>
  <si>
    <t>Linternas</t>
  </si>
  <si>
    <t>Reflectores</t>
  </si>
  <si>
    <t xml:space="preserve">Vehículo Automotor </t>
  </si>
  <si>
    <t>Sistema de control de asistencia con medios tecnológicos</t>
  </si>
  <si>
    <t>VICERRECTORÍA ADMINISTRATIVA Y FINANCIERA</t>
  </si>
  <si>
    <t>CONVOCATORIA PUBLICA No.005 DE 2011</t>
  </si>
  <si>
    <t>DOCUMENTOS FINANCIEROS</t>
  </si>
  <si>
    <t>DOCUMENTOS FINANCIEROS SOLICITADOS</t>
  </si>
  <si>
    <t>EMPRESA PROPONENTE</t>
  </si>
  <si>
    <t xml:space="preserve">COLVISEG LTDA </t>
  </si>
  <si>
    <t>SANTAFEREÑA LTDA</t>
  </si>
  <si>
    <t>UNION TEMPORAL COLVISEG TDA - SANTAFEREÑA LTDA</t>
  </si>
  <si>
    <t>ESTADOS FINANCIEROS</t>
  </si>
  <si>
    <t xml:space="preserve">Balance General </t>
  </si>
  <si>
    <t>Estado de Resultados</t>
  </si>
  <si>
    <t>Notas Explicativas</t>
  </si>
  <si>
    <t>Certificación de Estados financieros</t>
  </si>
  <si>
    <t>DOCUMENTOS DEL CONTADOR</t>
  </si>
  <si>
    <t>Inscripción -Tarjeta profesional-</t>
  </si>
  <si>
    <t>Antecedentes profesionales</t>
  </si>
  <si>
    <t>DOCUMENTOS DEL REVISOR FISCAL</t>
  </si>
  <si>
    <t>ADMITIDO EN DOCUMENTOS FINANCIEROS</t>
  </si>
  <si>
    <t>ALVARO MAHECHA RANGEL</t>
  </si>
  <si>
    <t>Jefe División de Recursos Financieros</t>
  </si>
  <si>
    <t>CONVOCATORIA PUBLICA No 005 DE 2011</t>
  </si>
  <si>
    <t>VISE LTDA</t>
  </si>
  <si>
    <t>VIGILANCIA ACOSTA LTDA</t>
  </si>
  <si>
    <t>COSERVICREA LTDA</t>
  </si>
  <si>
    <t>INDICADORES FINANCIEROS</t>
  </si>
  <si>
    <t>Razón Corriente &gt;= A 2 Veces</t>
  </si>
  <si>
    <t>PRESUPUESTO OFICIAL</t>
  </si>
  <si>
    <t>INDICADORES FINANCIEROS CALCULADOS</t>
  </si>
  <si>
    <t>NIT</t>
  </si>
  <si>
    <t>PORCENTAJE</t>
  </si>
  <si>
    <t>RAZÓN CORRIENTE</t>
  </si>
  <si>
    <t>Activo Corriente</t>
  </si>
  <si>
    <t>x</t>
  </si>
  <si>
    <t>Pasivo Corriente</t>
  </si>
  <si>
    <t>ENDEUDAMIENTO</t>
  </si>
  <si>
    <t>Endeudamiento &lt;= al 52 %</t>
  </si>
  <si>
    <t>Pasivo Total</t>
  </si>
  <si>
    <t>Activo Total</t>
  </si>
  <si>
    <t>CAPITAL DE TRABAJO</t>
  </si>
  <si>
    <t>Capital de Trabajo: &gt;= 95% del presupuesto oficial</t>
  </si>
  <si>
    <t>PATRIMONIO</t>
  </si>
  <si>
    <t>Patrimonio : &gt;= 85% Presupuesto Oficial</t>
  </si>
  <si>
    <t>Ppto oficial</t>
  </si>
  <si>
    <t>Patrimonio</t>
  </si>
  <si>
    <t>ADMISION EN CUMPLIMIENTO DE INDICADORES FINANCIEROS</t>
  </si>
  <si>
    <t>NO ADMISIBLE</t>
  </si>
  <si>
    <t>Patrimonio : &gt;=85% Presupuesto Oficial</t>
  </si>
  <si>
    <t>ADMISIBLE</t>
  </si>
  <si>
    <t>Vise Ltda</t>
  </si>
  <si>
    <t>Vigilancia Acosta Ltda</t>
  </si>
  <si>
    <t>Coservicrea Ltda</t>
  </si>
  <si>
    <t>COMITÉ DE EVALUACIÓN</t>
  </si>
  <si>
    <t>VICERRECTORÍA ADMINISTRATIVA Y FINANCERA</t>
  </si>
  <si>
    <t>CONVOCATORIA PÚBLICA No 005 DE 2011 VIGILANCIA</t>
  </si>
  <si>
    <t>PROPONENTE</t>
  </si>
  <si>
    <t>PROPUESTA ECONOMICA</t>
  </si>
  <si>
    <t>EVALUACION JURIDICA</t>
  </si>
  <si>
    <t>EVALUACION FINANCIERA</t>
  </si>
  <si>
    <t>EVALUACION TECNICA</t>
  </si>
  <si>
    <t>EVALUACION TOTAL</t>
  </si>
  <si>
    <t>UT. Colviseg Ltda y Santafereña Ltda</t>
  </si>
  <si>
    <t>Igual al mínimo fijado por la universidad</t>
  </si>
  <si>
    <t>Admisible</t>
  </si>
  <si>
    <t>No admisible 
No cumple indicador de capital de trabajo mínimo</t>
  </si>
  <si>
    <t>No habilitado  por indicadores financieros</t>
  </si>
  <si>
    <t>UT. Vise Ltda-Vigilancia Acosta Ltda y Coservicrea Ltda</t>
  </si>
  <si>
    <t xml:space="preserve">UT. SVS </t>
  </si>
  <si>
    <t xml:space="preserve"> Por debajo de los mínimos fijados por la Universidad</t>
  </si>
  <si>
    <t>No evaluado</t>
  </si>
  <si>
    <t>Rechazado por propuesta económica</t>
  </si>
  <si>
    <t>Cobasec Ltda</t>
  </si>
  <si>
    <t>UT. Seguridad Distrital</t>
  </si>
  <si>
    <t>DOCUMENTOS JURÍDICOS</t>
  </si>
  <si>
    <t>DOCUMENTOS JURÍDICOS SOLICITADOS</t>
  </si>
  <si>
    <t>UT. VISE LTDA. - VIGILANCIA ACOSTA - COSERVICREA LTDA..</t>
  </si>
  <si>
    <t>OBJETO SOCIAL</t>
  </si>
  <si>
    <t>FOLIO 6, 9 Y 11</t>
  </si>
  <si>
    <t>CERTIFICADO DE EXISTENCIA Y REPRES. LEGAL</t>
  </si>
  <si>
    <t>FOLIOS 6 -12</t>
  </si>
  <si>
    <t>CONDICIÓN EN TÉRMINOS DE REFERENCIA</t>
  </si>
  <si>
    <r>
      <t>VIGENCIA</t>
    </r>
    <r>
      <rPr>
        <sz val="8"/>
        <rFont val="Arial Narrow"/>
        <family val="2"/>
      </rPr>
      <t xml:space="preserve">
No mayor a treinta (30) días calendario, contados retroactivamente desde la fecha de cierre de la invitación</t>
    </r>
  </si>
  <si>
    <t>VISE LTDA. - VIGILANCIA ACOSTA - COSERVICREA LTDA.  TODAS DE FECHA 08 DE JUNIO DE 2011</t>
  </si>
  <si>
    <r>
      <t>TIEMPO MÁXIMO DE CONSTITUCIÓN</t>
    </r>
    <r>
      <rPr>
        <sz val="8"/>
        <rFont val="Arial Narrow"/>
        <family val="2"/>
      </rPr>
      <t xml:space="preserve">
por lo menos con SIETE (07) años de anterioridad a la presentación de la oferta (contados a partir de la fecha cierre del presente proceso de selección) y su vigencia no podrá ser inferior al plazo del contrato y UN (01) año más.</t>
    </r>
  </si>
  <si>
    <t xml:space="preserve">VISE LTDA. 31 DE MAYO DE 1982; VIGENCIA 31/12/2050              - VIGILANCIA ACOSTA    02 DE FEBRERO DE 1990; VIGENCIA 02/01/2030    - COSERVICREA LTDA. 19 DE OCTUBRE  DE 1979 VIGENCIA 09/10/2019 </t>
  </si>
  <si>
    <r>
      <t>PARA CONSORCIOS O UNIONES TEMPORALES</t>
    </r>
    <r>
      <rPr>
        <sz val="8"/>
        <rFont val="Arial Narrow"/>
        <family val="2"/>
      </rPr>
      <t xml:space="preserve">
Documento privado mediante el cual se constituyen, que el consorcio o la unión temporal se mantendrá vigente durante el término de ejecución del contrato y un (1) año más.</t>
    </r>
  </si>
  <si>
    <t>FL. 19 - 23 debidamente firmado y se elige como representante legal de la UT  a Harol Armando Castaño.</t>
  </si>
  <si>
    <r>
      <t>CARTA DE PRESENTACIÓN DE LA PROPUESTA</t>
    </r>
    <r>
      <rPr>
        <sz val="8"/>
        <rFont val="Arial Narrow"/>
        <family val="2"/>
      </rPr>
      <t xml:space="preserve">
El proponente deberá diligenciar en su totalidad el modelo adjunto en el ANEXO 1 </t>
    </r>
  </si>
  <si>
    <t>FOLIOS 02-04 Firmada por la Representate legal de la UT.</t>
  </si>
  <si>
    <t>GARANTÍA DE SERIEDAD DE LA OFERTA</t>
  </si>
  <si>
    <t>Beneficiario: Universidad distrital</t>
  </si>
  <si>
    <t>FOLIOS 15</t>
  </si>
  <si>
    <t>Afianzado:</t>
  </si>
  <si>
    <t>Vigencia:90 días calendario/fecha de cierre</t>
  </si>
  <si>
    <t>Cuantía:10% / propuesta presentada</t>
  </si>
  <si>
    <t>AUTORIZACIÓN PARA PROPONER Y CONTRATAR</t>
  </si>
  <si>
    <t>Persona Jurídica</t>
  </si>
  <si>
    <t>Persona Natural</t>
  </si>
  <si>
    <t>Consorcio-Unión Temporal</t>
  </si>
  <si>
    <t>Ninguna requiere autorización de acuerdo al certificado de existencia y representación legal FL. 8,10 Y 12</t>
  </si>
  <si>
    <t>ACTA DE CONSTITUCIÓN SOCIETARIA</t>
  </si>
  <si>
    <t>Consorcio</t>
  </si>
  <si>
    <t>Unión Temporal</t>
  </si>
  <si>
    <t>FL.19-23 FIRMADA POR LOS REPRESENTATES DELAGES DE CADA EMPRESA VISE LTDA. 20% - VIGILANCIA ACOSTA  40%- COSERVICREA LTDA.40%.</t>
  </si>
  <si>
    <r>
      <t>CERTIFICACIÓN DE APORTES S.S.SOCIAL Y PARAFISCALES</t>
    </r>
    <r>
      <rPr>
        <sz val="8"/>
        <rFont val="Arial Narrow"/>
        <family val="2"/>
      </rPr>
      <t xml:space="preserve">
Últimos seis (6) meses.</t>
    </r>
  </si>
  <si>
    <t>Certificado por el Revisor Fiscal FL. 25-27</t>
  </si>
  <si>
    <t>REGISTRO ÚNICO TRIBUTARIO -RUT-</t>
  </si>
  <si>
    <t>FL. 29-31</t>
  </si>
  <si>
    <t xml:space="preserve">8. </t>
  </si>
  <si>
    <t xml:space="preserve">INHABILIDADES EINCOMPATIBILIDADES </t>
  </si>
  <si>
    <t>En la carta de presentación de la oferta se hace la declaración juramentada por parte del representante legal de la UT. FL. 03-04</t>
  </si>
  <si>
    <t>9.</t>
  </si>
  <si>
    <t xml:space="preserve">FOTOCOPIA CEDULA DE CIUDADANIA </t>
  </si>
  <si>
    <t>FL 33,34,35</t>
  </si>
  <si>
    <t>ADMITIDO JURIDICAMENTE</t>
  </si>
  <si>
    <t>________________________________________________</t>
  </si>
  <si>
    <t>BETSY MABEL PINZÓN HERNÁNDEZ</t>
  </si>
  <si>
    <t>Jefe Oficina Asesora Jurídica</t>
  </si>
  <si>
    <t>UT COLVISEG LTDA. - SANTAFEREÑA LTDA.</t>
  </si>
  <si>
    <t xml:space="preserve">FOLIO 6-9 </t>
  </si>
  <si>
    <t>FOLIOS 6 Y 11</t>
  </si>
  <si>
    <t>COLVISEG  11 DE MAYO DE 2011 - SANTAFEREÑA  30 DE MAYO DE 2011</t>
  </si>
  <si>
    <t>COLVISEG 13 DE SEPTIEMBRE DE 1982; VIGENCIA HASTA 31 DE DICIEMBRE DE 2060 - SANTAFEREÑA 27 SEPTIEMBRE DE 1989; VIGENCIA  31 DE AGOSTO DE 2089</t>
  </si>
  <si>
    <t xml:space="preserve">Folios 21 -26 Firmado por los representantes legales de las empresas que conforman la UT, eligien a  Maria E. Mojica como representante legal de la UT. </t>
  </si>
  <si>
    <t>FOLIOS 03-04 Frimada por la Representate legal de la UT.</t>
  </si>
  <si>
    <t>FOLIOS 13-16</t>
  </si>
  <si>
    <t>Santafereña Ltda. No requiere autorización FL. 7- Colviseg  requiere autorización ( fl 10) se encuentra a folio 18-19</t>
  </si>
  <si>
    <t>Fl. 22-23 Porcentaje de participación 1% COLVISEG 99% Santafereña Ltda.</t>
  </si>
  <si>
    <t>Certificado por el Revisor Fiscal F. 28-29</t>
  </si>
  <si>
    <t>FL. 35-36</t>
  </si>
  <si>
    <t>FL . 31,32,33</t>
  </si>
  <si>
    <t>FL 38-39</t>
  </si>
  <si>
    <t>No admisible, debe subsanar documentos tecnicos</t>
  </si>
  <si>
    <t>Admitido 
Subana Certificaciones Estados Financieros 2010 y 2009</t>
  </si>
  <si>
    <t>La credencial esta soportada en el acto administrativo  Resolucion 5919 del 3 de septiembre de 2009.</t>
  </si>
  <si>
    <t>Vigencia respaldada por resoluciones para los tres integrantes de la Union Temporal</t>
  </si>
  <si>
    <t xml:space="preserve">Admisible </t>
  </si>
  <si>
    <t>Habilitado</t>
  </si>
  <si>
    <t>EVALUACIÓN FINAL</t>
  </si>
  <si>
    <t xml:space="preserve"> EVALUACIÓN FINAL</t>
  </si>
  <si>
    <t>EVALUACIÓN FINAL DOCUMENTOS TÉCNICOS - SEGUNDA PARTE</t>
  </si>
  <si>
    <t>SUBSANADO</t>
  </si>
  <si>
    <t>EVALUACIÓN FINAL DOCUMENTOS TÉCNICOS - PRIMERA PARTE</t>
  </si>
  <si>
    <t>CALIFICACIÓN DE PROPUESTAS</t>
  </si>
  <si>
    <t>EMPRESA PROPONENTE:</t>
  </si>
  <si>
    <t>5.6.1</t>
  </si>
  <si>
    <t>ANTIGÜEDAD DE LA EMPRESA</t>
  </si>
  <si>
    <t>Puntaje</t>
  </si>
  <si>
    <t>Antigüedad</t>
  </si>
  <si>
    <t>&gt; 20 AÑOS</t>
  </si>
  <si>
    <t>5.6.2</t>
  </si>
  <si>
    <t>EXPERIENCIA ESPECIFICA</t>
  </si>
  <si>
    <t>Certificaciones con instituciones de Educación Superior</t>
  </si>
  <si>
    <t xml:space="preserve">Número </t>
  </si>
  <si>
    <t xml:space="preserve">3 Certificaciones </t>
  </si>
  <si>
    <t>5.6.3</t>
  </si>
  <si>
    <t>SANCIONES</t>
  </si>
  <si>
    <t>Tiempo sin sanciones                                   (años)</t>
  </si>
  <si>
    <t>5 años sin sanciones</t>
  </si>
  <si>
    <t>5.6.4.1</t>
  </si>
  <si>
    <t>FORMACIÓN DEL COORDINADOR</t>
  </si>
  <si>
    <t>Consultor</t>
  </si>
  <si>
    <t>Formación de Consultor</t>
  </si>
  <si>
    <t>Asesor</t>
  </si>
  <si>
    <t>Investigador</t>
  </si>
  <si>
    <t>5.6.4.2</t>
  </si>
  <si>
    <t>FORMACIÓN SUPERVISORES</t>
  </si>
  <si>
    <t>Cantidad</t>
  </si>
  <si>
    <t>Certificación</t>
  </si>
  <si>
    <t>Actualizado</t>
  </si>
  <si>
    <t>Avanzado</t>
  </si>
  <si>
    <t>Puntaje Total</t>
  </si>
  <si>
    <t>5.6.5.2</t>
  </si>
  <si>
    <t>PROPUESTA ECONÓMICA</t>
  </si>
  <si>
    <t>Cumple/No Cumple</t>
  </si>
  <si>
    <t>Precio a ofertar por los servicios &gt;= $3.394'552.776</t>
  </si>
  <si>
    <t>Cumple</t>
  </si>
  <si>
    <t>Precio a ofertar por los equipos &gt;= $17'000.000</t>
  </si>
  <si>
    <t>Revisión de los cálculos</t>
  </si>
  <si>
    <t>CALIFICACIÓN ECONÓMICA</t>
  </si>
  <si>
    <t>Valor Oferta del Proponente Evaluado</t>
  </si>
  <si>
    <t>Menor valor de la oferta proponentes habilitados</t>
  </si>
  <si>
    <t xml:space="preserve"> RESUMEN CALIFICACIÓN DEL PROPONENTE</t>
  </si>
  <si>
    <t xml:space="preserve">Item </t>
  </si>
  <si>
    <t>Criterios</t>
  </si>
  <si>
    <t>TOTAL PUNTAJE</t>
  </si>
  <si>
    <t>PUNTAJE DE OFERTAS</t>
  </si>
  <si>
    <t>UNION TEMPORAL VISE LTDA-VIGILANCIA ACOSTA LTDA - COSERVICREA LTDA</t>
  </si>
  <si>
    <t>UNIVERSIDAD NACIONAL</t>
  </si>
  <si>
    <t>CREDENCIAL</t>
  </si>
  <si>
    <t>PUNTUACIÓN</t>
  </si>
  <si>
    <t>1000 PUNTOS</t>
  </si>
  <si>
    <t>0  PUNTOS</t>
  </si>
  <si>
    <t>EVALUACIÓN FINAL REQUISITOS TÉCNICOS Y DE EQUIPOS</t>
  </si>
  <si>
    <t xml:space="preserve"> EVALUACIÓN FINAL DE ADMISIBILIDAD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</si>
</sst>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$-340A]\ #,##0;\-[$$-340A]\ #,##0"/>
    <numFmt numFmtId="165" formatCode="&quot;$&quot;\ #,##0;[Red]&quot;$&quot;\ #,##0"/>
    <numFmt numFmtId="166" formatCode="&quot;$&quot;\ #,##0.00;[Red]&quot;$&quot;\ #,##0.00"/>
    <numFmt numFmtId="167" formatCode="_-* #,##0.00\ _P_t_s_-;\-* #,##0.00\ _P_t_s_-;_-* &quot;-&quot;??\ _P_t_s_-;_-@_-"/>
    <numFmt numFmtId="168" formatCode="[$$-2C0A]\ #,##0"/>
    <numFmt numFmtId="169" formatCode="0.00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8"/>
      <name val="Arial Narrow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 Narrow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11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b/>
      <sz val="7"/>
      <name val="Arial Narrow"/>
      <family val="2"/>
    </font>
    <font>
      <sz val="7"/>
      <color indexed="8"/>
      <name val="Calibri"/>
      <family val="2"/>
    </font>
    <font>
      <sz val="7"/>
      <name val="Arial"/>
      <family val="2"/>
    </font>
    <font>
      <sz val="7"/>
      <name val="Arial Narrow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Tahoma"/>
      <family val="2"/>
    </font>
    <font>
      <sz val="7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7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medium"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861">
    <xf numFmtId="0" fontId="0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justify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56" fillId="0" borderId="24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9" xfId="0" applyFill="1" applyBorder="1" applyAlignment="1">
      <alignment horizontal="justify" vertical="center" wrapText="1"/>
    </xf>
    <xf numFmtId="0" fontId="0" fillId="0" borderId="25" xfId="0" applyFill="1" applyBorder="1" applyAlignment="1">
      <alignment horizontal="justify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justify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19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0" xfId="0" applyFont="1" applyBorder="1" applyAlignment="1">
      <alignment vertical="center"/>
    </xf>
    <xf numFmtId="166" fontId="7" fillId="0" borderId="0" xfId="0" applyNumberFormat="1" applyFont="1" applyFill="1" applyBorder="1" applyAlignment="1">
      <alignment/>
    </xf>
    <xf numFmtId="166" fontId="5" fillId="0" borderId="31" xfId="0" applyNumberFormat="1" applyFont="1" applyFill="1" applyBorder="1" applyAlignment="1">
      <alignment horizontal="center"/>
    </xf>
    <xf numFmtId="166" fontId="5" fillId="0" borderId="14" xfId="0" applyNumberFormat="1" applyFont="1" applyFill="1" applyBorder="1" applyAlignment="1">
      <alignment horizontal="center"/>
    </xf>
    <xf numFmtId="166" fontId="5" fillId="0" borderId="32" xfId="0" applyNumberFormat="1" applyFont="1" applyFill="1" applyBorder="1" applyAlignment="1">
      <alignment horizontal="center"/>
    </xf>
    <xf numFmtId="0" fontId="6" fillId="0" borderId="33" xfId="0" applyFont="1" applyBorder="1" applyAlignment="1">
      <alignment horizontal="left"/>
    </xf>
    <xf numFmtId="166" fontId="5" fillId="0" borderId="24" xfId="0" applyNumberFormat="1" applyFont="1" applyFill="1" applyBorder="1" applyAlignment="1">
      <alignment horizontal="center"/>
    </xf>
    <xf numFmtId="166" fontId="6" fillId="0" borderId="34" xfId="0" applyNumberFormat="1" applyFont="1" applyFill="1" applyBorder="1" applyAlignment="1">
      <alignment/>
    </xf>
    <xf numFmtId="166" fontId="5" fillId="0" borderId="35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6" fillId="0" borderId="36" xfId="0" applyFont="1" applyFill="1" applyBorder="1" applyAlignment="1">
      <alignment/>
    </xf>
    <xf numFmtId="0" fontId="5" fillId="0" borderId="3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/>
    </xf>
    <xf numFmtId="0" fontId="6" fillId="0" borderId="37" xfId="0" applyFont="1" applyBorder="1" applyAlignment="1">
      <alignment horizontal="center" wrapText="1"/>
    </xf>
    <xf numFmtId="0" fontId="6" fillId="0" borderId="37" xfId="0" applyFont="1" applyBorder="1" applyAlignment="1">
      <alignment horizontal="center" vertical="center" wrapText="1"/>
    </xf>
    <xf numFmtId="9" fontId="6" fillId="0" borderId="38" xfId="53" applyFont="1" applyBorder="1" applyAlignment="1">
      <alignment horizontal="center"/>
    </xf>
    <xf numFmtId="3" fontId="6" fillId="0" borderId="38" xfId="0" applyNumberFormat="1" applyFont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left"/>
    </xf>
    <xf numFmtId="9" fontId="6" fillId="0" borderId="19" xfId="53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9" fontId="6" fillId="0" borderId="30" xfId="53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7" xfId="0" applyNumberFormat="1" applyFont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left"/>
    </xf>
    <xf numFmtId="0" fontId="5" fillId="0" borderId="36" xfId="0" applyFont="1" applyFill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0" fontId="6" fillId="0" borderId="34" xfId="0" applyFont="1" applyFill="1" applyBorder="1" applyAlignment="1">
      <alignment horizontal="left"/>
    </xf>
    <xf numFmtId="0" fontId="0" fillId="0" borderId="39" xfId="0" applyBorder="1" applyAlignment="1">
      <alignment/>
    </xf>
    <xf numFmtId="0" fontId="6" fillId="0" borderId="27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/>
    </xf>
    <xf numFmtId="0" fontId="6" fillId="0" borderId="32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6" fillId="0" borderId="43" xfId="0" applyFont="1" applyBorder="1" applyAlignment="1">
      <alignment horizontal="center"/>
    </xf>
    <xf numFmtId="0" fontId="56" fillId="0" borderId="44" xfId="0" applyFont="1" applyBorder="1" applyAlignment="1">
      <alignment horizontal="center"/>
    </xf>
    <xf numFmtId="0" fontId="56" fillId="0" borderId="45" xfId="0" applyFont="1" applyBorder="1" applyAlignment="1">
      <alignment horizontal="center"/>
    </xf>
    <xf numFmtId="0" fontId="56" fillId="33" borderId="46" xfId="0" applyFont="1" applyFill="1" applyBorder="1" applyAlignment="1">
      <alignment horizontal="center" vertical="center"/>
    </xf>
    <xf numFmtId="0" fontId="56" fillId="33" borderId="37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32" xfId="0" applyBorder="1" applyAlignment="1">
      <alignment/>
    </xf>
    <xf numFmtId="0" fontId="0" fillId="0" borderId="24" xfId="0" applyFont="1" applyBorder="1" applyAlignment="1">
      <alignment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48" xfId="0" applyFont="1" applyBorder="1" applyAlignment="1">
      <alignment wrapText="1"/>
    </xf>
    <xf numFmtId="0" fontId="0" fillId="0" borderId="2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4" xfId="0" applyFont="1" applyBorder="1" applyAlignment="1">
      <alignment horizontal="justify"/>
    </xf>
    <xf numFmtId="0" fontId="0" fillId="0" borderId="35" xfId="0" applyFont="1" applyBorder="1" applyAlignment="1">
      <alignment horizontal="justify"/>
    </xf>
    <xf numFmtId="0" fontId="57" fillId="0" borderId="37" xfId="0" applyFont="1" applyFill="1" applyBorder="1" applyAlignment="1">
      <alignment horizontal="center" wrapText="1"/>
    </xf>
    <xf numFmtId="0" fontId="57" fillId="0" borderId="34" xfId="0" applyFont="1" applyFill="1" applyBorder="1" applyAlignment="1">
      <alignment horizontal="center" wrapText="1"/>
    </xf>
    <xf numFmtId="0" fontId="58" fillId="0" borderId="14" xfId="0" applyFont="1" applyBorder="1" applyAlignment="1">
      <alignment horizontal="left" wrapText="1"/>
    </xf>
    <xf numFmtId="0" fontId="58" fillId="0" borderId="14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49" xfId="0" applyFont="1" applyBorder="1" applyAlignment="1">
      <alignment/>
    </xf>
    <xf numFmtId="0" fontId="0" fillId="0" borderId="14" xfId="0" applyBorder="1" applyAlignment="1">
      <alignment/>
    </xf>
    <xf numFmtId="0" fontId="58" fillId="0" borderId="19" xfId="0" applyFont="1" applyBorder="1" applyAlignment="1">
      <alignment horizontal="left" wrapText="1"/>
    </xf>
    <xf numFmtId="0" fontId="58" fillId="0" borderId="1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left" wrapText="1"/>
    </xf>
    <xf numFmtId="0" fontId="58" fillId="0" borderId="50" xfId="0" applyFont="1" applyBorder="1" applyAlignment="1">
      <alignment horizontal="left" wrapText="1"/>
    </xf>
    <xf numFmtId="0" fontId="58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0" xfId="0" applyBorder="1" applyAlignment="1">
      <alignment horizontal="center" vertical="center"/>
    </xf>
    <xf numFmtId="0" fontId="58" fillId="0" borderId="31" xfId="0" applyFont="1" applyBorder="1" applyAlignment="1">
      <alignment horizontal="left" wrapText="1"/>
    </xf>
    <xf numFmtId="0" fontId="0" fillId="0" borderId="49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8" fillId="0" borderId="24" xfId="0" applyFont="1" applyBorder="1" applyAlignment="1">
      <alignment horizontal="left" wrapText="1"/>
    </xf>
    <xf numFmtId="0" fontId="58" fillId="0" borderId="35" xfId="0" applyFont="1" applyBorder="1" applyAlignment="1">
      <alignment horizontal="left" wrapText="1"/>
    </xf>
    <xf numFmtId="0" fontId="58" fillId="0" borderId="25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34" borderId="52" xfId="0" applyFont="1" applyFill="1" applyBorder="1" applyAlignment="1">
      <alignment horizontal="center"/>
    </xf>
    <xf numFmtId="0" fontId="7" fillId="34" borderId="37" xfId="0" applyFont="1" applyFill="1" applyBorder="1" applyAlignment="1">
      <alignment/>
    </xf>
    <xf numFmtId="0" fontId="7" fillId="34" borderId="37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4" fillId="34" borderId="14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/>
    </xf>
    <xf numFmtId="0" fontId="7" fillId="34" borderId="14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7" fillId="34" borderId="25" xfId="0" applyFont="1" applyFill="1" applyBorder="1" applyAlignment="1">
      <alignment/>
    </xf>
    <xf numFmtId="0" fontId="7" fillId="34" borderId="25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/>
    </xf>
    <xf numFmtId="0" fontId="7" fillId="34" borderId="37" xfId="0" applyFont="1" applyFill="1" applyBorder="1" applyAlignment="1">
      <alignment wrapText="1"/>
    </xf>
    <xf numFmtId="0" fontId="4" fillId="34" borderId="50" xfId="0" applyFont="1" applyFill="1" applyBorder="1" applyAlignment="1">
      <alignment horizontal="center"/>
    </xf>
    <xf numFmtId="0" fontId="7" fillId="34" borderId="50" xfId="0" applyFont="1" applyFill="1" applyBorder="1" applyAlignment="1">
      <alignment/>
    </xf>
    <xf numFmtId="0" fontId="7" fillId="34" borderId="50" xfId="0" applyFont="1" applyFill="1" applyBorder="1" applyAlignment="1">
      <alignment horizontal="center"/>
    </xf>
    <xf numFmtId="0" fontId="4" fillId="34" borderId="50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4" fillId="34" borderId="37" xfId="0" applyFont="1" applyFill="1" applyBorder="1" applyAlignment="1">
      <alignment/>
    </xf>
    <xf numFmtId="0" fontId="4" fillId="34" borderId="27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4" fillId="34" borderId="27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46" xfId="0" applyFont="1" applyBorder="1" applyAlignment="1">
      <alignment/>
    </xf>
    <xf numFmtId="0" fontId="7" fillId="0" borderId="33" xfId="0" applyFont="1" applyBorder="1" applyAlignment="1">
      <alignment/>
    </xf>
    <xf numFmtId="0" fontId="8" fillId="0" borderId="0" xfId="0" applyFont="1" applyAlignment="1">
      <alignment/>
    </xf>
    <xf numFmtId="0" fontId="4" fillId="0" borderId="37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37" xfId="0" applyFont="1" applyBorder="1" applyAlignment="1">
      <alignment horizontal="center"/>
    </xf>
    <xf numFmtId="0" fontId="59" fillId="0" borderId="37" xfId="0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4" fillId="33" borderId="52" xfId="0" applyFont="1" applyFill="1" applyBorder="1" applyAlignment="1">
      <alignment horizontal="left"/>
    </xf>
    <xf numFmtId="0" fontId="4" fillId="33" borderId="37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/>
    </xf>
    <xf numFmtId="0" fontId="7" fillId="33" borderId="34" xfId="0" applyFont="1" applyFill="1" applyBorder="1" applyAlignment="1">
      <alignment/>
    </xf>
    <xf numFmtId="0" fontId="4" fillId="33" borderId="37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/>
    </xf>
    <xf numFmtId="0" fontId="4" fillId="33" borderId="52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7" fillId="33" borderId="32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33" borderId="52" xfId="0" applyFont="1" applyFill="1" applyBorder="1" applyAlignment="1">
      <alignment wrapText="1"/>
    </xf>
    <xf numFmtId="0" fontId="4" fillId="33" borderId="27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/>
    </xf>
    <xf numFmtId="0" fontId="4" fillId="33" borderId="31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17" fillId="33" borderId="0" xfId="0" applyFont="1" applyFill="1" applyAlignment="1">
      <alignment/>
    </xf>
    <xf numFmtId="0" fontId="7" fillId="33" borderId="37" xfId="0" applyFont="1" applyFill="1" applyBorder="1" applyAlignment="1">
      <alignment/>
    </xf>
    <xf numFmtId="0" fontId="7" fillId="33" borderId="53" xfId="0" applyFont="1" applyFill="1" applyBorder="1" applyAlignment="1">
      <alignment/>
    </xf>
    <xf numFmtId="0" fontId="4" fillId="33" borderId="53" xfId="0" applyFont="1" applyFill="1" applyBorder="1" applyAlignment="1">
      <alignment wrapText="1"/>
    </xf>
    <xf numFmtId="0" fontId="4" fillId="33" borderId="50" xfId="0" applyFont="1" applyFill="1" applyBorder="1" applyAlignment="1">
      <alignment horizontal="center"/>
    </xf>
    <xf numFmtId="0" fontId="7" fillId="33" borderId="28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4" fillId="33" borderId="38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/>
    </xf>
    <xf numFmtId="0" fontId="4" fillId="33" borderId="42" xfId="0" applyFont="1" applyFill="1" applyBorder="1" applyAlignment="1">
      <alignment horizontal="center" wrapText="1"/>
    </xf>
    <xf numFmtId="0" fontId="4" fillId="33" borderId="37" xfId="0" applyFont="1" applyFill="1" applyBorder="1" applyAlignment="1">
      <alignment wrapText="1"/>
    </xf>
    <xf numFmtId="0" fontId="4" fillId="33" borderId="55" xfId="0" applyFont="1" applyFill="1" applyBorder="1" applyAlignment="1">
      <alignment/>
    </xf>
    <xf numFmtId="0" fontId="7" fillId="33" borderId="56" xfId="0" applyFont="1" applyFill="1" applyBorder="1" applyAlignment="1">
      <alignment/>
    </xf>
    <xf numFmtId="0" fontId="7" fillId="33" borderId="57" xfId="0" applyFont="1" applyFill="1" applyBorder="1" applyAlignment="1">
      <alignment/>
    </xf>
    <xf numFmtId="0" fontId="4" fillId="33" borderId="53" xfId="0" applyFont="1" applyFill="1" applyBorder="1" applyAlignment="1">
      <alignment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/>
    </xf>
    <xf numFmtId="0" fontId="0" fillId="35" borderId="21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left" vertical="center" wrapText="1"/>
    </xf>
    <xf numFmtId="0" fontId="0" fillId="35" borderId="23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justify" vertical="center" wrapText="1"/>
    </xf>
    <xf numFmtId="0" fontId="4" fillId="0" borderId="37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wrapText="1"/>
    </xf>
    <xf numFmtId="0" fontId="4" fillId="0" borderId="50" xfId="0" applyFont="1" applyFill="1" applyBorder="1" applyAlignment="1">
      <alignment horizontal="center"/>
    </xf>
    <xf numFmtId="0" fontId="4" fillId="0" borderId="50" xfId="0" applyFont="1" applyFill="1" applyBorder="1" applyAlignment="1">
      <alignment/>
    </xf>
    <xf numFmtId="0" fontId="7" fillId="0" borderId="50" xfId="0" applyFont="1" applyFill="1" applyBorder="1" applyAlignment="1">
      <alignment horizontal="center"/>
    </xf>
    <xf numFmtId="0" fontId="7" fillId="0" borderId="5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0" fontId="4" fillId="0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56" fillId="0" borderId="46" xfId="0" applyFont="1" applyBorder="1" applyAlignment="1">
      <alignment/>
    </xf>
    <xf numFmtId="0" fontId="0" fillId="0" borderId="33" xfId="0" applyBorder="1" applyAlignment="1">
      <alignment/>
    </xf>
    <xf numFmtId="0" fontId="6" fillId="0" borderId="46" xfId="0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center" vertical="center"/>
    </xf>
    <xf numFmtId="0" fontId="56" fillId="35" borderId="27" xfId="0" applyFont="1" applyFill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9" fontId="6" fillId="0" borderId="25" xfId="53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6" fillId="0" borderId="37" xfId="0" applyFon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168" fontId="0" fillId="0" borderId="14" xfId="0" applyNumberFormat="1" applyBorder="1" applyAlignment="1">
      <alignment horizontal="center"/>
    </xf>
    <xf numFmtId="168" fontId="0" fillId="0" borderId="25" xfId="0" applyNumberFormat="1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6" fillId="35" borderId="37" xfId="0" applyFont="1" applyFill="1" applyBorder="1" applyAlignment="1">
      <alignment horizontal="center"/>
    </xf>
    <xf numFmtId="3" fontId="6" fillId="0" borderId="48" xfId="0" applyNumberFormat="1" applyFont="1" applyBorder="1" applyAlignment="1">
      <alignment horizontal="center" vertical="center"/>
    </xf>
    <xf numFmtId="0" fontId="56" fillId="35" borderId="37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56" fillId="0" borderId="37" xfId="0" applyFont="1" applyBorder="1" applyAlignment="1">
      <alignment/>
    </xf>
    <xf numFmtId="0" fontId="0" fillId="0" borderId="1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35" borderId="12" xfId="0" applyFill="1" applyBorder="1" applyAlignment="1">
      <alignment horizontal="justify" vertical="center" wrapText="1"/>
    </xf>
    <xf numFmtId="0" fontId="61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167" fontId="18" fillId="0" borderId="0" xfId="46" applyNumberFormat="1" applyFont="1" applyAlignment="1">
      <alignment/>
    </xf>
    <xf numFmtId="0" fontId="21" fillId="0" borderId="0" xfId="0" applyFont="1" applyAlignment="1">
      <alignment/>
    </xf>
    <xf numFmtId="0" fontId="18" fillId="0" borderId="46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22" fillId="0" borderId="21" xfId="51" applyFont="1" applyFill="1" applyBorder="1">
      <alignment/>
      <protection/>
    </xf>
    <xf numFmtId="0" fontId="18" fillId="0" borderId="52" xfId="0" applyFont="1" applyFill="1" applyBorder="1" applyAlignment="1">
      <alignment horizontal="center"/>
    </xf>
    <xf numFmtId="0" fontId="18" fillId="0" borderId="46" xfId="0" applyFont="1" applyFill="1" applyBorder="1" applyAlignment="1">
      <alignment/>
    </xf>
    <xf numFmtId="9" fontId="18" fillId="0" borderId="33" xfId="0" applyNumberFormat="1" applyFont="1" applyFill="1" applyBorder="1" applyAlignment="1">
      <alignment/>
    </xf>
    <xf numFmtId="0" fontId="18" fillId="0" borderId="37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18" fillId="0" borderId="51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/>
    </xf>
    <xf numFmtId="166" fontId="21" fillId="0" borderId="14" xfId="0" applyNumberFormat="1" applyFont="1" applyFill="1" applyBorder="1" applyAlignment="1">
      <alignment horizontal="center" vertical="center"/>
    </xf>
    <xf numFmtId="166" fontId="21" fillId="0" borderId="25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/>
    </xf>
    <xf numFmtId="166" fontId="21" fillId="0" borderId="0" xfId="0" applyNumberFormat="1" applyFont="1" applyFill="1" applyAlignment="1">
      <alignment/>
    </xf>
    <xf numFmtId="169" fontId="61" fillId="0" borderId="0" xfId="0" applyNumberFormat="1" applyFont="1" applyAlignment="1">
      <alignment/>
    </xf>
    <xf numFmtId="166" fontId="21" fillId="0" borderId="27" xfId="0" applyNumberFormat="1" applyFont="1" applyFill="1" applyBorder="1" applyAlignment="1">
      <alignment horizontal="center" vertical="center"/>
    </xf>
    <xf numFmtId="166" fontId="21" fillId="0" borderId="37" xfId="0" applyNumberFormat="1" applyFont="1" applyFill="1" applyBorder="1" applyAlignment="1">
      <alignment horizontal="center" vertical="center"/>
    </xf>
    <xf numFmtId="166" fontId="21" fillId="0" borderId="50" xfId="0" applyNumberFormat="1" applyFont="1" applyFill="1" applyBorder="1" applyAlignment="1">
      <alignment horizontal="center" vertical="center"/>
    </xf>
    <xf numFmtId="4" fontId="21" fillId="0" borderId="0" xfId="48" applyNumberFormat="1" applyFont="1" applyAlignment="1">
      <alignment/>
    </xf>
    <xf numFmtId="0" fontId="21" fillId="0" borderId="0" xfId="0" applyFont="1" applyFill="1" applyBorder="1" applyAlignment="1">
      <alignment/>
    </xf>
    <xf numFmtId="0" fontId="21" fillId="0" borderId="37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4" fontId="21" fillId="0" borderId="0" xfId="0" applyNumberFormat="1" applyFont="1" applyFill="1" applyBorder="1" applyAlignment="1">
      <alignment horizontal="right" vertical="center"/>
    </xf>
    <xf numFmtId="166" fontId="21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6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166" fontId="20" fillId="0" borderId="0" xfId="0" applyNumberFormat="1" applyFont="1" applyAlignment="1">
      <alignment/>
    </xf>
    <xf numFmtId="9" fontId="61" fillId="0" borderId="0" xfId="0" applyNumberFormat="1" applyFont="1" applyAlignment="1">
      <alignment/>
    </xf>
    <xf numFmtId="9" fontId="20" fillId="0" borderId="0" xfId="0" applyNumberFormat="1" applyFont="1" applyAlignment="1">
      <alignment/>
    </xf>
    <xf numFmtId="0" fontId="23" fillId="0" borderId="21" xfId="51" applyFont="1" applyFill="1" applyBorder="1">
      <alignment/>
      <protection/>
    </xf>
    <xf numFmtId="9" fontId="18" fillId="0" borderId="33" xfId="46" applyNumberFormat="1" applyFont="1" applyFill="1" applyBorder="1" applyAlignment="1">
      <alignment/>
    </xf>
    <xf numFmtId="10" fontId="21" fillId="0" borderId="0" xfId="53" applyNumberFormat="1" applyFont="1" applyFill="1" applyAlignment="1">
      <alignment/>
    </xf>
    <xf numFmtId="10" fontId="21" fillId="0" borderId="0" xfId="0" applyNumberFormat="1" applyFont="1" applyFill="1" applyAlignment="1">
      <alignment/>
    </xf>
    <xf numFmtId="4" fontId="21" fillId="0" borderId="0" xfId="48" applyNumberFormat="1" applyFont="1" applyFill="1" applyAlignment="1">
      <alignment/>
    </xf>
    <xf numFmtId="0" fontId="20" fillId="0" borderId="0" xfId="0" applyFont="1" applyFill="1" applyAlignment="1">
      <alignment/>
    </xf>
    <xf numFmtId="166" fontId="21" fillId="0" borderId="0" xfId="0" applyNumberFormat="1" applyFont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36" borderId="37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left" vertical="center" wrapText="1"/>
    </xf>
    <xf numFmtId="0" fontId="7" fillId="33" borderId="33" xfId="0" applyFont="1" applyFill="1" applyBorder="1" applyAlignment="1">
      <alignment horizontal="left" vertical="center" wrapText="1"/>
    </xf>
    <xf numFmtId="0" fontId="7" fillId="33" borderId="52" xfId="0" applyFont="1" applyFill="1" applyBorder="1" applyAlignment="1">
      <alignment horizontal="left" vertical="center" wrapText="1"/>
    </xf>
    <xf numFmtId="0" fontId="4" fillId="33" borderId="33" xfId="0" applyFont="1" applyFill="1" applyBorder="1" applyAlignment="1">
      <alignment horizontal="left" vertical="center" wrapText="1"/>
    </xf>
    <xf numFmtId="0" fontId="4" fillId="33" borderId="52" xfId="0" applyFont="1" applyFill="1" applyBorder="1" applyAlignment="1">
      <alignment horizontal="left" vertical="center" wrapText="1"/>
    </xf>
    <xf numFmtId="0" fontId="4" fillId="33" borderId="58" xfId="0" applyFont="1" applyFill="1" applyBorder="1" applyAlignment="1">
      <alignment horizontal="left" vertical="center" wrapText="1"/>
    </xf>
    <xf numFmtId="0" fontId="4" fillId="33" borderId="59" xfId="0" applyFont="1" applyFill="1" applyBorder="1" applyAlignment="1">
      <alignment horizontal="left" vertical="center" wrapText="1"/>
    </xf>
    <xf numFmtId="0" fontId="4" fillId="33" borderId="46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33" borderId="27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52" xfId="0" applyFill="1" applyBorder="1" applyAlignment="1">
      <alignment/>
    </xf>
    <xf numFmtId="0" fontId="4" fillId="33" borderId="14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/>
    </xf>
    <xf numFmtId="0" fontId="16" fillId="33" borderId="33" xfId="0" applyFont="1" applyFill="1" applyBorder="1" applyAlignment="1">
      <alignment/>
    </xf>
    <xf numFmtId="0" fontId="16" fillId="33" borderId="52" xfId="0" applyFont="1" applyFill="1" applyBorder="1" applyAlignment="1">
      <alignment/>
    </xf>
    <xf numFmtId="0" fontId="7" fillId="33" borderId="61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54" xfId="0" applyFill="1" applyBorder="1" applyAlignment="1">
      <alignment/>
    </xf>
    <xf numFmtId="0" fontId="8" fillId="33" borderId="5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7" fillId="33" borderId="24" xfId="0" applyFont="1" applyFill="1" applyBorder="1" applyAlignment="1">
      <alignment/>
    </xf>
    <xf numFmtId="0" fontId="7" fillId="33" borderId="40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7" fillId="33" borderId="35" xfId="0" applyFont="1" applyFill="1" applyBorder="1" applyAlignment="1">
      <alignment/>
    </xf>
    <xf numFmtId="0" fontId="7" fillId="33" borderId="41" xfId="0" applyFont="1" applyFill="1" applyBorder="1" applyAlignment="1">
      <alignment/>
    </xf>
    <xf numFmtId="0" fontId="7" fillId="33" borderId="34" xfId="0" applyFont="1" applyFill="1" applyBorder="1" applyAlignment="1">
      <alignment/>
    </xf>
    <xf numFmtId="0" fontId="4" fillId="33" borderId="27" xfId="0" applyFont="1" applyFill="1" applyBorder="1" applyAlignment="1">
      <alignment horizontal="center" vertical="center" wrapText="1" shrinkToFit="1"/>
    </xf>
    <xf numFmtId="0" fontId="4" fillId="33" borderId="60" xfId="0" applyFont="1" applyFill="1" applyBorder="1" applyAlignment="1">
      <alignment horizontal="center" vertical="center" wrapText="1" shrinkToFit="1"/>
    </xf>
    <xf numFmtId="0" fontId="4" fillId="33" borderId="50" xfId="0" applyFont="1" applyFill="1" applyBorder="1" applyAlignment="1">
      <alignment horizontal="center" vertical="center" wrapText="1" shrinkToFit="1"/>
    </xf>
    <xf numFmtId="0" fontId="4" fillId="33" borderId="58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12" borderId="46" xfId="0" applyFont="1" applyFill="1" applyBorder="1" applyAlignment="1">
      <alignment horizontal="center" vertical="center" wrapText="1"/>
    </xf>
    <xf numFmtId="0" fontId="4" fillId="12" borderId="33" xfId="0" applyFont="1" applyFill="1" applyBorder="1" applyAlignment="1">
      <alignment horizontal="center" vertical="center" wrapText="1"/>
    </xf>
    <xf numFmtId="0" fontId="4" fillId="12" borderId="52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left" vertical="center"/>
    </xf>
    <xf numFmtId="0" fontId="4" fillId="33" borderId="33" xfId="0" applyFont="1" applyFill="1" applyBorder="1" applyAlignment="1">
      <alignment horizontal="left" vertical="center"/>
    </xf>
    <xf numFmtId="0" fontId="4" fillId="33" borderId="52" xfId="0" applyFont="1" applyFill="1" applyBorder="1" applyAlignment="1">
      <alignment horizontal="left" vertical="center"/>
    </xf>
    <xf numFmtId="0" fontId="4" fillId="33" borderId="58" xfId="0" applyFont="1" applyFill="1" applyBorder="1" applyAlignment="1">
      <alignment horizontal="left" vertical="center"/>
    </xf>
    <xf numFmtId="0" fontId="4" fillId="33" borderId="59" xfId="0" applyFont="1" applyFill="1" applyBorder="1" applyAlignment="1">
      <alignment horizontal="left" vertical="center"/>
    </xf>
    <xf numFmtId="0" fontId="4" fillId="33" borderId="28" xfId="0" applyFont="1" applyFill="1" applyBorder="1" applyAlignment="1">
      <alignment horizontal="left" vertical="center"/>
    </xf>
    <xf numFmtId="0" fontId="4" fillId="33" borderId="46" xfId="0" applyFont="1" applyFill="1" applyBorder="1" applyAlignment="1">
      <alignment horizontal="left"/>
    </xf>
    <xf numFmtId="0" fontId="4" fillId="33" borderId="33" xfId="0" applyFont="1" applyFill="1" applyBorder="1" applyAlignment="1">
      <alignment horizontal="left"/>
    </xf>
    <xf numFmtId="0" fontId="4" fillId="33" borderId="52" xfId="0" applyFont="1" applyFill="1" applyBorder="1" applyAlignment="1">
      <alignment horizontal="left"/>
    </xf>
    <xf numFmtId="0" fontId="4" fillId="33" borderId="55" xfId="0" applyFont="1" applyFill="1" applyBorder="1" applyAlignment="1">
      <alignment horizontal="left" vertical="center" wrapText="1"/>
    </xf>
    <xf numFmtId="0" fontId="4" fillId="33" borderId="56" xfId="0" applyFont="1" applyFill="1" applyBorder="1" applyAlignment="1">
      <alignment horizontal="left" vertical="center" wrapText="1"/>
    </xf>
    <xf numFmtId="0" fontId="4" fillId="33" borderId="57" xfId="0" applyFont="1" applyFill="1" applyBorder="1" applyAlignment="1">
      <alignment horizontal="left" vertical="center" wrapText="1"/>
    </xf>
    <xf numFmtId="0" fontId="4" fillId="33" borderId="62" xfId="0" applyFont="1" applyFill="1" applyBorder="1" applyAlignment="1">
      <alignment horizontal="left" vertical="center" wrapText="1"/>
    </xf>
    <xf numFmtId="0" fontId="4" fillId="33" borderId="51" xfId="0" applyFont="1" applyFill="1" applyBorder="1" applyAlignment="1">
      <alignment horizontal="left" vertical="center" wrapText="1"/>
    </xf>
    <xf numFmtId="0" fontId="4" fillId="33" borderId="62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0" fillId="33" borderId="40" xfId="0" applyFill="1" applyBorder="1" applyAlignment="1">
      <alignment/>
    </xf>
    <xf numFmtId="0" fontId="0" fillId="33" borderId="36" xfId="0" applyFill="1" applyBorder="1" applyAlignment="1">
      <alignment/>
    </xf>
    <xf numFmtId="0" fontId="4" fillId="33" borderId="24" xfId="0" applyFont="1" applyFill="1" applyBorder="1" applyAlignment="1">
      <alignment/>
    </xf>
    <xf numFmtId="0" fontId="16" fillId="33" borderId="40" xfId="0" applyFont="1" applyFill="1" applyBorder="1" applyAlignment="1">
      <alignment/>
    </xf>
    <xf numFmtId="0" fontId="16" fillId="33" borderId="36" xfId="0" applyFont="1" applyFill="1" applyBorder="1" applyAlignment="1">
      <alignment/>
    </xf>
    <xf numFmtId="0" fontId="7" fillId="33" borderId="48" xfId="0" applyFont="1" applyFill="1" applyBorder="1" applyAlignment="1">
      <alignment/>
    </xf>
    <xf numFmtId="0" fontId="0" fillId="33" borderId="63" xfId="0" applyFill="1" applyBorder="1" applyAlignment="1">
      <alignment/>
    </xf>
    <xf numFmtId="0" fontId="0" fillId="33" borderId="64" xfId="0" applyFill="1" applyBorder="1" applyAlignment="1">
      <alignment/>
    </xf>
    <xf numFmtId="0" fontId="4" fillId="33" borderId="65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left" vertical="center" wrapText="1"/>
    </xf>
    <xf numFmtId="0" fontId="7" fillId="33" borderId="66" xfId="0" applyFont="1" applyFill="1" applyBorder="1" applyAlignment="1">
      <alignment horizontal="left" vertical="center" wrapText="1"/>
    </xf>
    <xf numFmtId="0" fontId="4" fillId="33" borderId="67" xfId="0" applyFont="1" applyFill="1" applyBorder="1" applyAlignment="1">
      <alignment horizontal="left" vertical="center" wrapText="1"/>
    </xf>
    <xf numFmtId="0" fontId="7" fillId="33" borderId="68" xfId="0" applyFont="1" applyFill="1" applyBorder="1" applyAlignment="1">
      <alignment horizontal="left" vertical="center" wrapText="1"/>
    </xf>
    <xf numFmtId="0" fontId="7" fillId="33" borderId="69" xfId="0" applyFont="1" applyFill="1" applyBorder="1" applyAlignment="1">
      <alignment horizontal="left" vertical="center" wrapText="1"/>
    </xf>
    <xf numFmtId="0" fontId="7" fillId="33" borderId="33" xfId="0" applyFont="1" applyFill="1" applyBorder="1" applyAlignment="1">
      <alignment/>
    </xf>
    <xf numFmtId="0" fontId="7" fillId="33" borderId="52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33" borderId="31" xfId="0" applyFont="1" applyFill="1" applyBorder="1" applyAlignment="1">
      <alignment horizontal="left" vertical="center"/>
    </xf>
    <xf numFmtId="0" fontId="4" fillId="33" borderId="49" xfId="0" applyFont="1" applyFill="1" applyBorder="1" applyAlignment="1">
      <alignment horizontal="left" vertical="center"/>
    </xf>
    <xf numFmtId="0" fontId="4" fillId="33" borderId="32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37" borderId="0" xfId="0" applyFont="1" applyFill="1" applyAlignment="1">
      <alignment horizontal="center"/>
    </xf>
    <xf numFmtId="0" fontId="56" fillId="0" borderId="24" xfId="0" applyFont="1" applyBorder="1" applyAlignment="1">
      <alignment horizontal="center" vertical="center"/>
    </xf>
    <xf numFmtId="0" fontId="56" fillId="35" borderId="24" xfId="0" applyFont="1" applyFill="1" applyBorder="1" applyAlignment="1">
      <alignment horizontal="center" wrapText="1"/>
    </xf>
    <xf numFmtId="0" fontId="56" fillId="35" borderId="40" xfId="0" applyFont="1" applyFill="1" applyBorder="1" applyAlignment="1">
      <alignment horizontal="center" wrapText="1"/>
    </xf>
    <xf numFmtId="0" fontId="56" fillId="35" borderId="36" xfId="0" applyFont="1" applyFill="1" applyBorder="1" applyAlignment="1">
      <alignment horizontal="center" wrapText="1"/>
    </xf>
    <xf numFmtId="0" fontId="56" fillId="0" borderId="24" xfId="0" applyFont="1" applyBorder="1" applyAlignment="1">
      <alignment horizontal="center"/>
    </xf>
    <xf numFmtId="0" fontId="56" fillId="0" borderId="40" xfId="0" applyFont="1" applyBorder="1" applyAlignment="1">
      <alignment horizontal="center"/>
    </xf>
    <xf numFmtId="0" fontId="56" fillId="0" borderId="36" xfId="0" applyFont="1" applyBorder="1" applyAlignment="1">
      <alignment horizontal="center"/>
    </xf>
    <xf numFmtId="0" fontId="56" fillId="0" borderId="31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/>
    </xf>
    <xf numFmtId="0" fontId="56" fillId="0" borderId="49" xfId="0" applyFont="1" applyBorder="1" applyAlignment="1">
      <alignment horizontal="center"/>
    </xf>
    <xf numFmtId="0" fontId="56" fillId="0" borderId="32" xfId="0" applyFont="1" applyBorder="1" applyAlignment="1">
      <alignment horizontal="center"/>
    </xf>
    <xf numFmtId="0" fontId="56" fillId="35" borderId="24" xfId="0" applyFont="1" applyFill="1" applyBorder="1" applyAlignment="1">
      <alignment horizontal="center" vertical="center" wrapText="1"/>
    </xf>
    <xf numFmtId="0" fontId="56" fillId="35" borderId="40" xfId="0" applyFont="1" applyFill="1" applyBorder="1" applyAlignment="1">
      <alignment horizontal="center" vertical="center" wrapText="1"/>
    </xf>
    <xf numFmtId="0" fontId="56" fillId="35" borderId="36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/>
    </xf>
    <xf numFmtId="0" fontId="56" fillId="0" borderId="35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 wrapText="1" shrinkToFit="1"/>
    </xf>
    <xf numFmtId="0" fontId="5" fillId="0" borderId="60" xfId="0" applyFont="1" applyBorder="1" applyAlignment="1">
      <alignment horizontal="center" vertical="center" wrapText="1" shrinkToFit="1"/>
    </xf>
    <xf numFmtId="0" fontId="5" fillId="0" borderId="50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62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5" fillId="35" borderId="31" xfId="0" applyFont="1" applyFill="1" applyBorder="1" applyAlignment="1">
      <alignment horizontal="center" vertical="center"/>
    </xf>
    <xf numFmtId="0" fontId="5" fillId="35" borderId="49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5" xfId="0" applyFont="1" applyBorder="1" applyAlignment="1">
      <alignment horizontal="left" vertical="center"/>
    </xf>
    <xf numFmtId="0" fontId="6" fillId="0" borderId="7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5" fillId="0" borderId="24" xfId="0" applyFont="1" applyBorder="1" applyAlignment="1">
      <alignment/>
    </xf>
    <xf numFmtId="0" fontId="5" fillId="0" borderId="36" xfId="0" applyFont="1" applyBorder="1" applyAlignment="1">
      <alignment/>
    </xf>
    <xf numFmtId="14" fontId="6" fillId="0" borderId="20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9" fontId="6" fillId="0" borderId="43" xfId="0" applyNumberFormat="1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72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164" fontId="6" fillId="0" borderId="24" xfId="46" applyNumberFormat="1" applyFont="1" applyBorder="1" applyAlignment="1">
      <alignment horizontal="left" vertical="center"/>
    </xf>
    <xf numFmtId="164" fontId="6" fillId="0" borderId="36" xfId="46" applyNumberFormat="1" applyFont="1" applyBorder="1" applyAlignment="1">
      <alignment horizontal="left" vertical="center"/>
    </xf>
    <xf numFmtId="0" fontId="6" fillId="0" borderId="20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46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46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165" fontId="5" fillId="0" borderId="46" xfId="0" applyNumberFormat="1" applyFont="1" applyBorder="1" applyAlignment="1">
      <alignment horizontal="center" vertical="center"/>
    </xf>
    <xf numFmtId="165" fontId="5" fillId="0" borderId="33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left"/>
    </xf>
    <xf numFmtId="165" fontId="5" fillId="0" borderId="58" xfId="0" applyNumberFormat="1" applyFont="1" applyFill="1" applyBorder="1" applyAlignment="1">
      <alignment horizontal="center"/>
    </xf>
    <xf numFmtId="165" fontId="5" fillId="0" borderId="59" xfId="0" applyNumberFormat="1" applyFont="1" applyFill="1" applyBorder="1" applyAlignment="1">
      <alignment horizontal="center"/>
    </xf>
    <xf numFmtId="165" fontId="5" fillId="0" borderId="28" xfId="0" applyNumberFormat="1" applyFont="1" applyFill="1" applyBorder="1" applyAlignment="1">
      <alignment horizontal="center"/>
    </xf>
    <xf numFmtId="0" fontId="5" fillId="0" borderId="58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5" fillId="35" borderId="58" xfId="0" applyFont="1" applyFill="1" applyBorder="1" applyAlignment="1">
      <alignment horizontal="center" vertical="center"/>
    </xf>
    <xf numFmtId="0" fontId="5" fillId="35" borderId="59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6" fillId="0" borderId="67" xfId="0" applyFont="1" applyBorder="1" applyAlignment="1">
      <alignment horizontal="center" wrapText="1"/>
    </xf>
    <xf numFmtId="0" fontId="6" fillId="0" borderId="73" xfId="0" applyFont="1" applyBorder="1" applyAlignment="1">
      <alignment horizontal="center" wrapText="1"/>
    </xf>
    <xf numFmtId="0" fontId="6" fillId="0" borderId="74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/>
    </xf>
    <xf numFmtId="0" fontId="56" fillId="35" borderId="46" xfId="0" applyFont="1" applyFill="1" applyBorder="1" applyAlignment="1">
      <alignment horizontal="center" vertical="center" wrapText="1"/>
    </xf>
    <xf numFmtId="0" fontId="56" fillId="35" borderId="33" xfId="0" applyFont="1" applyFill="1" applyBorder="1" applyAlignment="1">
      <alignment horizontal="center" vertical="center" wrapText="1"/>
    </xf>
    <xf numFmtId="0" fontId="56" fillId="35" borderId="5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5" fillId="0" borderId="20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0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70" xfId="0" applyFont="1" applyBorder="1" applyAlignment="1">
      <alignment horizontal="left" vertical="center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80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56" fillId="0" borderId="67" xfId="0" applyFont="1" applyFill="1" applyBorder="1" applyAlignment="1">
      <alignment horizontal="center" vertical="center"/>
    </xf>
    <xf numFmtId="0" fontId="56" fillId="0" borderId="69" xfId="0" applyFont="1" applyFill="1" applyBorder="1" applyAlignment="1">
      <alignment horizontal="center" vertical="center"/>
    </xf>
    <xf numFmtId="0" fontId="56" fillId="0" borderId="35" xfId="0" applyFont="1" applyBorder="1" applyAlignment="1">
      <alignment horizontal="center"/>
    </xf>
    <xf numFmtId="0" fontId="56" fillId="0" borderId="41" xfId="0" applyFont="1" applyBorder="1" applyAlignment="1">
      <alignment horizontal="center"/>
    </xf>
    <xf numFmtId="0" fontId="56" fillId="0" borderId="34" xfId="0" applyFont="1" applyBorder="1" applyAlignment="1">
      <alignment horizontal="center"/>
    </xf>
    <xf numFmtId="0" fontId="56" fillId="0" borderId="67" xfId="0" applyFont="1" applyFill="1" applyBorder="1" applyAlignment="1">
      <alignment horizontal="center" vertical="center" wrapText="1"/>
    </xf>
    <xf numFmtId="0" fontId="56" fillId="0" borderId="69" xfId="0" applyFont="1" applyFill="1" applyBorder="1" applyAlignment="1">
      <alignment horizontal="center" vertical="center" wrapText="1"/>
    </xf>
    <xf numFmtId="0" fontId="56" fillId="0" borderId="58" xfId="0" applyFont="1" applyBorder="1" applyAlignment="1">
      <alignment horizontal="center" vertical="center"/>
    </xf>
    <xf numFmtId="0" fontId="56" fillId="0" borderId="61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54" xfId="0" applyFont="1" applyBorder="1" applyAlignment="1">
      <alignment horizontal="center" vertical="center"/>
    </xf>
    <xf numFmtId="0" fontId="56" fillId="38" borderId="24" xfId="0" applyFont="1" applyFill="1" applyBorder="1" applyAlignment="1">
      <alignment horizontal="center" vertical="center" wrapText="1"/>
    </xf>
    <xf numFmtId="0" fontId="56" fillId="38" borderId="40" xfId="0" applyFont="1" applyFill="1" applyBorder="1" applyAlignment="1">
      <alignment horizontal="center" vertical="center" wrapText="1"/>
    </xf>
    <xf numFmtId="0" fontId="56" fillId="38" borderId="36" xfId="0" applyFont="1" applyFill="1" applyBorder="1" applyAlignment="1">
      <alignment horizontal="center" vertical="center" wrapText="1"/>
    </xf>
    <xf numFmtId="0" fontId="56" fillId="38" borderId="24" xfId="0" applyFont="1" applyFill="1" applyBorder="1" applyAlignment="1">
      <alignment horizontal="center" wrapText="1"/>
    </xf>
    <xf numFmtId="0" fontId="56" fillId="38" borderId="40" xfId="0" applyFont="1" applyFill="1" applyBorder="1" applyAlignment="1">
      <alignment horizontal="center" wrapText="1"/>
    </xf>
    <xf numFmtId="0" fontId="56" fillId="38" borderId="36" xfId="0" applyFont="1" applyFill="1" applyBorder="1" applyAlignment="1">
      <alignment horizontal="center" wrapText="1"/>
    </xf>
    <xf numFmtId="0" fontId="0" fillId="0" borderId="6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56" fillId="0" borderId="27" xfId="0" applyFont="1" applyBorder="1" applyAlignment="1">
      <alignment horizontal="center" vertical="center"/>
    </xf>
    <xf numFmtId="0" fontId="56" fillId="0" borderId="60" xfId="0" applyFont="1" applyBorder="1" applyAlignment="1">
      <alignment horizontal="center" vertical="center"/>
    </xf>
    <xf numFmtId="0" fontId="56" fillId="0" borderId="62" xfId="0" applyFont="1" applyBorder="1" applyAlignment="1">
      <alignment horizontal="center" vertical="center"/>
    </xf>
    <xf numFmtId="0" fontId="56" fillId="35" borderId="58" xfId="0" applyFont="1" applyFill="1" applyBorder="1" applyAlignment="1">
      <alignment horizontal="left"/>
    </xf>
    <xf numFmtId="0" fontId="56" fillId="35" borderId="28" xfId="0" applyFont="1" applyFill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56" fillId="35" borderId="46" xfId="0" applyFont="1" applyFill="1" applyBorder="1" applyAlignment="1">
      <alignment horizontal="center"/>
    </xf>
    <xf numFmtId="0" fontId="56" fillId="35" borderId="52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56" fillId="0" borderId="5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8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7" fillId="0" borderId="58" xfId="0" applyFont="1" applyBorder="1" applyAlignment="1">
      <alignment/>
    </xf>
    <xf numFmtId="0" fontId="7" fillId="0" borderId="59" xfId="0" applyFont="1" applyBorder="1" applyAlignment="1">
      <alignment/>
    </xf>
    <xf numFmtId="0" fontId="7" fillId="0" borderId="46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4" fillId="34" borderId="46" xfId="0" applyFont="1" applyFill="1" applyBorder="1" applyAlignment="1">
      <alignment horizontal="center"/>
    </xf>
    <xf numFmtId="0" fontId="4" fillId="34" borderId="33" xfId="0" applyFont="1" applyFill="1" applyBorder="1" applyAlignment="1">
      <alignment horizontal="center"/>
    </xf>
    <xf numFmtId="0" fontId="4" fillId="34" borderId="52" xfId="0" applyFont="1" applyFill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 shrinkToFit="1"/>
    </xf>
    <xf numFmtId="0" fontId="4" fillId="0" borderId="60" xfId="0" applyFont="1" applyBorder="1" applyAlignment="1">
      <alignment horizontal="center" vertical="center" wrapText="1" shrinkToFit="1"/>
    </xf>
    <xf numFmtId="0" fontId="4" fillId="0" borderId="50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/>
    </xf>
    <xf numFmtId="0" fontId="4" fillId="34" borderId="46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52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33" xfId="0" applyFont="1" applyBorder="1" applyAlignment="1">
      <alignment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27" xfId="0" applyNumberFormat="1" applyFont="1" applyFill="1" applyBorder="1" applyAlignment="1">
      <alignment horizontal="center" vertical="center"/>
    </xf>
    <xf numFmtId="0" fontId="18" fillId="0" borderId="50" xfId="0" applyNumberFormat="1" applyFont="1" applyFill="1" applyBorder="1" applyAlignment="1">
      <alignment horizontal="center" vertical="center"/>
    </xf>
    <xf numFmtId="0" fontId="21" fillId="0" borderId="27" xfId="0" applyNumberFormat="1" applyFont="1" applyFill="1" applyBorder="1" applyAlignment="1">
      <alignment horizontal="center" vertical="center"/>
    </xf>
    <xf numFmtId="0" fontId="21" fillId="0" borderId="50" xfId="0" applyNumberFormat="1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8" fillId="0" borderId="52" xfId="0" applyFont="1" applyFill="1" applyBorder="1" applyAlignment="1">
      <alignment horizontal="center"/>
    </xf>
    <xf numFmtId="0" fontId="18" fillId="0" borderId="51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21" fillId="0" borderId="58" xfId="0" applyFont="1" applyBorder="1" applyAlignment="1">
      <alignment horizontal="left" vertical="center"/>
    </xf>
    <xf numFmtId="0" fontId="21" fillId="0" borderId="59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1" fillId="0" borderId="62" xfId="0" applyFont="1" applyBorder="1" applyAlignment="1">
      <alignment horizontal="left" vertical="center"/>
    </xf>
    <xf numFmtId="0" fontId="21" fillId="0" borderId="51" xfId="0" applyFont="1" applyBorder="1" applyAlignment="1">
      <alignment horizontal="left" vertical="center"/>
    </xf>
    <xf numFmtId="0" fontId="21" fillId="0" borderId="53" xfId="0" applyFont="1" applyBorder="1" applyAlignment="1">
      <alignment horizontal="left" vertical="center"/>
    </xf>
    <xf numFmtId="2" fontId="21" fillId="0" borderId="27" xfId="0" applyNumberFormat="1" applyFont="1" applyFill="1" applyBorder="1" applyAlignment="1">
      <alignment horizontal="center" vertical="center"/>
    </xf>
    <xf numFmtId="2" fontId="21" fillId="0" borderId="50" xfId="0" applyNumberFormat="1" applyFont="1" applyFill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 shrinkToFit="1"/>
    </xf>
    <xf numFmtId="0" fontId="18" fillId="0" borderId="60" xfId="0" applyFont="1" applyBorder="1" applyAlignment="1">
      <alignment horizontal="center" vertical="center" wrapText="1" shrinkToFit="1"/>
    </xf>
    <xf numFmtId="0" fontId="18" fillId="0" borderId="50" xfId="0" applyFont="1" applyBorder="1" applyAlignment="1">
      <alignment horizontal="center" vertical="center" wrapText="1" shrinkToFit="1"/>
    </xf>
    <xf numFmtId="0" fontId="18" fillId="0" borderId="5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10" fontId="21" fillId="0" borderId="27" xfId="0" applyNumberFormat="1" applyFont="1" applyFill="1" applyBorder="1" applyAlignment="1">
      <alignment horizontal="center" vertical="center"/>
    </xf>
    <xf numFmtId="10" fontId="21" fillId="0" borderId="50" xfId="0" applyNumberFormat="1" applyFont="1" applyFill="1" applyBorder="1" applyAlignment="1">
      <alignment horizontal="center" vertical="center"/>
    </xf>
    <xf numFmtId="166" fontId="21" fillId="0" borderId="27" xfId="0" applyNumberFormat="1" applyFont="1" applyFill="1" applyBorder="1" applyAlignment="1">
      <alignment horizontal="center" vertical="center"/>
    </xf>
    <xf numFmtId="166" fontId="21" fillId="0" borderId="50" xfId="0" applyNumberFormat="1" applyFont="1" applyFill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18" fillId="39" borderId="27" xfId="0" applyNumberFormat="1" applyFont="1" applyFill="1" applyBorder="1" applyAlignment="1">
      <alignment horizontal="center" vertical="center"/>
    </xf>
    <xf numFmtId="0" fontId="18" fillId="39" borderId="50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39" borderId="46" xfId="0" applyFont="1" applyFill="1" applyBorder="1" applyAlignment="1">
      <alignment horizontal="center" vertical="center"/>
    </xf>
    <xf numFmtId="0" fontId="18" fillId="39" borderId="33" xfId="0" applyFont="1" applyFill="1" applyBorder="1" applyAlignment="1">
      <alignment horizontal="center" vertical="center"/>
    </xf>
    <xf numFmtId="0" fontId="18" fillId="39" borderId="52" xfId="0" applyFont="1" applyFill="1" applyBorder="1" applyAlignment="1">
      <alignment horizontal="center" vertical="center"/>
    </xf>
    <xf numFmtId="0" fontId="18" fillId="0" borderId="53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56" fillId="35" borderId="46" xfId="0" applyFont="1" applyFill="1" applyBorder="1" applyAlignment="1">
      <alignment horizontal="left" vertical="center" wrapText="1"/>
    </xf>
    <xf numFmtId="0" fontId="56" fillId="35" borderId="33" xfId="0" applyFont="1" applyFill="1" applyBorder="1" applyAlignment="1">
      <alignment horizontal="left" vertical="center" wrapText="1"/>
    </xf>
    <xf numFmtId="0" fontId="56" fillId="35" borderId="52" xfId="0" applyFont="1" applyFill="1" applyBorder="1" applyAlignment="1">
      <alignment horizontal="left" vertical="center" wrapText="1"/>
    </xf>
    <xf numFmtId="0" fontId="56" fillId="0" borderId="46" xfId="0" applyFont="1" applyBorder="1" applyAlignment="1">
      <alignment horizontal="center"/>
    </xf>
    <xf numFmtId="0" fontId="56" fillId="0" borderId="33" xfId="0" applyFont="1" applyBorder="1" applyAlignment="1">
      <alignment horizontal="center"/>
    </xf>
    <xf numFmtId="0" fontId="56" fillId="0" borderId="52" xfId="0" applyFont="1" applyBorder="1" applyAlignment="1">
      <alignment horizontal="center"/>
    </xf>
    <xf numFmtId="0" fontId="56" fillId="35" borderId="27" xfId="0" applyFont="1" applyFill="1" applyBorder="1" applyAlignment="1">
      <alignment horizontal="center" vertical="center"/>
    </xf>
    <xf numFmtId="0" fontId="56" fillId="35" borderId="60" xfId="0" applyFont="1" applyFill="1" applyBorder="1" applyAlignment="1">
      <alignment horizontal="center" vertical="center"/>
    </xf>
    <xf numFmtId="0" fontId="56" fillId="35" borderId="5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56" fillId="0" borderId="58" xfId="0" applyFont="1" applyBorder="1" applyAlignment="1">
      <alignment horizontal="center"/>
    </xf>
    <xf numFmtId="0" fontId="56" fillId="0" borderId="59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0" fillId="0" borderId="67" xfId="0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0" fillId="0" borderId="73" xfId="0" applyBorder="1" applyAlignment="1">
      <alignment horizontal="center" wrapText="1"/>
    </xf>
    <xf numFmtId="0" fontId="0" fillId="0" borderId="74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9" xfId="0" applyBorder="1" applyAlignment="1">
      <alignment horizontal="center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1" fontId="6" fillId="0" borderId="15" xfId="53" applyNumberFormat="1" applyFont="1" applyBorder="1" applyAlignment="1">
      <alignment horizontal="center" vertical="center"/>
    </xf>
    <xf numFmtId="1" fontId="6" fillId="0" borderId="17" xfId="53" applyNumberFormat="1" applyFont="1" applyBorder="1" applyAlignment="1">
      <alignment horizontal="center" vertical="center"/>
    </xf>
    <xf numFmtId="1" fontId="6" fillId="0" borderId="20" xfId="53" applyNumberFormat="1" applyFont="1" applyBorder="1" applyAlignment="1">
      <alignment horizontal="center" vertical="center"/>
    </xf>
    <xf numFmtId="1" fontId="6" fillId="0" borderId="22" xfId="53" applyNumberFormat="1" applyFont="1" applyBorder="1" applyAlignment="1">
      <alignment horizontal="center" vertical="center"/>
    </xf>
    <xf numFmtId="1" fontId="5" fillId="0" borderId="35" xfId="53" applyNumberFormat="1" applyFont="1" applyBorder="1" applyAlignment="1">
      <alignment horizontal="center" vertical="center"/>
    </xf>
    <xf numFmtId="1" fontId="5" fillId="0" borderId="34" xfId="53" applyNumberFormat="1" applyFont="1" applyBorder="1" applyAlignment="1">
      <alignment horizontal="center" vertical="center"/>
    </xf>
    <xf numFmtId="0" fontId="56" fillId="0" borderId="67" xfId="0" applyFont="1" applyBorder="1" applyAlignment="1">
      <alignment horizontal="center"/>
    </xf>
    <xf numFmtId="0" fontId="56" fillId="0" borderId="68" xfId="0" applyFont="1" applyBorder="1" applyAlignment="1">
      <alignment horizontal="center"/>
    </xf>
    <xf numFmtId="0" fontId="56" fillId="0" borderId="73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35" borderId="27" xfId="0" applyFont="1" applyFill="1" applyBorder="1" applyAlignment="1">
      <alignment horizontal="center" vertical="center" wrapText="1"/>
    </xf>
    <xf numFmtId="0" fontId="56" fillId="35" borderId="5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56" fillId="0" borderId="67" xfId="0" applyFont="1" applyBorder="1" applyAlignment="1">
      <alignment horizontal="center" vertical="center"/>
    </xf>
    <xf numFmtId="0" fontId="56" fillId="0" borderId="68" xfId="0" applyFont="1" applyBorder="1" applyAlignment="1">
      <alignment horizontal="center" vertical="center"/>
    </xf>
    <xf numFmtId="0" fontId="56" fillId="0" borderId="69" xfId="0" applyFont="1" applyBorder="1" applyAlignment="1">
      <alignment horizontal="center" vertical="center"/>
    </xf>
    <xf numFmtId="0" fontId="56" fillId="0" borderId="51" xfId="0" applyFont="1" applyBorder="1" applyAlignment="1">
      <alignment horizontal="center" vertical="center"/>
    </xf>
    <xf numFmtId="0" fontId="56" fillId="0" borderId="53" xfId="0" applyFont="1" applyBorder="1" applyAlignment="1">
      <alignment horizontal="center" vertical="center"/>
    </xf>
    <xf numFmtId="0" fontId="56" fillId="0" borderId="46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6" fillId="0" borderId="5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6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39" xfId="0" applyBorder="1" applyAlignment="1">
      <alignment horizontal="left"/>
    </xf>
    <xf numFmtId="0" fontId="56" fillId="35" borderId="54" xfId="0" applyFont="1" applyFill="1" applyBorder="1" applyAlignment="1">
      <alignment horizontal="center" vertical="center"/>
    </xf>
    <xf numFmtId="0" fontId="56" fillId="35" borderId="53" xfId="0" applyFont="1" applyFill="1" applyBorder="1" applyAlignment="1">
      <alignment horizontal="center" vertical="center"/>
    </xf>
    <xf numFmtId="1" fontId="6" fillId="0" borderId="74" xfId="53" applyNumberFormat="1" applyFont="1" applyBorder="1" applyAlignment="1">
      <alignment horizontal="center" vertical="center"/>
    </xf>
    <xf numFmtId="1" fontId="6" fillId="0" borderId="82" xfId="53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41" xfId="0" applyBorder="1" applyAlignment="1">
      <alignment horizontal="left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60" fillId="0" borderId="46" xfId="0" applyFont="1" applyBorder="1" applyAlignment="1">
      <alignment horizontal="center"/>
    </xf>
    <xf numFmtId="0" fontId="60" fillId="0" borderId="52" xfId="0" applyFont="1" applyBorder="1" applyAlignment="1">
      <alignment horizontal="center"/>
    </xf>
    <xf numFmtId="0" fontId="60" fillId="0" borderId="33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59" fillId="0" borderId="46" xfId="0" applyFont="1" applyBorder="1" applyAlignment="1">
      <alignment horizontal="center" vertical="center" wrapText="1"/>
    </xf>
    <xf numFmtId="0" fontId="59" fillId="0" borderId="52" xfId="0" applyFont="1" applyBorder="1" applyAlignment="1">
      <alignment horizontal="center" vertical="center" wrapText="1"/>
    </xf>
    <xf numFmtId="0" fontId="59" fillId="35" borderId="46" xfId="0" applyFont="1" applyFill="1" applyBorder="1" applyAlignment="1">
      <alignment horizontal="center" vertical="center" wrapText="1"/>
    </xf>
    <xf numFmtId="0" fontId="59" fillId="35" borderId="52" xfId="0" applyFont="1" applyFill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59" fillId="0" borderId="46" xfId="0" applyFont="1" applyBorder="1" applyAlignment="1">
      <alignment horizontal="center" vertical="center"/>
    </xf>
    <xf numFmtId="0" fontId="59" fillId="0" borderId="52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1733550</xdr:colOff>
      <xdr:row>66</xdr:row>
      <xdr:rowOff>0</xdr:rowOff>
    </xdr:from>
    <xdr:to>
      <xdr:col>5</xdr:col>
      <xdr:colOff>676275</xdr:colOff>
      <xdr:row>66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2495550" y="1496377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valuaci&#243;nFinalVigilan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Media 2010"/>
      <sheetName val="E.Financiera COLVI-SANTA"/>
      <sheetName val="COLVISEG SANTAFER"/>
      <sheetName val="E.financiera vise-acosta-cocerv"/>
      <sheetName val="VISE- ACOSTA -COOSERVICREA"/>
      <sheetName val="I.Financieros 1 propo"/>
      <sheetName val="I.Financieros 2 propo (2)"/>
      <sheetName val="I.Financieros 3 propo (3)"/>
      <sheetName val="Hoja1"/>
    </sheetNames>
    <sheetDataSet>
      <sheetData sheetId="0">
        <row r="8">
          <cell r="C8" t="str">
            <v>Andina de Seguridad Privada Ltda</v>
          </cell>
          <cell r="I8" t="e">
            <v>#DIV/0!</v>
          </cell>
          <cell r="J8">
            <v>0</v>
          </cell>
          <cell r="K8" t="e">
            <v>#DIV/0!</v>
          </cell>
          <cell r="L8">
            <v>0</v>
          </cell>
        </row>
        <row r="9">
          <cell r="C9" t="str">
            <v>Buho Seguridad Ltda</v>
          </cell>
          <cell r="I9" t="e">
            <v>#DIV/0!</v>
          </cell>
          <cell r="J9">
            <v>0</v>
          </cell>
          <cell r="K9" t="e">
            <v>#DIV/0!</v>
          </cell>
          <cell r="L9">
            <v>0</v>
          </cell>
        </row>
        <row r="10">
          <cell r="B10">
            <v>891801317</v>
          </cell>
          <cell r="C10" t="str">
            <v>Cobaseg Ltda</v>
          </cell>
          <cell r="I10" t="e">
            <v>#DIV/0!</v>
          </cell>
          <cell r="J10">
            <v>0</v>
          </cell>
          <cell r="K10" t="e">
            <v>#DIV/0!</v>
          </cell>
          <cell r="L10">
            <v>0</v>
          </cell>
        </row>
        <row r="11">
          <cell r="B11">
            <v>860090721</v>
          </cell>
          <cell r="C11" t="str">
            <v>Colviseg Colombiana de Vigilancia y Seguridad Ltda</v>
          </cell>
          <cell r="D11">
            <v>19850217</v>
          </cell>
          <cell r="E11">
            <v>25422924</v>
          </cell>
          <cell r="F11">
            <v>12646883</v>
          </cell>
          <cell r="G11">
            <v>13341110</v>
          </cell>
          <cell r="I11">
            <v>1.5695738625873268</v>
          </cell>
          <cell r="J11">
            <v>7203334</v>
          </cell>
          <cell r="K11">
            <v>0.5247669386888778</v>
          </cell>
          <cell r="L11">
            <v>12081814</v>
          </cell>
        </row>
        <row r="12">
          <cell r="B12">
            <v>830101476</v>
          </cell>
          <cell r="C12" t="str">
            <v>Cooperativa de Vigilantes Starcoop CTA</v>
          </cell>
          <cell r="I12" t="e">
            <v>#DIV/0!</v>
          </cell>
          <cell r="J12">
            <v>0</v>
          </cell>
          <cell r="K12" t="e">
            <v>#DIV/0!</v>
          </cell>
          <cell r="L12">
            <v>0</v>
          </cell>
        </row>
        <row r="13">
          <cell r="B13">
            <v>860062112</v>
          </cell>
          <cell r="C13" t="str">
            <v>Coservicrea Ltda</v>
          </cell>
          <cell r="D13">
            <v>6643004</v>
          </cell>
          <cell r="E13">
            <v>7243500</v>
          </cell>
          <cell r="F13">
            <v>2269849</v>
          </cell>
          <cell r="G13">
            <v>2269849</v>
          </cell>
          <cell r="I13">
            <v>2.9266281589656407</v>
          </cell>
          <cell r="J13">
            <v>4373155</v>
          </cell>
          <cell r="K13">
            <v>0.3133635673362325</v>
          </cell>
          <cell r="L13">
            <v>4973651</v>
          </cell>
        </row>
        <row r="14">
          <cell r="C14" t="str">
            <v>Granadina de Vigilancia Ltda</v>
          </cell>
          <cell r="I14" t="e">
            <v>#DIV/0!</v>
          </cell>
          <cell r="J14">
            <v>0</v>
          </cell>
          <cell r="K14" t="e">
            <v>#DIV/0!</v>
          </cell>
          <cell r="L14">
            <v>0</v>
          </cell>
        </row>
        <row r="15">
          <cell r="B15">
            <v>860520097</v>
          </cell>
          <cell r="C15" t="str">
            <v>Guardianes Cia. Lider de Seguridad Ltda</v>
          </cell>
          <cell r="I15" t="e">
            <v>#DIV/0!</v>
          </cell>
          <cell r="J15">
            <v>0</v>
          </cell>
          <cell r="K15" t="e">
            <v>#DIV/0!</v>
          </cell>
          <cell r="L15">
            <v>0</v>
          </cell>
        </row>
        <row r="16">
          <cell r="C16" t="str">
            <v>Helam Seguridad Ltda</v>
          </cell>
          <cell r="I16" t="e">
            <v>#DIV/0!</v>
          </cell>
          <cell r="J16">
            <v>0</v>
          </cell>
          <cell r="K16" t="e">
            <v>#DIV/0!</v>
          </cell>
          <cell r="L16">
            <v>0</v>
          </cell>
        </row>
        <row r="17">
          <cell r="C17" t="str">
            <v>Seguridad Central Ltda</v>
          </cell>
          <cell r="I17" t="e">
            <v>#DIV/0!</v>
          </cell>
          <cell r="J17">
            <v>0</v>
          </cell>
          <cell r="K17" t="e">
            <v>#DIV/0!</v>
          </cell>
          <cell r="L17">
            <v>0</v>
          </cell>
        </row>
        <row r="18">
          <cell r="C18" t="str">
            <v>Seguridad El Pentagono Colombiano ltda</v>
          </cell>
          <cell r="I18" t="e">
            <v>#DIV/0!</v>
          </cell>
          <cell r="J18">
            <v>0</v>
          </cell>
          <cell r="K18" t="e">
            <v>#DIV/0!</v>
          </cell>
          <cell r="L18">
            <v>0</v>
          </cell>
        </row>
        <row r="19">
          <cell r="C19" t="str">
            <v>Seguridad Nueva Era Ltda</v>
          </cell>
          <cell r="I19" t="e">
            <v>#DIV/0!</v>
          </cell>
          <cell r="J19">
            <v>0</v>
          </cell>
          <cell r="K19" t="e">
            <v>#DIV/0!</v>
          </cell>
          <cell r="L19">
            <v>0</v>
          </cell>
        </row>
        <row r="20">
          <cell r="B20">
            <v>800001965</v>
          </cell>
          <cell r="C20" t="str">
            <v>Seguridad Omega Ltda</v>
          </cell>
          <cell r="D20">
            <v>2821342</v>
          </cell>
          <cell r="E20">
            <v>3433056</v>
          </cell>
          <cell r="F20">
            <v>1811033</v>
          </cell>
          <cell r="G20">
            <v>1811033</v>
          </cell>
          <cell r="I20">
            <v>1.5578633851509056</v>
          </cell>
          <cell r="J20">
            <v>1010309</v>
          </cell>
          <cell r="K20">
            <v>0.527527951772415</v>
          </cell>
          <cell r="L20">
            <v>1622023</v>
          </cell>
        </row>
        <row r="21">
          <cell r="C21" t="str">
            <v>Seguridad Recor de Colombia Ltda</v>
          </cell>
          <cell r="I21" t="e">
            <v>#DIV/0!</v>
          </cell>
          <cell r="J21">
            <v>0</v>
          </cell>
          <cell r="K21" t="e">
            <v>#DIV/0!</v>
          </cell>
          <cell r="L21">
            <v>0</v>
          </cell>
        </row>
        <row r="22">
          <cell r="C22" t="str">
            <v>Seguridad Superior Ltda</v>
          </cell>
          <cell r="I22" t="e">
            <v>#DIV/0!</v>
          </cell>
          <cell r="J22">
            <v>0</v>
          </cell>
          <cell r="K22" t="e">
            <v>#DIV/0!</v>
          </cell>
          <cell r="L22">
            <v>0</v>
          </cell>
        </row>
        <row r="23">
          <cell r="B23">
            <v>800165001</v>
          </cell>
          <cell r="C23" t="str">
            <v>Servcios Empresariales de Vigilancia Ltda</v>
          </cell>
          <cell r="D23">
            <v>621749</v>
          </cell>
          <cell r="E23">
            <v>930107</v>
          </cell>
          <cell r="F23">
            <v>554106</v>
          </cell>
          <cell r="G23">
            <v>554106</v>
          </cell>
          <cell r="I23">
            <v>1.122075920491747</v>
          </cell>
          <cell r="J23">
            <v>67643</v>
          </cell>
          <cell r="K23">
            <v>0.5957443605950713</v>
          </cell>
          <cell r="L23">
            <v>376001</v>
          </cell>
        </row>
        <row r="24">
          <cell r="C24" t="str">
            <v>Sevicol Ltda</v>
          </cell>
          <cell r="I24" t="e">
            <v>#DIV/0!</v>
          </cell>
          <cell r="J24">
            <v>0</v>
          </cell>
          <cell r="K24" t="e">
            <v>#DIV/0!</v>
          </cell>
          <cell r="L24">
            <v>0</v>
          </cell>
        </row>
        <row r="25">
          <cell r="C25" t="str">
            <v>Su Oportuno Servicio Ltda</v>
          </cell>
          <cell r="I25" t="e">
            <v>#DIV/0!</v>
          </cell>
          <cell r="J25">
            <v>0</v>
          </cell>
          <cell r="K25" t="e">
            <v>#DIV/0!</v>
          </cell>
          <cell r="L25">
            <v>0</v>
          </cell>
        </row>
        <row r="26">
          <cell r="B26">
            <v>860050217</v>
          </cell>
          <cell r="C26" t="str">
            <v>Vigias de Colombia SRL Ltda</v>
          </cell>
          <cell r="I26" t="e">
            <v>#DIV/0!</v>
          </cell>
          <cell r="J26">
            <v>0</v>
          </cell>
          <cell r="K26" t="e">
            <v>#DIV/0!</v>
          </cell>
          <cell r="L26">
            <v>0</v>
          </cell>
        </row>
        <row r="27">
          <cell r="B27">
            <v>800085526</v>
          </cell>
          <cell r="C27" t="str">
            <v>Vigilancia Acosta Ltda</v>
          </cell>
          <cell r="D27">
            <v>12444299</v>
          </cell>
          <cell r="E27">
            <v>13644279</v>
          </cell>
          <cell r="F27">
            <v>5501154</v>
          </cell>
          <cell r="G27">
            <v>5501154</v>
          </cell>
          <cell r="I27">
            <v>2.2621251831888363</v>
          </cell>
          <cell r="J27">
            <v>6943145</v>
          </cell>
          <cell r="K27">
            <v>0.403183927857236</v>
          </cell>
          <cell r="L27">
            <v>8143125</v>
          </cell>
        </row>
        <row r="28">
          <cell r="B28">
            <v>800076719</v>
          </cell>
          <cell r="C28" t="str">
            <v>Vigilancia Santafereña y Cia Ltda</v>
          </cell>
          <cell r="D28">
            <v>5101723</v>
          </cell>
          <cell r="E28">
            <v>7553201</v>
          </cell>
          <cell r="F28">
            <v>2518949</v>
          </cell>
          <cell r="G28">
            <v>2706164</v>
          </cell>
          <cell r="I28">
            <v>2.025337948485658</v>
          </cell>
          <cell r="J28">
            <v>2582774</v>
          </cell>
          <cell r="K28">
            <v>0.35828041647508124</v>
          </cell>
          <cell r="L28">
            <v>4847037</v>
          </cell>
        </row>
        <row r="29">
          <cell r="B29">
            <v>860507033</v>
          </cell>
          <cell r="C29" t="str">
            <v>Vise Ltda</v>
          </cell>
          <cell r="D29">
            <v>21370627</v>
          </cell>
          <cell r="E29">
            <v>91902163</v>
          </cell>
          <cell r="F29">
            <v>13380931</v>
          </cell>
          <cell r="G29">
            <v>45852659</v>
          </cell>
          <cell r="I29">
            <v>1.5970956729393493</v>
          </cell>
          <cell r="J29">
            <v>7989696</v>
          </cell>
          <cell r="K29">
            <v>0.49892905132167564</v>
          </cell>
          <cell r="L29">
            <v>46049504</v>
          </cell>
        </row>
        <row r="30">
          <cell r="B30">
            <v>891224039</v>
          </cell>
          <cell r="C30" t="str">
            <v>COMPANIA DE VIGILANCIA Y SEGURIDAD NARINO LTDA.EN ACUERDO DE REESTRUCTURACIÓN                       </v>
          </cell>
          <cell r="D30">
            <v>262873</v>
          </cell>
          <cell r="E30">
            <v>1504234</v>
          </cell>
          <cell r="F30">
            <v>857797</v>
          </cell>
          <cell r="G30">
            <v>1284730</v>
          </cell>
          <cell r="I30">
            <v>0.3064512932546978</v>
          </cell>
          <cell r="J30">
            <v>-594924</v>
          </cell>
          <cell r="K30">
            <v>0.8540758951067453</v>
          </cell>
          <cell r="L30">
            <v>219504</v>
          </cell>
        </row>
        <row r="31">
          <cell r="B31">
            <v>830071567</v>
          </cell>
          <cell r="C31" t="str">
            <v>AGENCIA NACIONAL DE SEGURIDAD PRIVADA ANSE LTDA                                                     </v>
          </cell>
          <cell r="D31">
            <v>1160451</v>
          </cell>
          <cell r="E31">
            <v>2509210</v>
          </cell>
          <cell r="F31">
            <v>527527</v>
          </cell>
          <cell r="G31">
            <v>1004352</v>
          </cell>
          <cell r="I31">
            <v>2.199794512887492</v>
          </cell>
          <cell r="J31">
            <v>632924</v>
          </cell>
          <cell r="K31">
            <v>0.4002662192482893</v>
          </cell>
          <cell r="L31">
            <v>1504858</v>
          </cell>
        </row>
        <row r="32">
          <cell r="B32">
            <v>800218151</v>
          </cell>
          <cell r="C32" t="str">
            <v>ASESORIAS EN SERVICIOS INTEGRADOS Y SEGURIDAD LTDA                                                  </v>
          </cell>
          <cell r="D32">
            <v>1353989</v>
          </cell>
          <cell r="E32">
            <v>1505840</v>
          </cell>
          <cell r="F32">
            <v>918017</v>
          </cell>
          <cell r="G32">
            <v>918017</v>
          </cell>
          <cell r="I32">
            <v>1.4749062381197733</v>
          </cell>
          <cell r="J32">
            <v>435972</v>
          </cell>
          <cell r="K32">
            <v>0.6096378101259098</v>
          </cell>
          <cell r="L32">
            <v>587823</v>
          </cell>
        </row>
        <row r="33">
          <cell r="B33">
            <v>892115403</v>
          </cell>
          <cell r="C33" t="str">
            <v>COMPAÑIA DE VIGILANCIA Y SEGURIDAD GUAJIRA LIMITADA                                                 </v>
          </cell>
          <cell r="D33">
            <v>798594</v>
          </cell>
          <cell r="E33">
            <v>912887</v>
          </cell>
          <cell r="F33">
            <v>295145</v>
          </cell>
          <cell r="G33">
            <v>295145</v>
          </cell>
          <cell r="I33">
            <v>2.705768351149435</v>
          </cell>
          <cell r="J33">
            <v>503449</v>
          </cell>
          <cell r="K33">
            <v>0.3233094567016509</v>
          </cell>
          <cell r="L33">
            <v>617742</v>
          </cell>
        </row>
        <row r="34">
          <cell r="B34">
            <v>800180892</v>
          </cell>
          <cell r="C34" t="str">
            <v>CONFIAR SEGURIDAD LTDA                                                                              </v>
          </cell>
          <cell r="D34">
            <v>587052</v>
          </cell>
          <cell r="E34">
            <v>811639</v>
          </cell>
          <cell r="F34">
            <v>406226</v>
          </cell>
          <cell r="G34">
            <v>406226</v>
          </cell>
          <cell r="I34">
            <v>1.4451364511380365</v>
          </cell>
          <cell r="J34">
            <v>180826</v>
          </cell>
          <cell r="K34">
            <v>0.5005008384269362</v>
          </cell>
          <cell r="L34">
            <v>405413</v>
          </cell>
        </row>
        <row r="35">
          <cell r="B35">
            <v>830083766</v>
          </cell>
          <cell r="C35" t="str">
            <v>CONVIVAMOS SEGURIDAD PRIVADA LTDA                                                                   </v>
          </cell>
          <cell r="D35">
            <v>536827</v>
          </cell>
          <cell r="E35">
            <v>719468</v>
          </cell>
          <cell r="F35">
            <v>328318</v>
          </cell>
          <cell r="G35">
            <v>328318</v>
          </cell>
          <cell r="I35">
            <v>1.6350824505509902</v>
          </cell>
          <cell r="J35">
            <v>208509</v>
          </cell>
          <cell r="K35">
            <v>0.45633440264195213</v>
          </cell>
          <cell r="L35">
            <v>391150</v>
          </cell>
        </row>
        <row r="36">
          <cell r="B36">
            <v>860517560</v>
          </cell>
          <cell r="C36" t="str">
            <v>EMPRESA DE SEGURIDAD Y VIGILANCIA PRIVADA SERVICONFOR LTDA                                          </v>
          </cell>
          <cell r="D36">
            <v>12619299</v>
          </cell>
          <cell r="E36">
            <v>21823895</v>
          </cell>
          <cell r="F36">
            <v>6388611</v>
          </cell>
          <cell r="G36">
            <v>11458440</v>
          </cell>
          <cell r="I36">
            <v>1.975280542202366</v>
          </cell>
          <cell r="J36">
            <v>6230688</v>
          </cell>
          <cell r="K36">
            <v>0.525041015822336</v>
          </cell>
          <cell r="L36">
            <v>10365455</v>
          </cell>
        </row>
        <row r="37">
          <cell r="B37">
            <v>809007391</v>
          </cell>
          <cell r="C37" t="str">
            <v>EMPRESA DE VIGILANCIA Y SEGURIDAD PRIVADA LA DOBLE W LTDA                                           </v>
          </cell>
          <cell r="D37">
            <v>859280</v>
          </cell>
          <cell r="E37">
            <v>1059446</v>
          </cell>
          <cell r="F37">
            <v>507282</v>
          </cell>
          <cell r="G37">
            <v>552282</v>
          </cell>
          <cell r="I37">
            <v>1.693890183369408</v>
          </cell>
          <cell r="J37">
            <v>351998</v>
          </cell>
          <cell r="K37">
            <v>0.5212932041840735</v>
          </cell>
          <cell r="L37">
            <v>507164</v>
          </cell>
        </row>
        <row r="38">
          <cell r="B38">
            <v>800019369</v>
          </cell>
          <cell r="C38" t="str">
            <v>EMPREVI LTDA EMPRESA DE PREVENCION Y VIGILANCIA LTDA EN REORGANIZACION                              </v>
          </cell>
          <cell r="D38">
            <v>872923</v>
          </cell>
          <cell r="E38">
            <v>5985796</v>
          </cell>
          <cell r="F38">
            <v>382836</v>
          </cell>
          <cell r="G38">
            <v>4568109</v>
          </cell>
          <cell r="I38">
            <v>2.2801486798524695</v>
          </cell>
          <cell r="J38">
            <v>490087</v>
          </cell>
          <cell r="K38">
            <v>0.7631581497264525</v>
          </cell>
          <cell r="L38">
            <v>1417687</v>
          </cell>
        </row>
        <row r="39">
          <cell r="B39">
            <v>830103854</v>
          </cell>
          <cell r="C39" t="str">
            <v>IMPLEMENTAR SEGURIDAD LTDA                                                                          </v>
          </cell>
          <cell r="D39">
            <v>569650</v>
          </cell>
          <cell r="E39">
            <v>745635</v>
          </cell>
          <cell r="F39">
            <v>322715</v>
          </cell>
          <cell r="G39">
            <v>322715</v>
          </cell>
          <cell r="I39">
            <v>1.765179802612212</v>
          </cell>
          <cell r="J39">
            <v>246935</v>
          </cell>
          <cell r="K39">
            <v>0.43280559523091056</v>
          </cell>
          <cell r="L39">
            <v>422920</v>
          </cell>
        </row>
        <row r="40">
          <cell r="B40">
            <v>830135683</v>
          </cell>
          <cell r="C40" t="str">
            <v>MASTIN SEGURIDAD LTDA                                                                               </v>
          </cell>
          <cell r="D40">
            <v>940236</v>
          </cell>
          <cell r="E40">
            <v>1318296</v>
          </cell>
          <cell r="F40">
            <v>645486</v>
          </cell>
          <cell r="G40">
            <v>776556</v>
          </cell>
          <cell r="I40">
            <v>1.4566326767737798</v>
          </cell>
          <cell r="J40">
            <v>294750</v>
          </cell>
          <cell r="K40">
            <v>0.5890604234557337</v>
          </cell>
          <cell r="L40">
            <v>541740</v>
          </cell>
        </row>
        <row r="41">
          <cell r="B41">
            <v>830049560</v>
          </cell>
          <cell r="C41" t="str">
            <v>SEGURIDAD PRIVADA ASESORIAS Y SERVICIOS LTDA                                                        </v>
          </cell>
          <cell r="D41">
            <v>1575309</v>
          </cell>
          <cell r="E41">
            <v>1658571</v>
          </cell>
          <cell r="F41">
            <v>268601</v>
          </cell>
          <cell r="G41">
            <v>1137634</v>
          </cell>
          <cell r="I41">
            <v>5.864866474808359</v>
          </cell>
          <cell r="J41">
            <v>1306708</v>
          </cell>
          <cell r="K41">
            <v>0.6859121496758354</v>
          </cell>
          <cell r="L41">
            <v>520937</v>
          </cell>
        </row>
        <row r="42">
          <cell r="B42">
            <v>890108063</v>
          </cell>
          <cell r="C42" t="str">
            <v>VIDELCA LIMITADA-VIGILANCIA DEL CARIBE LTDA-                                                        </v>
          </cell>
          <cell r="D42">
            <v>1537632</v>
          </cell>
          <cell r="E42">
            <v>1666862</v>
          </cell>
          <cell r="F42">
            <v>750443</v>
          </cell>
          <cell r="G42">
            <v>750443</v>
          </cell>
          <cell r="I42">
            <v>2.0489657442337394</v>
          </cell>
          <cell r="J42">
            <v>787189</v>
          </cell>
          <cell r="K42">
            <v>0.4502130350322942</v>
          </cell>
          <cell r="L42">
            <v>916419</v>
          </cell>
        </row>
        <row r="43">
          <cell r="B43">
            <v>860450780</v>
          </cell>
          <cell r="C43" t="str">
            <v>SERVIVISIÓN DE COLOMBIA Y CIA LTDA</v>
          </cell>
          <cell r="I43" t="e">
            <v>#DIV/0!</v>
          </cell>
          <cell r="J43">
            <v>0</v>
          </cell>
          <cell r="K43" t="e">
            <v>#DIV/0!</v>
          </cell>
          <cell r="L43">
            <v>0</v>
          </cell>
        </row>
        <row r="44">
          <cell r="B44">
            <v>800297949</v>
          </cell>
          <cell r="C44" t="str">
            <v>SERSECOL LTDA</v>
          </cell>
          <cell r="I44" t="e">
            <v>#DIV/0!</v>
          </cell>
          <cell r="J44">
            <v>0</v>
          </cell>
          <cell r="K44" t="e">
            <v>#DIV/0!</v>
          </cell>
          <cell r="L44">
            <v>0</v>
          </cell>
        </row>
        <row r="45">
          <cell r="B45">
            <v>800100866</v>
          </cell>
          <cell r="C45" t="str">
            <v>EXPERTOS SEGURIDAD LTDA</v>
          </cell>
          <cell r="I45" t="e">
            <v>#DIV/0!</v>
          </cell>
          <cell r="J45">
            <v>0</v>
          </cell>
          <cell r="K45" t="e">
            <v>#DIV/0!</v>
          </cell>
          <cell r="L45">
            <v>0</v>
          </cell>
        </row>
        <row r="47">
          <cell r="C47" t="str">
            <v>VIGILANCIA SANTAFEREÑA</v>
          </cell>
          <cell r="D47">
            <v>5101723126</v>
          </cell>
          <cell r="E47">
            <v>7553201460</v>
          </cell>
          <cell r="F47">
            <v>2518948687</v>
          </cell>
        </row>
        <row r="48">
          <cell r="C48" t="str">
            <v>VIGILANCIA ACOSTA</v>
          </cell>
          <cell r="D48">
            <v>12444298698</v>
          </cell>
          <cell r="E48">
            <v>13644278755</v>
          </cell>
          <cell r="F48">
            <v>5501154066</v>
          </cell>
        </row>
        <row r="49">
          <cell r="C49" t="str">
            <v>COSERVICREA</v>
          </cell>
          <cell r="D49">
            <v>6643003916</v>
          </cell>
          <cell r="E49">
            <v>7243499967</v>
          </cell>
          <cell r="F49">
            <v>2269849004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53">
      <selection activeCell="A1" sqref="A1:I70"/>
    </sheetView>
  </sheetViews>
  <sheetFormatPr defaultColWidth="11.421875" defaultRowHeight="15"/>
  <cols>
    <col min="1" max="1" width="7.7109375" style="0" customWidth="1"/>
    <col min="6" max="6" width="17.7109375" style="0" customWidth="1"/>
    <col min="8" max="8" width="13.421875" style="0" customWidth="1"/>
  </cols>
  <sheetData>
    <row r="1" spans="1:9" ht="15">
      <c r="A1" s="440" t="s">
        <v>0</v>
      </c>
      <c r="B1" s="440"/>
      <c r="C1" s="440"/>
      <c r="D1" s="440"/>
      <c r="E1" s="440"/>
      <c r="F1" s="440"/>
      <c r="G1" s="440"/>
      <c r="H1" s="440"/>
      <c r="I1" s="440"/>
    </row>
    <row r="2" spans="1:9" ht="15">
      <c r="A2" s="440" t="s">
        <v>269</v>
      </c>
      <c r="B2" s="440"/>
      <c r="C2" s="440"/>
      <c r="D2" s="440"/>
      <c r="E2" s="440"/>
      <c r="F2" s="440"/>
      <c r="G2" s="440"/>
      <c r="H2" s="440"/>
      <c r="I2" s="440"/>
    </row>
    <row r="3" spans="1:9" ht="15">
      <c r="A3" s="440" t="s">
        <v>289</v>
      </c>
      <c r="B3" s="440"/>
      <c r="C3" s="440"/>
      <c r="D3" s="440"/>
      <c r="E3" s="440"/>
      <c r="F3" s="440"/>
      <c r="G3" s="440"/>
      <c r="H3" s="440"/>
      <c r="I3" s="440"/>
    </row>
    <row r="4" spans="1:9" ht="15">
      <c r="A4" s="440" t="s">
        <v>407</v>
      </c>
      <c r="B4" s="440"/>
      <c r="C4" s="440"/>
      <c r="D4" s="440"/>
      <c r="E4" s="440"/>
      <c r="F4" s="440"/>
      <c r="G4" s="440"/>
      <c r="H4" s="440"/>
      <c r="I4" s="440"/>
    </row>
    <row r="5" spans="1:9" ht="15">
      <c r="A5" s="440" t="s">
        <v>341</v>
      </c>
      <c r="B5" s="440"/>
      <c r="C5" s="440"/>
      <c r="D5" s="440"/>
      <c r="E5" s="440"/>
      <c r="F5" s="440"/>
      <c r="G5" s="440"/>
      <c r="H5" s="440"/>
      <c r="I5" s="440"/>
    </row>
    <row r="6" spans="1:9" ht="19.5" customHeight="1" thickBot="1">
      <c r="A6" s="440"/>
      <c r="B6" s="440"/>
      <c r="C6" s="440"/>
      <c r="D6" s="440"/>
      <c r="E6" s="440"/>
      <c r="F6" s="440"/>
      <c r="G6" s="440"/>
      <c r="H6" s="440"/>
      <c r="I6" s="440"/>
    </row>
    <row r="7" spans="1:9" ht="15.75" thickBot="1">
      <c r="A7" s="389" t="s">
        <v>137</v>
      </c>
      <c r="B7" s="392" t="s">
        <v>342</v>
      </c>
      <c r="C7" s="393"/>
      <c r="D7" s="393"/>
      <c r="E7" s="394"/>
      <c r="F7" s="351" t="s">
        <v>273</v>
      </c>
      <c r="G7" s="353"/>
      <c r="H7" s="352"/>
      <c r="I7" s="34"/>
    </row>
    <row r="8" spans="1:9" ht="39" customHeight="1" thickBot="1">
      <c r="A8" s="390"/>
      <c r="B8" s="395"/>
      <c r="C8" s="396"/>
      <c r="D8" s="396"/>
      <c r="E8" s="397"/>
      <c r="F8" s="401" t="s">
        <v>343</v>
      </c>
      <c r="G8" s="402"/>
      <c r="H8" s="403"/>
      <c r="I8" s="35"/>
    </row>
    <row r="9" spans="1:9" ht="15.75" thickBot="1">
      <c r="A9" s="390"/>
      <c r="B9" s="395"/>
      <c r="C9" s="396"/>
      <c r="D9" s="396"/>
      <c r="E9" s="397"/>
      <c r="F9" s="351" t="s">
        <v>140</v>
      </c>
      <c r="G9" s="352"/>
      <c r="H9" s="190"/>
      <c r="I9" s="34"/>
    </row>
    <row r="10" spans="1:9" ht="15.75" thickBot="1">
      <c r="A10" s="391"/>
      <c r="B10" s="398"/>
      <c r="C10" s="399"/>
      <c r="D10" s="399"/>
      <c r="E10" s="400"/>
      <c r="F10" s="191" t="s">
        <v>141</v>
      </c>
      <c r="G10" s="192" t="s">
        <v>142</v>
      </c>
      <c r="H10" s="192" t="s">
        <v>143</v>
      </c>
      <c r="I10" s="34"/>
    </row>
    <row r="11" spans="1:9" ht="15.75" thickBot="1">
      <c r="A11" s="404">
        <v>1</v>
      </c>
      <c r="B11" s="441" t="s">
        <v>344</v>
      </c>
      <c r="C11" s="442"/>
      <c r="D11" s="442"/>
      <c r="E11" s="443"/>
      <c r="F11" s="193" t="s">
        <v>14</v>
      </c>
      <c r="G11" s="194"/>
      <c r="H11" s="194" t="s">
        <v>345</v>
      </c>
      <c r="I11" s="34"/>
    </row>
    <row r="12" spans="1:9" ht="15.75" thickBot="1">
      <c r="A12" s="405"/>
      <c r="B12" s="410" t="s">
        <v>346</v>
      </c>
      <c r="C12" s="411"/>
      <c r="D12" s="411"/>
      <c r="E12" s="412"/>
      <c r="F12" s="211" t="s">
        <v>14</v>
      </c>
      <c r="G12" s="222"/>
      <c r="H12" s="211" t="s">
        <v>347</v>
      </c>
      <c r="I12" s="187"/>
    </row>
    <row r="13" spans="1:9" ht="15.75" thickBot="1">
      <c r="A13" s="405"/>
      <c r="B13" s="413" t="s">
        <v>348</v>
      </c>
      <c r="C13" s="414"/>
      <c r="D13" s="414"/>
      <c r="E13" s="414"/>
      <c r="F13" s="414"/>
      <c r="G13" s="414"/>
      <c r="H13" s="415"/>
      <c r="I13" s="38"/>
    </row>
    <row r="14" spans="1:9" ht="90" thickBot="1">
      <c r="A14" s="405"/>
      <c r="B14" s="354" t="s">
        <v>349</v>
      </c>
      <c r="C14" s="355"/>
      <c r="D14" s="355"/>
      <c r="E14" s="356"/>
      <c r="F14" s="223" t="s">
        <v>14</v>
      </c>
      <c r="G14" s="224"/>
      <c r="H14" s="225" t="s">
        <v>350</v>
      </c>
      <c r="I14" s="38"/>
    </row>
    <row r="15" spans="1:9" ht="179.25" thickBot="1">
      <c r="A15" s="405"/>
      <c r="B15" s="354" t="s">
        <v>351</v>
      </c>
      <c r="C15" s="355"/>
      <c r="D15" s="355"/>
      <c r="E15" s="356"/>
      <c r="F15" s="195" t="s">
        <v>14</v>
      </c>
      <c r="G15" s="217"/>
      <c r="H15" s="231" t="s">
        <v>352</v>
      </c>
      <c r="I15" s="38"/>
    </row>
    <row r="16" spans="1:9" ht="90" thickBot="1">
      <c r="A16" s="406"/>
      <c r="B16" s="432" t="s">
        <v>353</v>
      </c>
      <c r="C16" s="433"/>
      <c r="D16" s="433"/>
      <c r="E16" s="434"/>
      <c r="F16" s="195" t="s">
        <v>301</v>
      </c>
      <c r="G16" s="217"/>
      <c r="H16" s="230" t="s">
        <v>354</v>
      </c>
      <c r="I16" s="38"/>
    </row>
    <row r="17" spans="1:9" ht="51.75" thickBot="1">
      <c r="A17" s="198">
        <v>2</v>
      </c>
      <c r="B17" s="435" t="s">
        <v>355</v>
      </c>
      <c r="C17" s="436"/>
      <c r="D17" s="436"/>
      <c r="E17" s="437"/>
      <c r="F17" s="195" t="s">
        <v>14</v>
      </c>
      <c r="G17" s="199"/>
      <c r="H17" s="200" t="s">
        <v>356</v>
      </c>
      <c r="I17" s="38"/>
    </row>
    <row r="18" spans="1:9" ht="15.75" thickBot="1">
      <c r="A18" s="365">
        <v>3</v>
      </c>
      <c r="B18" s="354" t="s">
        <v>357</v>
      </c>
      <c r="C18" s="357"/>
      <c r="D18" s="357"/>
      <c r="E18" s="358"/>
      <c r="F18" s="201"/>
      <c r="G18" s="202"/>
      <c r="H18" s="232"/>
      <c r="I18" s="38"/>
    </row>
    <row r="19" spans="1:9" ht="15.75" thickBot="1">
      <c r="A19" s="366"/>
      <c r="B19" s="367" t="s">
        <v>358</v>
      </c>
      <c r="C19" s="438"/>
      <c r="D19" s="438"/>
      <c r="E19" s="439"/>
      <c r="F19" s="195" t="s">
        <v>14</v>
      </c>
      <c r="G19" s="196"/>
      <c r="H19" s="191" t="s">
        <v>359</v>
      </c>
      <c r="I19" s="38"/>
    </row>
    <row r="20" spans="1:9" ht="15.75" thickBot="1">
      <c r="A20" s="366"/>
      <c r="B20" s="367" t="s">
        <v>360</v>
      </c>
      <c r="C20" s="438"/>
      <c r="D20" s="438"/>
      <c r="E20" s="439"/>
      <c r="F20" s="195" t="s">
        <v>14</v>
      </c>
      <c r="G20" s="196"/>
      <c r="H20" s="191" t="s">
        <v>359</v>
      </c>
      <c r="I20" s="38"/>
    </row>
    <row r="21" spans="1:9" ht="15.75" thickBot="1">
      <c r="A21" s="366"/>
      <c r="B21" s="367" t="s">
        <v>361</v>
      </c>
      <c r="C21" s="438"/>
      <c r="D21" s="438"/>
      <c r="E21" s="439"/>
      <c r="F21" s="195" t="s">
        <v>14</v>
      </c>
      <c r="G21" s="196"/>
      <c r="H21" s="191" t="s">
        <v>359</v>
      </c>
      <c r="I21" s="38"/>
    </row>
    <row r="22" spans="1:9" ht="15.75" thickBot="1">
      <c r="A22" s="379"/>
      <c r="B22" s="367" t="s">
        <v>362</v>
      </c>
      <c r="C22" s="438"/>
      <c r="D22" s="438"/>
      <c r="E22" s="439"/>
      <c r="F22" s="195" t="s">
        <v>14</v>
      </c>
      <c r="G22" s="197"/>
      <c r="H22" s="191" t="s">
        <v>359</v>
      </c>
      <c r="I22" s="38"/>
    </row>
    <row r="23" spans="1:9" ht="15.75" thickBot="1">
      <c r="A23" s="365">
        <v>4</v>
      </c>
      <c r="B23" s="205" t="s">
        <v>363</v>
      </c>
      <c r="C23" s="206"/>
      <c r="D23" s="206"/>
      <c r="E23" s="207"/>
      <c r="F23" s="201"/>
      <c r="G23" s="202"/>
      <c r="H23" s="217"/>
      <c r="I23" s="38"/>
    </row>
    <row r="24" spans="1:9" ht="15.75" thickBot="1">
      <c r="A24" s="366"/>
      <c r="B24" s="383" t="s">
        <v>364</v>
      </c>
      <c r="C24" s="424"/>
      <c r="D24" s="424"/>
      <c r="E24" s="425"/>
      <c r="F24" s="195"/>
      <c r="G24" s="196"/>
      <c r="H24" s="226"/>
      <c r="I24" s="38"/>
    </row>
    <row r="25" spans="1:9" ht="15.75" thickBot="1">
      <c r="A25" s="366"/>
      <c r="B25" s="383" t="s">
        <v>365</v>
      </c>
      <c r="C25" s="424"/>
      <c r="D25" s="424"/>
      <c r="E25" s="425"/>
      <c r="F25" s="208"/>
      <c r="G25" s="196"/>
      <c r="H25" s="217"/>
      <c r="I25" s="38"/>
    </row>
    <row r="26" spans="1:9" ht="90" thickBot="1">
      <c r="A26" s="366"/>
      <c r="B26" s="383" t="s">
        <v>366</v>
      </c>
      <c r="C26" s="424"/>
      <c r="D26" s="424"/>
      <c r="E26" s="425"/>
      <c r="F26" s="209" t="s">
        <v>301</v>
      </c>
      <c r="G26" s="197"/>
      <c r="H26" s="219" t="s">
        <v>367</v>
      </c>
      <c r="I26" s="38"/>
    </row>
    <row r="27" spans="1:9" ht="15.75" thickBot="1">
      <c r="A27" s="370">
        <v>5</v>
      </c>
      <c r="B27" s="426" t="s">
        <v>368</v>
      </c>
      <c r="C27" s="427"/>
      <c r="D27" s="427"/>
      <c r="E27" s="428"/>
      <c r="F27" s="198"/>
      <c r="G27" s="217"/>
      <c r="H27" s="217"/>
      <c r="I27" s="38"/>
    </row>
    <row r="28" spans="1:9" ht="15.75" thickBot="1">
      <c r="A28" s="371"/>
      <c r="B28" s="429" t="s">
        <v>369</v>
      </c>
      <c r="C28" s="430"/>
      <c r="D28" s="430"/>
      <c r="E28" s="431"/>
      <c r="F28" s="191"/>
      <c r="G28" s="217"/>
      <c r="H28" s="217"/>
      <c r="I28" s="38"/>
    </row>
    <row r="29" spans="1:9" ht="128.25" thickBot="1">
      <c r="A29" s="372"/>
      <c r="B29" s="367" t="s">
        <v>370</v>
      </c>
      <c r="C29" s="368"/>
      <c r="D29" s="368"/>
      <c r="E29" s="369"/>
      <c r="F29" s="191" t="s">
        <v>301</v>
      </c>
      <c r="G29" s="217"/>
      <c r="H29" s="219" t="s">
        <v>371</v>
      </c>
      <c r="I29" s="38"/>
    </row>
    <row r="30" spans="1:9" ht="39" thickBot="1">
      <c r="A30" s="198">
        <v>6</v>
      </c>
      <c r="B30" s="354" t="s">
        <v>372</v>
      </c>
      <c r="C30" s="355"/>
      <c r="D30" s="355"/>
      <c r="E30" s="356"/>
      <c r="F30" s="195" t="s">
        <v>14</v>
      </c>
      <c r="G30" s="199"/>
      <c r="H30" s="210" t="s">
        <v>373</v>
      </c>
      <c r="I30" s="38"/>
    </row>
    <row r="31" spans="1:9" ht="15.75" thickBot="1">
      <c r="A31" s="211">
        <v>7</v>
      </c>
      <c r="B31" s="416" t="s">
        <v>374</v>
      </c>
      <c r="C31" s="417"/>
      <c r="D31" s="417"/>
      <c r="E31" s="418"/>
      <c r="F31" s="211" t="s">
        <v>301</v>
      </c>
      <c r="G31" s="199"/>
      <c r="H31" s="212" t="s">
        <v>375</v>
      </c>
      <c r="I31" s="38"/>
    </row>
    <row r="32" spans="1:9" ht="102.75" thickBot="1">
      <c r="A32" s="213" t="s">
        <v>376</v>
      </c>
      <c r="B32" s="354" t="s">
        <v>377</v>
      </c>
      <c r="C32" s="357"/>
      <c r="D32" s="357"/>
      <c r="E32" s="358"/>
      <c r="F32" s="198" t="s">
        <v>14</v>
      </c>
      <c r="G32" s="199"/>
      <c r="H32" s="200" t="s">
        <v>378</v>
      </c>
      <c r="I32" s="38"/>
    </row>
    <row r="33" spans="1:9" ht="15.75" thickBot="1">
      <c r="A33" s="214" t="s">
        <v>379</v>
      </c>
      <c r="B33" s="419" t="s">
        <v>380</v>
      </c>
      <c r="C33" s="420"/>
      <c r="D33" s="420"/>
      <c r="E33" s="420"/>
      <c r="F33" s="198" t="s">
        <v>14</v>
      </c>
      <c r="G33" s="199"/>
      <c r="H33" s="212" t="s">
        <v>381</v>
      </c>
      <c r="I33" s="38"/>
    </row>
    <row r="34" spans="1:9" ht="15.75" thickBot="1">
      <c r="A34" s="421" t="s">
        <v>382</v>
      </c>
      <c r="B34" s="422"/>
      <c r="C34" s="422"/>
      <c r="D34" s="422"/>
      <c r="E34" s="423"/>
      <c r="F34" s="215" t="s">
        <v>14</v>
      </c>
      <c r="G34" s="199"/>
      <c r="H34" s="199"/>
      <c r="I34" s="38"/>
    </row>
    <row r="35" spans="1:9" ht="15.75" thickBot="1">
      <c r="A35" s="216"/>
      <c r="B35" s="216"/>
      <c r="C35" s="216"/>
      <c r="D35" s="216"/>
      <c r="E35" s="216"/>
      <c r="F35" s="216"/>
      <c r="G35" s="216"/>
      <c r="H35" s="216"/>
      <c r="I35" s="189"/>
    </row>
    <row r="36" spans="1:9" ht="15.75" thickBot="1">
      <c r="A36" s="389" t="s">
        <v>137</v>
      </c>
      <c r="B36" s="392" t="s">
        <v>342</v>
      </c>
      <c r="C36" s="393"/>
      <c r="D36" s="393"/>
      <c r="E36" s="394"/>
      <c r="F36" s="351" t="s">
        <v>273</v>
      </c>
      <c r="G36" s="353"/>
      <c r="H36" s="352"/>
      <c r="I36" s="34"/>
    </row>
    <row r="37" spans="1:9" ht="15.75" customHeight="1" thickBot="1">
      <c r="A37" s="390"/>
      <c r="B37" s="395"/>
      <c r="C37" s="396"/>
      <c r="D37" s="396"/>
      <c r="E37" s="397"/>
      <c r="F37" s="401" t="s">
        <v>386</v>
      </c>
      <c r="G37" s="402"/>
      <c r="H37" s="403"/>
      <c r="I37" s="35"/>
    </row>
    <row r="38" spans="1:9" ht="15.75" thickBot="1">
      <c r="A38" s="390"/>
      <c r="B38" s="395"/>
      <c r="C38" s="396"/>
      <c r="D38" s="396"/>
      <c r="E38" s="397"/>
      <c r="F38" s="351" t="s">
        <v>140</v>
      </c>
      <c r="G38" s="352"/>
      <c r="H38" s="190"/>
      <c r="I38" s="34"/>
    </row>
    <row r="39" spans="1:9" ht="15.75" thickBot="1">
      <c r="A39" s="391"/>
      <c r="B39" s="398"/>
      <c r="C39" s="399"/>
      <c r="D39" s="399"/>
      <c r="E39" s="400"/>
      <c r="F39" s="191" t="s">
        <v>141</v>
      </c>
      <c r="G39" s="192" t="s">
        <v>142</v>
      </c>
      <c r="H39" s="192" t="s">
        <v>143</v>
      </c>
      <c r="I39" s="34"/>
    </row>
    <row r="40" spans="1:9" ht="15.75" thickBot="1">
      <c r="A40" s="404">
        <v>1</v>
      </c>
      <c r="B40" s="407" t="s">
        <v>344</v>
      </c>
      <c r="C40" s="408"/>
      <c r="D40" s="408"/>
      <c r="E40" s="409"/>
      <c r="F40" s="193" t="s">
        <v>14</v>
      </c>
      <c r="G40" s="194"/>
      <c r="H40" s="194" t="s">
        <v>387</v>
      </c>
      <c r="I40" s="34"/>
    </row>
    <row r="41" spans="1:9" ht="15.75" thickBot="1">
      <c r="A41" s="405"/>
      <c r="B41" s="410" t="s">
        <v>346</v>
      </c>
      <c r="C41" s="411"/>
      <c r="D41" s="411"/>
      <c r="E41" s="412"/>
      <c r="F41" s="211" t="s">
        <v>14</v>
      </c>
      <c r="G41" s="222"/>
      <c r="H41" s="211" t="s">
        <v>388</v>
      </c>
      <c r="I41" s="187"/>
    </row>
    <row r="42" spans="1:9" ht="15.75" thickBot="1">
      <c r="A42" s="405"/>
      <c r="B42" s="413" t="s">
        <v>348</v>
      </c>
      <c r="C42" s="414"/>
      <c r="D42" s="414"/>
      <c r="E42" s="414"/>
      <c r="F42" s="414"/>
      <c r="G42" s="414"/>
      <c r="H42" s="415"/>
      <c r="I42" s="38"/>
    </row>
    <row r="43" spans="1:9" ht="51.75" thickBot="1">
      <c r="A43" s="405"/>
      <c r="B43" s="354" t="s">
        <v>349</v>
      </c>
      <c r="C43" s="355"/>
      <c r="D43" s="355"/>
      <c r="E43" s="356"/>
      <c r="F43" s="223" t="s">
        <v>14</v>
      </c>
      <c r="G43" s="224"/>
      <c r="H43" s="225" t="s">
        <v>389</v>
      </c>
      <c r="I43" s="38"/>
    </row>
    <row r="44" spans="1:9" ht="141" thickBot="1">
      <c r="A44" s="405"/>
      <c r="B44" s="354" t="s">
        <v>351</v>
      </c>
      <c r="C44" s="355"/>
      <c r="D44" s="355"/>
      <c r="E44" s="356"/>
      <c r="F44" s="195" t="s">
        <v>14</v>
      </c>
      <c r="G44" s="217"/>
      <c r="H44" s="231" t="s">
        <v>390</v>
      </c>
      <c r="I44" s="38"/>
    </row>
    <row r="45" spans="1:9" ht="128.25" thickBot="1">
      <c r="A45" s="406"/>
      <c r="B45" s="354" t="s">
        <v>353</v>
      </c>
      <c r="C45" s="355"/>
      <c r="D45" s="355"/>
      <c r="E45" s="356"/>
      <c r="F45" s="195" t="s">
        <v>301</v>
      </c>
      <c r="G45" s="217"/>
      <c r="H45" s="226" t="s">
        <v>391</v>
      </c>
      <c r="I45" s="38"/>
    </row>
    <row r="46" spans="1:9" ht="51.75" thickBot="1">
      <c r="A46" s="198">
        <v>2</v>
      </c>
      <c r="B46" s="354" t="s">
        <v>355</v>
      </c>
      <c r="C46" s="355"/>
      <c r="D46" s="355"/>
      <c r="E46" s="356"/>
      <c r="F46" s="195" t="s">
        <v>14</v>
      </c>
      <c r="G46" s="217"/>
      <c r="H46" s="200" t="s">
        <v>392</v>
      </c>
      <c r="I46" s="38"/>
    </row>
    <row r="47" spans="1:9" ht="15.75" thickBot="1">
      <c r="A47" s="365">
        <v>3</v>
      </c>
      <c r="B47" s="380" t="s">
        <v>357</v>
      </c>
      <c r="C47" s="381"/>
      <c r="D47" s="381"/>
      <c r="E47" s="382"/>
      <c r="F47" s="201"/>
      <c r="G47" s="217"/>
      <c r="H47" s="203"/>
      <c r="I47" s="38"/>
    </row>
    <row r="48" spans="1:9" ht="15.75" thickBot="1">
      <c r="A48" s="366"/>
      <c r="B48" s="383" t="s">
        <v>358</v>
      </c>
      <c r="C48" s="384"/>
      <c r="D48" s="384"/>
      <c r="E48" s="385"/>
      <c r="F48" s="195" t="s">
        <v>14</v>
      </c>
      <c r="G48" s="217"/>
      <c r="H48" s="204" t="s">
        <v>393</v>
      </c>
      <c r="I48" s="38"/>
    </row>
    <row r="49" spans="1:9" ht="15.75" thickBot="1">
      <c r="A49" s="366"/>
      <c r="B49" s="383" t="s">
        <v>360</v>
      </c>
      <c r="C49" s="384"/>
      <c r="D49" s="384"/>
      <c r="E49" s="385"/>
      <c r="F49" s="195" t="s">
        <v>14</v>
      </c>
      <c r="G49" s="217"/>
      <c r="H49" s="204" t="s">
        <v>393</v>
      </c>
      <c r="I49" s="38"/>
    </row>
    <row r="50" spans="1:9" ht="15.75" thickBot="1">
      <c r="A50" s="366"/>
      <c r="B50" s="383" t="s">
        <v>361</v>
      </c>
      <c r="C50" s="384"/>
      <c r="D50" s="384"/>
      <c r="E50" s="385"/>
      <c r="F50" s="195" t="s">
        <v>14</v>
      </c>
      <c r="G50" s="217"/>
      <c r="H50" s="204" t="s">
        <v>393</v>
      </c>
      <c r="I50" s="38"/>
    </row>
    <row r="51" spans="1:9" ht="15.75" thickBot="1">
      <c r="A51" s="379"/>
      <c r="B51" s="386" t="s">
        <v>362</v>
      </c>
      <c r="C51" s="387"/>
      <c r="D51" s="387"/>
      <c r="E51" s="388"/>
      <c r="F51" s="195" t="s">
        <v>14</v>
      </c>
      <c r="G51" s="217"/>
      <c r="H51" s="204" t="s">
        <v>393</v>
      </c>
      <c r="I51" s="38"/>
    </row>
    <row r="52" spans="1:9" ht="15.75" thickBot="1">
      <c r="A52" s="365">
        <v>4</v>
      </c>
      <c r="B52" s="227" t="s">
        <v>363</v>
      </c>
      <c r="C52" s="228"/>
      <c r="D52" s="228"/>
      <c r="E52" s="229"/>
      <c r="F52" s="201"/>
      <c r="G52" s="217"/>
      <c r="H52" s="217"/>
      <c r="I52" s="38"/>
    </row>
    <row r="53" spans="1:9" ht="15.75" thickBot="1">
      <c r="A53" s="366"/>
      <c r="B53" s="367" t="s">
        <v>364</v>
      </c>
      <c r="C53" s="368"/>
      <c r="D53" s="368"/>
      <c r="E53" s="369"/>
      <c r="F53" s="198"/>
      <c r="G53" s="217"/>
      <c r="H53" s="226"/>
      <c r="I53" s="38"/>
    </row>
    <row r="54" spans="1:9" ht="15.75" thickBot="1">
      <c r="A54" s="366"/>
      <c r="B54" s="367" t="s">
        <v>365</v>
      </c>
      <c r="C54" s="368"/>
      <c r="D54" s="368"/>
      <c r="E54" s="369"/>
      <c r="F54" s="217"/>
      <c r="G54" s="217"/>
      <c r="H54" s="217"/>
      <c r="I54" s="38"/>
    </row>
    <row r="55" spans="1:9" ht="90" thickBot="1">
      <c r="A55" s="366"/>
      <c r="B55" s="367" t="s">
        <v>366</v>
      </c>
      <c r="C55" s="368"/>
      <c r="D55" s="368"/>
      <c r="E55" s="369"/>
      <c r="F55" s="220" t="s">
        <v>301</v>
      </c>
      <c r="G55" s="218"/>
      <c r="H55" s="226" t="s">
        <v>394</v>
      </c>
      <c r="I55" s="38"/>
    </row>
    <row r="56" spans="1:9" ht="15.75" thickBot="1">
      <c r="A56" s="370">
        <v>5</v>
      </c>
      <c r="B56" s="373" t="s">
        <v>368</v>
      </c>
      <c r="C56" s="374"/>
      <c r="D56" s="374"/>
      <c r="E56" s="375"/>
      <c r="F56" s="198"/>
      <c r="G56" s="221"/>
      <c r="H56" s="217"/>
      <c r="I56" s="38"/>
    </row>
    <row r="57" spans="1:9" ht="15.75" thickBot="1">
      <c r="A57" s="371"/>
      <c r="B57" s="376" t="s">
        <v>369</v>
      </c>
      <c r="C57" s="377"/>
      <c r="D57" s="377"/>
      <c r="E57" s="378"/>
      <c r="F57" s="191"/>
      <c r="G57" s="217"/>
      <c r="H57" s="217"/>
      <c r="I57" s="38"/>
    </row>
    <row r="58" spans="1:9" ht="64.5" thickBot="1">
      <c r="A58" s="372"/>
      <c r="B58" s="367" t="s">
        <v>370</v>
      </c>
      <c r="C58" s="368"/>
      <c r="D58" s="368"/>
      <c r="E58" s="369"/>
      <c r="F58" s="220" t="s">
        <v>301</v>
      </c>
      <c r="G58" s="218"/>
      <c r="H58" s="219" t="s">
        <v>395</v>
      </c>
      <c r="I58" s="38"/>
    </row>
    <row r="59" spans="1:9" ht="39" thickBot="1">
      <c r="A59" s="198">
        <v>6</v>
      </c>
      <c r="B59" s="354" t="s">
        <v>372</v>
      </c>
      <c r="C59" s="355"/>
      <c r="D59" s="355"/>
      <c r="E59" s="356"/>
      <c r="F59" s="195" t="s">
        <v>14</v>
      </c>
      <c r="G59" s="199"/>
      <c r="H59" s="210" t="s">
        <v>396</v>
      </c>
      <c r="I59" s="38"/>
    </row>
    <row r="60" spans="1:9" ht="15.75" thickBot="1">
      <c r="A60" s="211">
        <v>7</v>
      </c>
      <c r="B60" s="354" t="s">
        <v>374</v>
      </c>
      <c r="C60" s="357"/>
      <c r="D60" s="357"/>
      <c r="E60" s="358"/>
      <c r="F60" s="211" t="s">
        <v>301</v>
      </c>
      <c r="G60" s="199"/>
      <c r="H60" s="212" t="s">
        <v>397</v>
      </c>
      <c r="I60" s="38"/>
    </row>
    <row r="61" spans="1:9" ht="15.75" thickBot="1">
      <c r="A61" s="213" t="s">
        <v>376</v>
      </c>
      <c r="B61" s="359" t="s">
        <v>377</v>
      </c>
      <c r="C61" s="360"/>
      <c r="D61" s="360"/>
      <c r="E61" s="360"/>
      <c r="F61" s="198" t="s">
        <v>14</v>
      </c>
      <c r="G61" s="199"/>
      <c r="H61" s="212" t="s">
        <v>398</v>
      </c>
      <c r="I61" s="38"/>
    </row>
    <row r="62" spans="1:9" ht="15.75" thickBot="1">
      <c r="A62" s="214" t="s">
        <v>379</v>
      </c>
      <c r="B62" s="354" t="s">
        <v>380</v>
      </c>
      <c r="C62" s="357"/>
      <c r="D62" s="357"/>
      <c r="E62" s="358"/>
      <c r="F62" s="198" t="s">
        <v>14</v>
      </c>
      <c r="G62" s="199"/>
      <c r="H62" s="212" t="s">
        <v>399</v>
      </c>
      <c r="I62" s="38"/>
    </row>
    <row r="63" spans="1:9" ht="15.75" thickBot="1">
      <c r="A63" s="361" t="s">
        <v>382</v>
      </c>
      <c r="B63" s="362"/>
      <c r="C63" s="362"/>
      <c r="D63" s="362"/>
      <c r="E63" s="363"/>
      <c r="F63" s="198" t="s">
        <v>14</v>
      </c>
      <c r="G63" s="199"/>
      <c r="H63" s="199"/>
      <c r="I63" s="38"/>
    </row>
    <row r="64" spans="1:9" ht="15">
      <c r="A64" s="188"/>
      <c r="B64" s="188"/>
      <c r="C64" s="188"/>
      <c r="D64" s="188"/>
      <c r="E64" s="188"/>
      <c r="F64" s="188"/>
      <c r="G64" s="188"/>
      <c r="H64" s="188"/>
      <c r="I64" s="189"/>
    </row>
    <row r="65" spans="1:9" ht="15">
      <c r="A65" s="188"/>
      <c r="B65" s="188"/>
      <c r="C65" s="188"/>
      <c r="D65" s="188"/>
      <c r="E65" s="188"/>
      <c r="F65" s="188"/>
      <c r="G65" s="188"/>
      <c r="H65" s="188"/>
      <c r="I65" s="189"/>
    </row>
    <row r="66" spans="1:9" ht="15">
      <c r="A66" s="176"/>
      <c r="B66" s="176"/>
      <c r="C66" s="176"/>
      <c r="D66" s="176"/>
      <c r="E66" s="176"/>
      <c r="F66" s="176"/>
      <c r="G66" s="176"/>
      <c r="H66" s="173"/>
      <c r="I66" s="173"/>
    </row>
    <row r="67" spans="1:9" ht="15">
      <c r="A67" s="364" t="s">
        <v>383</v>
      </c>
      <c r="B67" s="364"/>
      <c r="C67" s="364"/>
      <c r="D67" s="364"/>
      <c r="E67" s="364"/>
      <c r="F67" s="364"/>
      <c r="G67" s="364"/>
      <c r="H67" s="364"/>
      <c r="I67" s="173"/>
    </row>
    <row r="68" spans="1:9" ht="15">
      <c r="A68" s="349" t="s">
        <v>384</v>
      </c>
      <c r="B68" s="349"/>
      <c r="C68" s="349"/>
      <c r="D68" s="349"/>
      <c r="E68" s="349"/>
      <c r="F68" s="349"/>
      <c r="G68" s="349"/>
      <c r="H68" s="349"/>
      <c r="I68" s="173"/>
    </row>
    <row r="69" spans="1:9" ht="15">
      <c r="A69" s="350" t="s">
        <v>385</v>
      </c>
      <c r="B69" s="350"/>
      <c r="C69" s="350"/>
      <c r="D69" s="350"/>
      <c r="E69" s="350"/>
      <c r="F69" s="350"/>
      <c r="G69" s="350"/>
      <c r="H69" s="350"/>
      <c r="I69" s="173"/>
    </row>
    <row r="70" spans="1:9" ht="15">
      <c r="A70" s="176"/>
      <c r="B70" s="176"/>
      <c r="C70" s="176"/>
      <c r="D70" s="176"/>
      <c r="E70" s="176"/>
      <c r="F70" s="176"/>
      <c r="G70" s="176"/>
      <c r="H70" s="173"/>
      <c r="I70" s="173"/>
    </row>
  </sheetData>
  <sheetProtection/>
  <mergeCells count="73">
    <mergeCell ref="A6:I6"/>
    <mergeCell ref="F8:H8"/>
    <mergeCell ref="F36:H36"/>
    <mergeCell ref="F38:G38"/>
    <mergeCell ref="A1:I1"/>
    <mergeCell ref="A2:I2"/>
    <mergeCell ref="A3:I3"/>
    <mergeCell ref="A4:I4"/>
    <mergeCell ref="A5:I5"/>
    <mergeCell ref="A7:A10"/>
    <mergeCell ref="B7:E10"/>
    <mergeCell ref="A11:A16"/>
    <mergeCell ref="B11:E11"/>
    <mergeCell ref="B12:E12"/>
    <mergeCell ref="B13:H13"/>
    <mergeCell ref="B14:E14"/>
    <mergeCell ref="B15:E15"/>
    <mergeCell ref="B16:E16"/>
    <mergeCell ref="B17:E17"/>
    <mergeCell ref="A18:A22"/>
    <mergeCell ref="B18:E18"/>
    <mergeCell ref="B19:E19"/>
    <mergeCell ref="B20:E20"/>
    <mergeCell ref="B21:E21"/>
    <mergeCell ref="B22:E22"/>
    <mergeCell ref="A23:A26"/>
    <mergeCell ref="B24:E24"/>
    <mergeCell ref="B25:E25"/>
    <mergeCell ref="B26:E26"/>
    <mergeCell ref="A27:A29"/>
    <mergeCell ref="B27:E27"/>
    <mergeCell ref="B28:E28"/>
    <mergeCell ref="B29:E29"/>
    <mergeCell ref="B30:E30"/>
    <mergeCell ref="B31:E31"/>
    <mergeCell ref="B32:E32"/>
    <mergeCell ref="B33:E33"/>
    <mergeCell ref="A34:E34"/>
    <mergeCell ref="A36:A39"/>
    <mergeCell ref="B36:E39"/>
    <mergeCell ref="F37:H37"/>
    <mergeCell ref="A40:A45"/>
    <mergeCell ref="B40:E40"/>
    <mergeCell ref="B41:E41"/>
    <mergeCell ref="B42:H42"/>
    <mergeCell ref="B43:E43"/>
    <mergeCell ref="A47:A51"/>
    <mergeCell ref="B47:E47"/>
    <mergeCell ref="B48:E48"/>
    <mergeCell ref="B49:E49"/>
    <mergeCell ref="B50:E50"/>
    <mergeCell ref="B51:E51"/>
    <mergeCell ref="B57:E57"/>
    <mergeCell ref="B58:E58"/>
    <mergeCell ref="B44:E44"/>
    <mergeCell ref="B45:E45"/>
    <mergeCell ref="B46:E46"/>
    <mergeCell ref="A68:H68"/>
    <mergeCell ref="A69:H69"/>
    <mergeCell ref="F9:G9"/>
    <mergeCell ref="F7:H7"/>
    <mergeCell ref="B59:E59"/>
    <mergeCell ref="B60:E60"/>
    <mergeCell ref="B61:E61"/>
    <mergeCell ref="B62:E62"/>
    <mergeCell ref="A63:E63"/>
    <mergeCell ref="A67:H67"/>
    <mergeCell ref="A52:A55"/>
    <mergeCell ref="B53:E53"/>
    <mergeCell ref="B54:E54"/>
    <mergeCell ref="B55:E55"/>
    <mergeCell ref="A56:A58"/>
    <mergeCell ref="B56:E5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50">
      <selection activeCell="A1" sqref="A1:H65"/>
    </sheetView>
  </sheetViews>
  <sheetFormatPr defaultColWidth="11.421875" defaultRowHeight="15"/>
  <cols>
    <col min="2" max="2" width="35.140625" style="0" customWidth="1"/>
    <col min="5" max="5" width="33.140625" style="0" customWidth="1"/>
    <col min="8" max="8" width="37.57421875" style="0" customWidth="1"/>
  </cols>
  <sheetData>
    <row r="1" spans="1:8" ht="15.75">
      <c r="A1" s="444" t="s">
        <v>0</v>
      </c>
      <c r="B1" s="444"/>
      <c r="C1" s="444"/>
      <c r="D1" s="444"/>
      <c r="E1" s="444"/>
      <c r="F1" s="444"/>
      <c r="G1" s="444"/>
      <c r="H1" s="444"/>
    </row>
    <row r="2" spans="1:8" ht="15.75">
      <c r="A2" s="444" t="s">
        <v>1</v>
      </c>
      <c r="B2" s="444"/>
      <c r="C2" s="444"/>
      <c r="D2" s="444"/>
      <c r="E2" s="444"/>
      <c r="F2" s="444"/>
      <c r="G2" s="444"/>
      <c r="H2" s="444"/>
    </row>
    <row r="3" spans="1:8" ht="15.75">
      <c r="A3" s="445" t="s">
        <v>2</v>
      </c>
      <c r="B3" s="445"/>
      <c r="C3" s="445"/>
      <c r="D3" s="445"/>
      <c r="E3" s="445"/>
      <c r="F3" s="445"/>
      <c r="G3" s="445"/>
      <c r="H3" s="445"/>
    </row>
    <row r="4" spans="1:8" ht="15.75">
      <c r="A4" s="446" t="s">
        <v>410</v>
      </c>
      <c r="B4" s="446"/>
      <c r="C4" s="446"/>
      <c r="D4" s="446"/>
      <c r="E4" s="446"/>
      <c r="F4" s="446"/>
      <c r="G4" s="446"/>
      <c r="H4" s="446"/>
    </row>
    <row r="5" spans="1:8" ht="16.5" thickBot="1">
      <c r="A5" s="444"/>
      <c r="B5" s="444"/>
      <c r="C5" s="444"/>
      <c r="D5" s="444"/>
      <c r="E5" s="444"/>
      <c r="F5" s="444"/>
      <c r="G5" s="444"/>
      <c r="H5" s="444"/>
    </row>
    <row r="6" spans="1:8" ht="15">
      <c r="A6" s="454" t="s">
        <v>3</v>
      </c>
      <c r="B6" s="456" t="s">
        <v>4</v>
      </c>
      <c r="C6" s="459" t="s">
        <v>5</v>
      </c>
      <c r="D6" s="460"/>
      <c r="E6" s="461"/>
      <c r="F6" s="460" t="s">
        <v>5</v>
      </c>
      <c r="G6" s="460"/>
      <c r="H6" s="461"/>
    </row>
    <row r="7" spans="1:8" ht="36.75" customHeight="1">
      <c r="A7" s="447"/>
      <c r="B7" s="457"/>
      <c r="C7" s="462" t="s">
        <v>6</v>
      </c>
      <c r="D7" s="463"/>
      <c r="E7" s="464"/>
      <c r="F7" s="448" t="s">
        <v>7</v>
      </c>
      <c r="G7" s="449"/>
      <c r="H7" s="450"/>
    </row>
    <row r="8" spans="1:8" ht="15">
      <c r="A8" s="447"/>
      <c r="B8" s="457"/>
      <c r="C8" s="451" t="s">
        <v>8</v>
      </c>
      <c r="D8" s="452"/>
      <c r="E8" s="453"/>
      <c r="F8" s="452" t="s">
        <v>8</v>
      </c>
      <c r="G8" s="452"/>
      <c r="H8" s="453"/>
    </row>
    <row r="9" spans="1:8" ht="15.75" thickBot="1">
      <c r="A9" s="455"/>
      <c r="B9" s="458"/>
      <c r="C9" s="1" t="s">
        <v>9</v>
      </c>
      <c r="D9" s="2" t="s">
        <v>10</v>
      </c>
      <c r="E9" s="3" t="s">
        <v>11</v>
      </c>
      <c r="F9" s="4" t="s">
        <v>9</v>
      </c>
      <c r="G9" s="2" t="s">
        <v>10</v>
      </c>
      <c r="H9" s="3" t="s">
        <v>11</v>
      </c>
    </row>
    <row r="10" spans="1:8" ht="57" customHeight="1">
      <c r="A10" s="454" t="s">
        <v>12</v>
      </c>
      <c r="B10" s="5" t="s">
        <v>13</v>
      </c>
      <c r="C10" s="6" t="s">
        <v>14</v>
      </c>
      <c r="D10" s="7"/>
      <c r="E10" s="8" t="s">
        <v>15</v>
      </c>
      <c r="F10" s="9" t="s">
        <v>14</v>
      </c>
      <c r="G10" s="10"/>
      <c r="H10" s="11" t="s">
        <v>16</v>
      </c>
    </row>
    <row r="11" spans="1:8" ht="52.5" customHeight="1">
      <c r="A11" s="447"/>
      <c r="B11" s="12" t="s">
        <v>17</v>
      </c>
      <c r="C11" s="13" t="s">
        <v>14</v>
      </c>
      <c r="D11" s="14"/>
      <c r="E11" s="15" t="s">
        <v>18</v>
      </c>
      <c r="F11" s="16" t="s">
        <v>14</v>
      </c>
      <c r="G11" s="17"/>
      <c r="H11" s="18" t="s">
        <v>19</v>
      </c>
    </row>
    <row r="12" spans="1:8" ht="72.75" customHeight="1">
      <c r="A12" s="447" t="s">
        <v>20</v>
      </c>
      <c r="B12" s="12" t="s">
        <v>21</v>
      </c>
      <c r="C12" s="13" t="s">
        <v>14</v>
      </c>
      <c r="D12" s="14"/>
      <c r="E12" s="15" t="s">
        <v>22</v>
      </c>
      <c r="F12" s="16" t="s">
        <v>14</v>
      </c>
      <c r="G12" s="17"/>
      <c r="H12" s="18" t="s">
        <v>23</v>
      </c>
    </row>
    <row r="13" spans="1:8" ht="49.5" customHeight="1">
      <c r="A13" s="447"/>
      <c r="B13" s="12" t="s">
        <v>17</v>
      </c>
      <c r="C13" s="13"/>
      <c r="D13" s="14" t="s">
        <v>14</v>
      </c>
      <c r="E13" s="15" t="s">
        <v>24</v>
      </c>
      <c r="F13" s="235" t="s">
        <v>14</v>
      </c>
      <c r="H13" s="236" t="s">
        <v>403</v>
      </c>
    </row>
    <row r="14" spans="1:8" ht="63" customHeight="1">
      <c r="A14" s="447"/>
      <c r="B14" s="12" t="s">
        <v>25</v>
      </c>
      <c r="C14" s="13" t="s">
        <v>14</v>
      </c>
      <c r="D14" s="14"/>
      <c r="E14" s="15" t="s">
        <v>26</v>
      </c>
      <c r="F14" s="16" t="s">
        <v>14</v>
      </c>
      <c r="G14" s="14"/>
      <c r="H14" s="15" t="s">
        <v>27</v>
      </c>
    </row>
    <row r="15" spans="1:8" ht="48.75" customHeight="1">
      <c r="A15" s="447"/>
      <c r="B15" s="12" t="s">
        <v>17</v>
      </c>
      <c r="C15" s="13"/>
      <c r="D15" s="14" t="s">
        <v>14</v>
      </c>
      <c r="E15" s="15" t="s">
        <v>24</v>
      </c>
      <c r="F15" s="235" t="s">
        <v>14</v>
      </c>
      <c r="G15" s="14"/>
      <c r="H15" s="236" t="s">
        <v>403</v>
      </c>
    </row>
    <row r="16" spans="1:8" ht="51.75" customHeight="1">
      <c r="A16" s="447" t="s">
        <v>28</v>
      </c>
      <c r="B16" s="12" t="s">
        <v>29</v>
      </c>
      <c r="C16" s="13" t="s">
        <v>14</v>
      </c>
      <c r="D16" s="14"/>
      <c r="E16" s="15" t="s">
        <v>30</v>
      </c>
      <c r="F16" s="16" t="s">
        <v>14</v>
      </c>
      <c r="G16" s="17"/>
      <c r="H16" s="18" t="s">
        <v>31</v>
      </c>
    </row>
    <row r="17" spans="1:8" ht="45.75" customHeight="1">
      <c r="A17" s="447"/>
      <c r="B17" s="12" t="s">
        <v>17</v>
      </c>
      <c r="C17" s="13" t="s">
        <v>14</v>
      </c>
      <c r="D17" s="14"/>
      <c r="E17" s="15" t="s">
        <v>32</v>
      </c>
      <c r="F17" s="16" t="s">
        <v>14</v>
      </c>
      <c r="G17" s="17"/>
      <c r="H17" s="18" t="s">
        <v>33</v>
      </c>
    </row>
    <row r="18" spans="1:8" ht="60.75" customHeight="1">
      <c r="A18" s="447" t="s">
        <v>34</v>
      </c>
      <c r="B18" s="12" t="s">
        <v>35</v>
      </c>
      <c r="C18" s="13" t="s">
        <v>14</v>
      </c>
      <c r="D18" s="14"/>
      <c r="E18" s="15" t="s">
        <v>36</v>
      </c>
      <c r="F18" s="16" t="s">
        <v>14</v>
      </c>
      <c r="G18" s="17"/>
      <c r="H18" s="18" t="s">
        <v>37</v>
      </c>
    </row>
    <row r="19" spans="1:8" ht="50.25" customHeight="1">
      <c r="A19" s="447"/>
      <c r="B19" s="12" t="s">
        <v>38</v>
      </c>
      <c r="C19" s="13" t="s">
        <v>14</v>
      </c>
      <c r="D19" s="14"/>
      <c r="E19" s="15" t="s">
        <v>39</v>
      </c>
      <c r="F19" s="16" t="s">
        <v>14</v>
      </c>
      <c r="G19" s="17"/>
      <c r="H19" s="18" t="s">
        <v>40</v>
      </c>
    </row>
    <row r="20" spans="1:8" ht="46.5" customHeight="1">
      <c r="A20" s="447"/>
      <c r="B20" s="12" t="s">
        <v>41</v>
      </c>
      <c r="C20" s="13"/>
      <c r="D20" s="14" t="s">
        <v>14</v>
      </c>
      <c r="E20" s="15" t="s">
        <v>42</v>
      </c>
      <c r="F20" s="16" t="s">
        <v>14</v>
      </c>
      <c r="G20" s="17"/>
      <c r="H20" s="18" t="s">
        <v>43</v>
      </c>
    </row>
    <row r="21" spans="1:8" ht="45">
      <c r="A21" s="447" t="s">
        <v>44</v>
      </c>
      <c r="B21" s="12" t="s">
        <v>45</v>
      </c>
      <c r="C21" s="13" t="s">
        <v>14</v>
      </c>
      <c r="D21" s="14"/>
      <c r="E21" s="15" t="s">
        <v>46</v>
      </c>
      <c r="F21" s="16" t="s">
        <v>14</v>
      </c>
      <c r="G21" s="17"/>
      <c r="H21" s="18" t="s">
        <v>47</v>
      </c>
    </row>
    <row r="22" spans="1:8" ht="47.25" customHeight="1">
      <c r="A22" s="447"/>
      <c r="B22" s="12" t="s">
        <v>48</v>
      </c>
      <c r="C22" s="13" t="s">
        <v>14</v>
      </c>
      <c r="D22" s="14"/>
      <c r="E22" s="15" t="s">
        <v>49</v>
      </c>
      <c r="F22" s="16" t="s">
        <v>14</v>
      </c>
      <c r="G22" s="17"/>
      <c r="H22" s="18" t="s">
        <v>50</v>
      </c>
    </row>
    <row r="23" spans="1:8" ht="43.5" customHeight="1">
      <c r="A23" s="447"/>
      <c r="B23" s="12" t="s">
        <v>51</v>
      </c>
      <c r="C23" s="13" t="s">
        <v>14</v>
      </c>
      <c r="D23" s="14"/>
      <c r="E23" s="15" t="s">
        <v>52</v>
      </c>
      <c r="F23" s="16" t="s">
        <v>14</v>
      </c>
      <c r="G23" s="17"/>
      <c r="H23" s="18" t="s">
        <v>53</v>
      </c>
    </row>
    <row r="24" spans="1:8" ht="48" customHeight="1">
      <c r="A24" s="19" t="s">
        <v>54</v>
      </c>
      <c r="B24" s="12" t="s">
        <v>55</v>
      </c>
      <c r="C24" s="16" t="s">
        <v>14</v>
      </c>
      <c r="D24" s="14"/>
      <c r="E24" s="15" t="s">
        <v>56</v>
      </c>
      <c r="F24" s="16" t="s">
        <v>14</v>
      </c>
      <c r="G24" s="17"/>
      <c r="H24" s="18" t="s">
        <v>57</v>
      </c>
    </row>
    <row r="25" spans="1:8" ht="63" customHeight="1">
      <c r="A25" s="19" t="s">
        <v>58</v>
      </c>
      <c r="B25" s="12" t="s">
        <v>59</v>
      </c>
      <c r="C25" s="16" t="s">
        <v>14</v>
      </c>
      <c r="D25" s="14"/>
      <c r="E25" s="15" t="s">
        <v>60</v>
      </c>
      <c r="F25" s="16" t="s">
        <v>14</v>
      </c>
      <c r="G25" s="17"/>
      <c r="H25" s="18" t="s">
        <v>61</v>
      </c>
    </row>
    <row r="26" spans="1:8" ht="84" customHeight="1">
      <c r="A26" s="19" t="s">
        <v>62</v>
      </c>
      <c r="B26" s="12" t="s">
        <v>63</v>
      </c>
      <c r="C26" s="16" t="s">
        <v>14</v>
      </c>
      <c r="D26" s="14"/>
      <c r="E26" s="15" t="s">
        <v>64</v>
      </c>
      <c r="F26" s="16" t="s">
        <v>14</v>
      </c>
      <c r="G26" s="17"/>
      <c r="H26" s="18" t="s">
        <v>65</v>
      </c>
    </row>
    <row r="27" spans="1:8" ht="55.5" customHeight="1">
      <c r="A27" s="19" t="s">
        <v>66</v>
      </c>
      <c r="B27" s="12" t="s">
        <v>67</v>
      </c>
      <c r="C27" s="16" t="s">
        <v>14</v>
      </c>
      <c r="D27" s="14"/>
      <c r="E27" s="15" t="s">
        <v>68</v>
      </c>
      <c r="F27" s="237" t="s">
        <v>14</v>
      </c>
      <c r="H27" s="238" t="s">
        <v>402</v>
      </c>
    </row>
    <row r="28" spans="1:8" ht="39.75" customHeight="1">
      <c r="A28" s="447" t="s">
        <v>69</v>
      </c>
      <c r="B28" s="12" t="s">
        <v>70</v>
      </c>
      <c r="C28" s="16" t="s">
        <v>14</v>
      </c>
      <c r="D28" s="14"/>
      <c r="E28" s="15" t="s">
        <v>71</v>
      </c>
      <c r="F28" s="16" t="s">
        <v>14</v>
      </c>
      <c r="G28" s="20"/>
      <c r="H28" s="15" t="s">
        <v>72</v>
      </c>
    </row>
    <row r="29" spans="1:8" ht="38.25" customHeight="1">
      <c r="A29" s="447"/>
      <c r="B29" s="12" t="s">
        <v>73</v>
      </c>
      <c r="C29" s="16" t="s">
        <v>14</v>
      </c>
      <c r="D29" s="14"/>
      <c r="E29" s="15" t="s">
        <v>74</v>
      </c>
      <c r="F29" s="16" t="s">
        <v>14</v>
      </c>
      <c r="G29" s="20"/>
      <c r="H29" s="15" t="s">
        <v>75</v>
      </c>
    </row>
    <row r="30" spans="1:8" ht="47.25" customHeight="1">
      <c r="A30" s="21" t="s">
        <v>76</v>
      </c>
      <c r="B30" s="12" t="s">
        <v>77</v>
      </c>
      <c r="C30" s="13" t="s">
        <v>14</v>
      </c>
      <c r="D30" s="14"/>
      <c r="E30" s="15" t="s">
        <v>78</v>
      </c>
      <c r="F30" s="16" t="s">
        <v>14</v>
      </c>
      <c r="G30" s="20"/>
      <c r="H30" s="15" t="s">
        <v>79</v>
      </c>
    </row>
    <row r="31" spans="1:8" ht="55.5" customHeight="1">
      <c r="A31" s="21" t="s">
        <v>80</v>
      </c>
      <c r="B31" s="12" t="s">
        <v>81</v>
      </c>
      <c r="C31" s="13" t="s">
        <v>14</v>
      </c>
      <c r="D31" s="14"/>
      <c r="E31" s="15" t="s">
        <v>82</v>
      </c>
      <c r="F31" s="16" t="s">
        <v>14</v>
      </c>
      <c r="G31" s="20"/>
      <c r="H31" s="15" t="s">
        <v>83</v>
      </c>
    </row>
    <row r="32" spans="1:8" ht="30">
      <c r="A32" s="21" t="s">
        <v>84</v>
      </c>
      <c r="B32" s="12" t="s">
        <v>85</v>
      </c>
      <c r="C32" s="13" t="s">
        <v>14</v>
      </c>
      <c r="D32" s="14"/>
      <c r="E32" s="15" t="s">
        <v>86</v>
      </c>
      <c r="F32" s="16" t="s">
        <v>14</v>
      </c>
      <c r="G32" s="20"/>
      <c r="H32" s="15" t="s">
        <v>87</v>
      </c>
    </row>
    <row r="33" spans="1:8" ht="82.5" customHeight="1">
      <c r="A33" s="447" t="s">
        <v>88</v>
      </c>
      <c r="B33" s="12" t="s">
        <v>89</v>
      </c>
      <c r="C33" s="13" t="s">
        <v>14</v>
      </c>
      <c r="D33" s="14"/>
      <c r="E33" s="15" t="s">
        <v>90</v>
      </c>
      <c r="F33" s="16" t="s">
        <v>14</v>
      </c>
      <c r="G33" s="20"/>
      <c r="H33" s="15" t="s">
        <v>91</v>
      </c>
    </row>
    <row r="34" spans="1:8" ht="32.25" customHeight="1">
      <c r="A34" s="447"/>
      <c r="B34" s="12" t="s">
        <v>92</v>
      </c>
      <c r="C34" s="22"/>
      <c r="D34" s="14" t="s">
        <v>14</v>
      </c>
      <c r="E34" s="15" t="s">
        <v>93</v>
      </c>
      <c r="F34" s="16" t="s">
        <v>14</v>
      </c>
      <c r="G34" s="20"/>
      <c r="H34" s="15" t="s">
        <v>91</v>
      </c>
    </row>
    <row r="35" spans="1:8" ht="62.25" customHeight="1">
      <c r="A35" s="447"/>
      <c r="B35" s="12" t="s">
        <v>94</v>
      </c>
      <c r="C35" s="13"/>
      <c r="D35" s="14" t="s">
        <v>14</v>
      </c>
      <c r="E35" s="15" t="s">
        <v>95</v>
      </c>
      <c r="F35" s="16" t="s">
        <v>14</v>
      </c>
      <c r="G35" s="20"/>
      <c r="H35" s="15" t="s">
        <v>91</v>
      </c>
    </row>
    <row r="36" spans="1:8" ht="76.5" customHeight="1">
      <c r="A36" s="21" t="s">
        <v>96</v>
      </c>
      <c r="B36" s="12" t="s">
        <v>97</v>
      </c>
      <c r="C36" s="13" t="s">
        <v>14</v>
      </c>
      <c r="D36" s="14"/>
      <c r="E36" s="15" t="s">
        <v>98</v>
      </c>
      <c r="F36" s="16" t="s">
        <v>14</v>
      </c>
      <c r="G36" s="20"/>
      <c r="H36" s="15" t="s">
        <v>99</v>
      </c>
    </row>
    <row r="37" spans="1:8" ht="52.5" customHeight="1">
      <c r="A37" s="447" t="s">
        <v>100</v>
      </c>
      <c r="B37" s="12" t="s">
        <v>101</v>
      </c>
      <c r="C37" s="13" t="s">
        <v>14</v>
      </c>
      <c r="D37" s="14"/>
      <c r="E37" s="15" t="s">
        <v>102</v>
      </c>
      <c r="F37" s="16" t="s">
        <v>14</v>
      </c>
      <c r="G37" s="20"/>
      <c r="H37" s="15" t="s">
        <v>103</v>
      </c>
    </row>
    <row r="38" spans="1:8" ht="55.5" customHeight="1">
      <c r="A38" s="447"/>
      <c r="B38" s="12" t="s">
        <v>104</v>
      </c>
      <c r="C38" s="13" t="s">
        <v>14</v>
      </c>
      <c r="D38" s="14"/>
      <c r="E38" s="15" t="s">
        <v>105</v>
      </c>
      <c r="F38" s="16" t="s">
        <v>14</v>
      </c>
      <c r="G38" s="20"/>
      <c r="H38" s="15" t="s">
        <v>106</v>
      </c>
    </row>
    <row r="39" spans="1:8" ht="29.25" customHeight="1">
      <c r="A39" s="447"/>
      <c r="B39" s="12" t="s">
        <v>107</v>
      </c>
      <c r="C39" s="13" t="s">
        <v>14</v>
      </c>
      <c r="D39" s="14"/>
      <c r="E39" s="15" t="s">
        <v>108</v>
      </c>
      <c r="F39" s="16" t="s">
        <v>14</v>
      </c>
      <c r="G39" s="20"/>
      <c r="H39" s="15" t="s">
        <v>109</v>
      </c>
    </row>
    <row r="40" spans="1:8" ht="60" customHeight="1">
      <c r="A40" s="21" t="s">
        <v>110</v>
      </c>
      <c r="B40" s="12" t="s">
        <v>111</v>
      </c>
      <c r="C40" s="13" t="s">
        <v>14</v>
      </c>
      <c r="D40" s="14"/>
      <c r="E40" s="15" t="s">
        <v>112</v>
      </c>
      <c r="F40" s="16" t="s">
        <v>14</v>
      </c>
      <c r="G40" s="20"/>
      <c r="H40" s="15" t="s">
        <v>113</v>
      </c>
    </row>
    <row r="41" spans="1:8" ht="66" customHeight="1">
      <c r="A41" s="21" t="s">
        <v>114</v>
      </c>
      <c r="B41" s="12" t="s">
        <v>115</v>
      </c>
      <c r="C41" s="13" t="s">
        <v>14</v>
      </c>
      <c r="D41" s="14"/>
      <c r="E41" s="15" t="s">
        <v>116</v>
      </c>
      <c r="F41" s="16" t="s">
        <v>14</v>
      </c>
      <c r="G41" s="20"/>
      <c r="H41" s="15" t="s">
        <v>117</v>
      </c>
    </row>
    <row r="42" spans="1:8" ht="15.75">
      <c r="A42" s="444" t="s">
        <v>0</v>
      </c>
      <c r="B42" s="444"/>
      <c r="C42" s="444"/>
      <c r="D42" s="444"/>
      <c r="E42" s="444"/>
      <c r="F42" s="444"/>
      <c r="G42" s="444"/>
      <c r="H42" s="444"/>
    </row>
    <row r="43" spans="1:8" ht="15.75">
      <c r="A43" s="444" t="s">
        <v>1</v>
      </c>
      <c r="B43" s="444"/>
      <c r="C43" s="444"/>
      <c r="D43" s="444"/>
      <c r="E43" s="444"/>
      <c r="F43" s="444"/>
      <c r="G43" s="444"/>
      <c r="H43" s="444"/>
    </row>
    <row r="44" spans="1:8" ht="15.75">
      <c r="A44" s="445" t="s">
        <v>2</v>
      </c>
      <c r="B44" s="445"/>
      <c r="C44" s="445"/>
      <c r="D44" s="445"/>
      <c r="E44" s="445"/>
      <c r="F44" s="445"/>
      <c r="G44" s="445"/>
      <c r="H44" s="445"/>
    </row>
    <row r="45" spans="1:8" ht="15.75">
      <c r="A45" s="444" t="s">
        <v>410</v>
      </c>
      <c r="B45" s="444"/>
      <c r="C45" s="444"/>
      <c r="D45" s="444"/>
      <c r="E45" s="444"/>
      <c r="F45" s="444"/>
      <c r="G45" s="444"/>
      <c r="H45" s="444"/>
    </row>
    <row r="46" spans="1:8" ht="15.75">
      <c r="A46" s="444"/>
      <c r="B46" s="444"/>
      <c r="C46" s="444"/>
      <c r="D46" s="444"/>
      <c r="E46" s="444"/>
      <c r="F46" s="444"/>
      <c r="G46" s="444"/>
      <c r="H46" s="444"/>
    </row>
    <row r="47" spans="1:8" ht="16.5" thickBot="1">
      <c r="A47" s="444"/>
      <c r="B47" s="444"/>
      <c r="C47" s="444"/>
      <c r="D47" s="444"/>
      <c r="E47" s="444"/>
      <c r="F47" s="444"/>
      <c r="G47" s="444"/>
      <c r="H47" s="444"/>
    </row>
    <row r="48" spans="1:8" ht="15">
      <c r="A48" s="454" t="s">
        <v>3</v>
      </c>
      <c r="B48" s="456" t="s">
        <v>4</v>
      </c>
      <c r="C48" s="459" t="s">
        <v>5</v>
      </c>
      <c r="D48" s="460"/>
      <c r="E48" s="461"/>
      <c r="F48" s="460" t="s">
        <v>5</v>
      </c>
      <c r="G48" s="460"/>
      <c r="H48" s="461"/>
    </row>
    <row r="49" spans="1:8" ht="36" customHeight="1">
      <c r="A49" s="447"/>
      <c r="B49" s="457"/>
      <c r="C49" s="448" t="s">
        <v>6</v>
      </c>
      <c r="D49" s="449"/>
      <c r="E49" s="450"/>
      <c r="F49" s="448" t="s">
        <v>7</v>
      </c>
      <c r="G49" s="449"/>
      <c r="H49" s="450"/>
    </row>
    <row r="50" spans="1:8" ht="15">
      <c r="A50" s="447"/>
      <c r="B50" s="457"/>
      <c r="C50" s="451" t="s">
        <v>8</v>
      </c>
      <c r="D50" s="452"/>
      <c r="E50" s="453"/>
      <c r="F50" s="452" t="s">
        <v>8</v>
      </c>
      <c r="G50" s="452"/>
      <c r="H50" s="453"/>
    </row>
    <row r="51" spans="1:8" ht="15.75" thickBot="1">
      <c r="A51" s="455"/>
      <c r="B51" s="458"/>
      <c r="C51" s="1" t="s">
        <v>9</v>
      </c>
      <c r="D51" s="2" t="s">
        <v>10</v>
      </c>
      <c r="E51" s="3" t="s">
        <v>11</v>
      </c>
      <c r="F51" s="4" t="s">
        <v>9</v>
      </c>
      <c r="G51" s="2" t="s">
        <v>10</v>
      </c>
      <c r="H51" s="3" t="s">
        <v>11</v>
      </c>
    </row>
    <row r="52" spans="1:8" ht="43.5" customHeight="1">
      <c r="A52" s="21" t="s">
        <v>118</v>
      </c>
      <c r="B52" s="23" t="s">
        <v>119</v>
      </c>
      <c r="C52" s="13" t="s">
        <v>14</v>
      </c>
      <c r="D52" s="14"/>
      <c r="E52" s="15" t="s">
        <v>120</v>
      </c>
      <c r="F52" s="6" t="s">
        <v>14</v>
      </c>
      <c r="G52" s="298"/>
      <c r="H52" s="8" t="s">
        <v>121</v>
      </c>
    </row>
    <row r="53" spans="1:8" ht="48" customHeight="1">
      <c r="A53" s="465" t="s">
        <v>122</v>
      </c>
      <c r="B53" s="23" t="s">
        <v>123</v>
      </c>
      <c r="C53" s="13" t="s">
        <v>14</v>
      </c>
      <c r="D53" s="14"/>
      <c r="E53" s="15" t="s">
        <v>124</v>
      </c>
      <c r="F53" s="13" t="s">
        <v>14</v>
      </c>
      <c r="G53" s="14"/>
      <c r="H53" s="15" t="s">
        <v>125</v>
      </c>
    </row>
    <row r="54" spans="1:8" ht="30" customHeight="1">
      <c r="A54" s="465"/>
      <c r="B54" s="23" t="s">
        <v>126</v>
      </c>
      <c r="C54" s="13" t="s">
        <v>14</v>
      </c>
      <c r="D54" s="14"/>
      <c r="E54" s="15" t="s">
        <v>127</v>
      </c>
      <c r="F54" s="13" t="s">
        <v>14</v>
      </c>
      <c r="G54" s="14"/>
      <c r="H54" s="15" t="s">
        <v>128</v>
      </c>
    </row>
    <row r="55" spans="1:8" ht="34.5" customHeight="1">
      <c r="A55" s="465"/>
      <c r="B55" s="23" t="s">
        <v>129</v>
      </c>
      <c r="C55" s="13"/>
      <c r="D55" s="14" t="s">
        <v>14</v>
      </c>
      <c r="E55" s="15" t="s">
        <v>42</v>
      </c>
      <c r="F55" s="13" t="s">
        <v>14</v>
      </c>
      <c r="G55" s="14"/>
      <c r="H55" s="15" t="s">
        <v>130</v>
      </c>
    </row>
    <row r="56" spans="1:8" ht="56.25" customHeight="1" thickBot="1">
      <c r="A56" s="466"/>
      <c r="B56" s="24" t="s">
        <v>131</v>
      </c>
      <c r="C56" s="25" t="s">
        <v>14</v>
      </c>
      <c r="D56" s="26"/>
      <c r="E56" s="27" t="s">
        <v>68</v>
      </c>
      <c r="F56" s="299" t="s">
        <v>14</v>
      </c>
      <c r="G56" s="300"/>
      <c r="H56" s="301" t="s">
        <v>402</v>
      </c>
    </row>
    <row r="57" spans="1:8" ht="38.25" customHeight="1">
      <c r="A57" s="28"/>
      <c r="B57" s="29"/>
      <c r="C57" s="30"/>
      <c r="D57" s="31"/>
      <c r="E57" s="32"/>
      <c r="F57" s="30"/>
      <c r="G57" s="31"/>
      <c r="H57" s="32"/>
    </row>
    <row r="58" spans="1:8" ht="15">
      <c r="A58" s="467" t="s">
        <v>132</v>
      </c>
      <c r="B58" s="467"/>
      <c r="C58" s="467"/>
      <c r="D58" s="467"/>
      <c r="E58" s="467"/>
      <c r="F58" s="467"/>
      <c r="G58" s="467"/>
      <c r="H58" s="467"/>
    </row>
    <row r="59" spans="1:8" ht="15">
      <c r="A59" s="467" t="s">
        <v>133</v>
      </c>
      <c r="B59" s="467"/>
      <c r="C59" s="467"/>
      <c r="D59" s="467"/>
      <c r="E59" s="467"/>
      <c r="F59" s="467"/>
      <c r="G59" s="467"/>
      <c r="H59" s="467"/>
    </row>
  </sheetData>
  <sheetProtection/>
  <mergeCells count="38">
    <mergeCell ref="F50:H50"/>
    <mergeCell ref="A53:A56"/>
    <mergeCell ref="A58:H58"/>
    <mergeCell ref="A59:H59"/>
    <mergeCell ref="A45:H45"/>
    <mergeCell ref="A46:H46"/>
    <mergeCell ref="A47:H47"/>
    <mergeCell ref="A48:A51"/>
    <mergeCell ref="B48:B51"/>
    <mergeCell ref="C48:E48"/>
    <mergeCell ref="F48:H48"/>
    <mergeCell ref="C49:E49"/>
    <mergeCell ref="F49:H49"/>
    <mergeCell ref="C50:E50"/>
    <mergeCell ref="A33:A35"/>
    <mergeCell ref="A37:A39"/>
    <mergeCell ref="A42:H42"/>
    <mergeCell ref="A43:H43"/>
    <mergeCell ref="A44:H44"/>
    <mergeCell ref="A21:A23"/>
    <mergeCell ref="A28:A29"/>
    <mergeCell ref="A18:A20"/>
    <mergeCell ref="F7:H7"/>
    <mergeCell ref="C8:E8"/>
    <mergeCell ref="F8:H8"/>
    <mergeCell ref="A10:A11"/>
    <mergeCell ref="A12:A15"/>
    <mergeCell ref="A16:A17"/>
    <mergeCell ref="A6:A9"/>
    <mergeCell ref="B6:B9"/>
    <mergeCell ref="C6:E6"/>
    <mergeCell ref="F6:H6"/>
    <mergeCell ref="C7:E7"/>
    <mergeCell ref="A1:H1"/>
    <mergeCell ref="A2:H2"/>
    <mergeCell ref="A3:H3"/>
    <mergeCell ref="A4:H4"/>
    <mergeCell ref="A5:H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53">
      <selection activeCell="A1" sqref="A1:I95"/>
    </sheetView>
  </sheetViews>
  <sheetFormatPr defaultColWidth="11.421875" defaultRowHeight="15"/>
  <cols>
    <col min="5" max="5" width="19.57421875" style="0" customWidth="1"/>
    <col min="8" max="8" width="36.00390625" style="0" customWidth="1"/>
  </cols>
  <sheetData>
    <row r="1" spans="1:9" ht="15.75">
      <c r="A1" s="444" t="s">
        <v>0</v>
      </c>
      <c r="B1" s="444"/>
      <c r="C1" s="444"/>
      <c r="D1" s="444"/>
      <c r="E1" s="444"/>
      <c r="F1" s="444"/>
      <c r="G1" s="444"/>
      <c r="H1" s="444"/>
      <c r="I1" s="33"/>
    </row>
    <row r="2" spans="1:9" ht="15.75">
      <c r="A2" s="444" t="s">
        <v>1</v>
      </c>
      <c r="B2" s="444"/>
      <c r="C2" s="444"/>
      <c r="D2" s="444"/>
      <c r="E2" s="444"/>
      <c r="F2" s="444"/>
      <c r="G2" s="444"/>
      <c r="H2" s="444"/>
      <c r="I2" s="33"/>
    </row>
    <row r="3" spans="1:9" ht="15.75">
      <c r="A3" s="444" t="s">
        <v>134</v>
      </c>
      <c r="B3" s="444"/>
      <c r="C3" s="444"/>
      <c r="D3" s="444"/>
      <c r="E3" s="444"/>
      <c r="F3" s="444"/>
      <c r="G3" s="444"/>
      <c r="H3" s="444"/>
      <c r="I3" s="33"/>
    </row>
    <row r="4" spans="1:9" ht="15.75">
      <c r="A4" s="444" t="s">
        <v>135</v>
      </c>
      <c r="B4" s="444"/>
      <c r="C4" s="444"/>
      <c r="D4" s="444"/>
      <c r="E4" s="444"/>
      <c r="F4" s="444"/>
      <c r="G4" s="444"/>
      <c r="H4" s="444"/>
      <c r="I4" s="33"/>
    </row>
    <row r="5" spans="1:9" ht="15.75">
      <c r="A5" s="446" t="s">
        <v>408</v>
      </c>
      <c r="B5" s="446"/>
      <c r="C5" s="446"/>
      <c r="D5" s="446"/>
      <c r="E5" s="446"/>
      <c r="F5" s="446"/>
      <c r="G5" s="446"/>
      <c r="H5" s="446"/>
      <c r="I5" s="33"/>
    </row>
    <row r="6" spans="1:9" ht="15.75">
      <c r="A6" s="444"/>
      <c r="B6" s="444"/>
      <c r="C6" s="444"/>
      <c r="D6" s="444"/>
      <c r="E6" s="444"/>
      <c r="F6" s="444"/>
      <c r="G6" s="444"/>
      <c r="H6" s="444"/>
      <c r="I6" s="33"/>
    </row>
    <row r="7" spans="1:9" ht="15.75" thickBot="1">
      <c r="A7" s="440"/>
      <c r="B7" s="440"/>
      <c r="C7" s="440"/>
      <c r="D7" s="440"/>
      <c r="E7" s="440"/>
      <c r="F7" s="440"/>
      <c r="G7" s="440"/>
      <c r="H7" s="440"/>
      <c r="I7" s="440"/>
    </row>
    <row r="8" spans="1:9" ht="15.75" thickBot="1">
      <c r="A8" s="468" t="s">
        <v>137</v>
      </c>
      <c r="B8" s="471" t="s">
        <v>138</v>
      </c>
      <c r="C8" s="472"/>
      <c r="D8" s="472"/>
      <c r="E8" s="473"/>
      <c r="F8" s="480" t="s">
        <v>139</v>
      </c>
      <c r="G8" s="481"/>
      <c r="H8" s="482"/>
      <c r="I8" s="34"/>
    </row>
    <row r="9" spans="1:9" ht="30.75" customHeight="1" thickBot="1">
      <c r="A9" s="469"/>
      <c r="B9" s="474"/>
      <c r="C9" s="475"/>
      <c r="D9" s="475"/>
      <c r="E9" s="476"/>
      <c r="F9" s="448" t="s">
        <v>7</v>
      </c>
      <c r="G9" s="449"/>
      <c r="H9" s="450"/>
      <c r="I9" s="35"/>
    </row>
    <row r="10" spans="1:9" ht="15.75" thickBot="1">
      <c r="A10" s="469"/>
      <c r="B10" s="474"/>
      <c r="C10" s="475"/>
      <c r="D10" s="475"/>
      <c r="E10" s="476"/>
      <c r="F10" s="480" t="s">
        <v>140</v>
      </c>
      <c r="G10" s="481"/>
      <c r="H10" s="482"/>
      <c r="I10" s="34"/>
    </row>
    <row r="11" spans="1:9" ht="15.75" thickBot="1">
      <c r="A11" s="470"/>
      <c r="B11" s="477"/>
      <c r="C11" s="478"/>
      <c r="D11" s="478"/>
      <c r="E11" s="479"/>
      <c r="F11" s="36" t="s">
        <v>141</v>
      </c>
      <c r="G11" s="37" t="s">
        <v>142</v>
      </c>
      <c r="H11" s="37" t="s">
        <v>143</v>
      </c>
      <c r="I11" s="34"/>
    </row>
    <row r="12" spans="1:9" ht="15.75" thickBot="1">
      <c r="A12" s="532" t="s">
        <v>144</v>
      </c>
      <c r="B12" s="537" t="s">
        <v>145</v>
      </c>
      <c r="C12" s="538"/>
      <c r="D12" s="538"/>
      <c r="E12" s="539"/>
      <c r="F12" s="540"/>
      <c r="G12" s="541"/>
      <c r="H12" s="542"/>
      <c r="I12" s="38"/>
    </row>
    <row r="13" spans="1:9" ht="15.75" thickBot="1">
      <c r="A13" s="533"/>
      <c r="B13" s="543" t="s">
        <v>146</v>
      </c>
      <c r="C13" s="544"/>
      <c r="D13" s="544"/>
      <c r="E13" s="544"/>
      <c r="F13" s="493"/>
      <c r="G13" s="494"/>
      <c r="H13" s="495"/>
      <c r="I13" s="38"/>
    </row>
    <row r="14" spans="1:9" ht="15">
      <c r="A14" s="533"/>
      <c r="B14" s="545" t="s">
        <v>147</v>
      </c>
      <c r="C14" s="546"/>
      <c r="D14" s="498" t="s">
        <v>148</v>
      </c>
      <c r="E14" s="499"/>
      <c r="F14" s="39" t="s">
        <v>14</v>
      </c>
      <c r="G14" s="40"/>
      <c r="H14" s="40" t="s">
        <v>149</v>
      </c>
      <c r="I14" s="38"/>
    </row>
    <row r="15" spans="1:9" ht="15">
      <c r="A15" s="533"/>
      <c r="B15" s="41" t="s">
        <v>150</v>
      </c>
      <c r="C15" s="42"/>
      <c r="D15" s="506" t="s">
        <v>151</v>
      </c>
      <c r="E15" s="503"/>
      <c r="F15" s="43" t="s">
        <v>14</v>
      </c>
      <c r="G15" s="44"/>
      <c r="H15" s="44"/>
      <c r="I15" s="38"/>
    </row>
    <row r="16" spans="1:9" ht="15">
      <c r="A16" s="533"/>
      <c r="B16" s="41" t="s">
        <v>152</v>
      </c>
      <c r="C16" s="42"/>
      <c r="D16" s="547" t="s">
        <v>153</v>
      </c>
      <c r="E16" s="548"/>
      <c r="F16" s="43" t="s">
        <v>14</v>
      </c>
      <c r="G16" s="44"/>
      <c r="H16" s="44"/>
      <c r="I16" s="38"/>
    </row>
    <row r="17" spans="1:9" ht="15">
      <c r="A17" s="533"/>
      <c r="B17" s="41" t="s">
        <v>154</v>
      </c>
      <c r="C17" s="42"/>
      <c r="D17" s="517">
        <v>2388727415</v>
      </c>
      <c r="E17" s="518"/>
      <c r="F17" s="43" t="s">
        <v>14</v>
      </c>
      <c r="G17" s="44"/>
      <c r="H17" s="44"/>
      <c r="I17" s="38"/>
    </row>
    <row r="18" spans="1:9" ht="15">
      <c r="A18" s="533"/>
      <c r="B18" s="500" t="s">
        <v>155</v>
      </c>
      <c r="C18" s="501"/>
      <c r="D18" s="502" t="s">
        <v>156</v>
      </c>
      <c r="E18" s="503"/>
      <c r="F18" s="43" t="s">
        <v>14</v>
      </c>
      <c r="G18" s="44"/>
      <c r="H18" s="44"/>
      <c r="I18" s="38"/>
    </row>
    <row r="19" spans="1:9" ht="15">
      <c r="A19" s="533"/>
      <c r="B19" s="41" t="s">
        <v>157</v>
      </c>
      <c r="C19" s="42"/>
      <c r="D19" s="502" t="s">
        <v>158</v>
      </c>
      <c r="E19" s="503"/>
      <c r="F19" s="43" t="s">
        <v>14</v>
      </c>
      <c r="G19" s="44"/>
      <c r="H19" s="44"/>
      <c r="I19" s="38"/>
    </row>
    <row r="20" spans="1:9" ht="15">
      <c r="A20" s="533"/>
      <c r="B20" s="504" t="s">
        <v>159</v>
      </c>
      <c r="C20" s="505"/>
      <c r="D20" s="506" t="s">
        <v>160</v>
      </c>
      <c r="E20" s="503"/>
      <c r="F20" s="43" t="s">
        <v>14</v>
      </c>
      <c r="G20" s="45"/>
      <c r="H20" s="44"/>
      <c r="I20" s="38"/>
    </row>
    <row r="21" spans="1:9" ht="15">
      <c r="A21" s="533"/>
      <c r="B21" s="504" t="s">
        <v>161</v>
      </c>
      <c r="C21" s="505"/>
      <c r="D21" s="507">
        <v>1</v>
      </c>
      <c r="E21" s="508"/>
      <c r="F21" s="46" t="s">
        <v>14</v>
      </c>
      <c r="G21" s="47"/>
      <c r="H21" s="47"/>
      <c r="I21" s="38"/>
    </row>
    <row r="22" spans="1:9" ht="15.75" thickBot="1">
      <c r="A22" s="533"/>
      <c r="B22" s="483" t="s">
        <v>162</v>
      </c>
      <c r="C22" s="484"/>
      <c r="D22" s="485" t="s">
        <v>163</v>
      </c>
      <c r="E22" s="486"/>
      <c r="F22" s="48" t="s">
        <v>14</v>
      </c>
      <c r="G22" s="49"/>
      <c r="H22" s="49"/>
      <c r="I22" s="38"/>
    </row>
    <row r="23" spans="1:9" ht="15.75" thickBot="1">
      <c r="A23" s="534"/>
      <c r="B23" s="487"/>
      <c r="C23" s="488"/>
      <c r="D23" s="488"/>
      <c r="E23" s="488"/>
      <c r="F23" s="488"/>
      <c r="G23" s="488"/>
      <c r="H23" s="489"/>
      <c r="I23" s="38"/>
    </row>
    <row r="24" spans="1:9" ht="15.75" thickBot="1">
      <c r="A24" s="533"/>
      <c r="B24" s="490" t="s">
        <v>164</v>
      </c>
      <c r="C24" s="491"/>
      <c r="D24" s="491"/>
      <c r="E24" s="492"/>
      <c r="F24" s="493"/>
      <c r="G24" s="494"/>
      <c r="H24" s="495"/>
      <c r="I24" s="38"/>
    </row>
    <row r="25" spans="1:9" ht="15">
      <c r="A25" s="533"/>
      <c r="B25" s="496" t="s">
        <v>147</v>
      </c>
      <c r="C25" s="497"/>
      <c r="D25" s="498" t="s">
        <v>165</v>
      </c>
      <c r="E25" s="499"/>
      <c r="F25" s="39" t="s">
        <v>14</v>
      </c>
      <c r="G25" s="40"/>
      <c r="H25" s="40" t="s">
        <v>166</v>
      </c>
      <c r="I25" s="38"/>
    </row>
    <row r="26" spans="1:9" ht="15">
      <c r="A26" s="533"/>
      <c r="B26" s="50" t="s">
        <v>150</v>
      </c>
      <c r="C26" s="51"/>
      <c r="D26" s="506" t="s">
        <v>167</v>
      </c>
      <c r="E26" s="503"/>
      <c r="F26" s="43" t="s">
        <v>14</v>
      </c>
      <c r="G26" s="44"/>
      <c r="H26" s="44"/>
      <c r="I26" s="38"/>
    </row>
    <row r="27" spans="1:9" ht="15">
      <c r="A27" s="533"/>
      <c r="B27" s="52" t="s">
        <v>152</v>
      </c>
      <c r="C27" s="51"/>
      <c r="D27" s="515" t="s">
        <v>168</v>
      </c>
      <c r="E27" s="516"/>
      <c r="F27" s="43" t="s">
        <v>14</v>
      </c>
      <c r="G27" s="44"/>
      <c r="H27" s="44"/>
      <c r="I27" s="38"/>
    </row>
    <row r="28" spans="1:9" ht="15">
      <c r="A28" s="533"/>
      <c r="B28" s="50" t="s">
        <v>154</v>
      </c>
      <c r="C28" s="51"/>
      <c r="D28" s="517">
        <v>1830139972</v>
      </c>
      <c r="E28" s="518"/>
      <c r="F28" s="43" t="s">
        <v>14</v>
      </c>
      <c r="G28" s="44"/>
      <c r="H28" s="44"/>
      <c r="I28" s="38"/>
    </row>
    <row r="29" spans="1:9" ht="15">
      <c r="A29" s="533"/>
      <c r="B29" s="519" t="s">
        <v>155</v>
      </c>
      <c r="C29" s="520"/>
      <c r="D29" s="502" t="s">
        <v>169</v>
      </c>
      <c r="E29" s="503"/>
      <c r="F29" s="43" t="s">
        <v>14</v>
      </c>
      <c r="G29" s="44"/>
      <c r="H29" s="44"/>
      <c r="I29" s="38"/>
    </row>
    <row r="30" spans="1:9" ht="15">
      <c r="A30" s="533"/>
      <c r="B30" s="50" t="s">
        <v>157</v>
      </c>
      <c r="C30" s="51"/>
      <c r="D30" s="502" t="s">
        <v>170</v>
      </c>
      <c r="E30" s="503"/>
      <c r="F30" s="43" t="s">
        <v>14</v>
      </c>
      <c r="G30" s="44"/>
      <c r="H30" s="44"/>
      <c r="I30" s="38"/>
    </row>
    <row r="31" spans="1:9" ht="15">
      <c r="A31" s="533"/>
      <c r="B31" s="509" t="s">
        <v>159</v>
      </c>
      <c r="C31" s="510"/>
      <c r="D31" s="506" t="s">
        <v>160</v>
      </c>
      <c r="E31" s="503"/>
      <c r="F31" s="43" t="s">
        <v>14</v>
      </c>
      <c r="G31" s="45"/>
      <c r="H31" s="44"/>
      <c r="I31" s="38"/>
    </row>
    <row r="32" spans="1:9" ht="15">
      <c r="A32" s="533"/>
      <c r="B32" s="511" t="s">
        <v>161</v>
      </c>
      <c r="C32" s="512"/>
      <c r="D32" s="507">
        <v>1</v>
      </c>
      <c r="E32" s="508"/>
      <c r="F32" s="46" t="s">
        <v>14</v>
      </c>
      <c r="G32" s="47"/>
      <c r="H32" s="47"/>
      <c r="I32" s="38"/>
    </row>
    <row r="33" spans="1:9" ht="15.75" thickBot="1">
      <c r="A33" s="533"/>
      <c r="B33" s="513" t="s">
        <v>162</v>
      </c>
      <c r="C33" s="514"/>
      <c r="D33" s="485" t="s">
        <v>163</v>
      </c>
      <c r="E33" s="486"/>
      <c r="F33" s="48" t="s">
        <v>14</v>
      </c>
      <c r="G33" s="49"/>
      <c r="H33" s="49"/>
      <c r="I33" s="38"/>
    </row>
    <row r="34" spans="1:9" ht="15.75" thickBot="1">
      <c r="A34" s="534"/>
      <c r="B34" s="521"/>
      <c r="C34" s="522"/>
      <c r="D34" s="522"/>
      <c r="E34" s="522"/>
      <c r="F34" s="522"/>
      <c r="G34" s="522"/>
      <c r="H34" s="523"/>
      <c r="I34" s="38"/>
    </row>
    <row r="35" spans="1:9" ht="15.75" thickBot="1">
      <c r="A35" s="534"/>
      <c r="B35" s="490" t="s">
        <v>171</v>
      </c>
      <c r="C35" s="491"/>
      <c r="D35" s="491"/>
      <c r="E35" s="492"/>
      <c r="F35" s="493"/>
      <c r="G35" s="494"/>
      <c r="H35" s="495"/>
      <c r="I35" s="38"/>
    </row>
    <row r="36" spans="1:9" ht="15">
      <c r="A36" s="534"/>
      <c r="B36" s="496" t="s">
        <v>147</v>
      </c>
      <c r="C36" s="497"/>
      <c r="D36" s="498" t="s">
        <v>172</v>
      </c>
      <c r="E36" s="499"/>
      <c r="F36" s="39" t="s">
        <v>14</v>
      </c>
      <c r="G36" s="40"/>
      <c r="H36" s="40" t="s">
        <v>173</v>
      </c>
      <c r="I36" s="38"/>
    </row>
    <row r="37" spans="1:9" ht="15">
      <c r="A37" s="534"/>
      <c r="B37" s="50" t="s">
        <v>150</v>
      </c>
      <c r="C37" s="51"/>
      <c r="D37" s="506" t="s">
        <v>167</v>
      </c>
      <c r="E37" s="503"/>
      <c r="F37" s="43" t="s">
        <v>14</v>
      </c>
      <c r="G37" s="44"/>
      <c r="H37" s="44"/>
      <c r="I37" s="38"/>
    </row>
    <row r="38" spans="1:9" ht="15">
      <c r="A38" s="534"/>
      <c r="B38" s="52" t="s">
        <v>152</v>
      </c>
      <c r="C38" s="51"/>
      <c r="D38" s="515" t="s">
        <v>168</v>
      </c>
      <c r="E38" s="516"/>
      <c r="F38" s="43" t="s">
        <v>14</v>
      </c>
      <c r="G38" s="44"/>
      <c r="H38" s="44"/>
      <c r="I38" s="38"/>
    </row>
    <row r="39" spans="1:9" ht="15">
      <c r="A39" s="534"/>
      <c r="B39" s="50" t="s">
        <v>154</v>
      </c>
      <c r="C39" s="51"/>
      <c r="D39" s="517">
        <v>2929873190</v>
      </c>
      <c r="E39" s="518"/>
      <c r="F39" s="43" t="s">
        <v>14</v>
      </c>
      <c r="G39" s="44"/>
      <c r="H39" s="44"/>
      <c r="I39" s="38"/>
    </row>
    <row r="40" spans="1:9" ht="15">
      <c r="A40" s="534"/>
      <c r="B40" s="519" t="s">
        <v>155</v>
      </c>
      <c r="C40" s="520"/>
      <c r="D40" s="502" t="s">
        <v>174</v>
      </c>
      <c r="E40" s="503"/>
      <c r="F40" s="43" t="s">
        <v>14</v>
      </c>
      <c r="G40" s="44"/>
      <c r="H40" s="44"/>
      <c r="I40" s="38"/>
    </row>
    <row r="41" spans="1:9" ht="15">
      <c r="A41" s="534"/>
      <c r="B41" s="50" t="s">
        <v>157</v>
      </c>
      <c r="C41" s="51"/>
      <c r="D41" s="502" t="s">
        <v>175</v>
      </c>
      <c r="E41" s="503"/>
      <c r="F41" s="43" t="s">
        <v>14</v>
      </c>
      <c r="G41" s="44"/>
      <c r="H41" s="44"/>
      <c r="I41" s="38"/>
    </row>
    <row r="42" spans="1:9" ht="15">
      <c r="A42" s="534"/>
      <c r="B42" s="509" t="s">
        <v>159</v>
      </c>
      <c r="C42" s="510"/>
      <c r="D42" s="506" t="s">
        <v>160</v>
      </c>
      <c r="E42" s="503"/>
      <c r="F42" s="43" t="s">
        <v>14</v>
      </c>
      <c r="G42" s="45"/>
      <c r="H42" s="44"/>
      <c r="I42" s="38"/>
    </row>
    <row r="43" spans="1:9" ht="15">
      <c r="A43" s="534"/>
      <c r="B43" s="511" t="s">
        <v>161</v>
      </c>
      <c r="C43" s="512"/>
      <c r="D43" s="507">
        <v>1</v>
      </c>
      <c r="E43" s="508"/>
      <c r="F43" s="46" t="s">
        <v>14</v>
      </c>
      <c r="G43" s="47"/>
      <c r="H43" s="47"/>
      <c r="I43" s="38"/>
    </row>
    <row r="44" spans="1:9" ht="15.75" thickBot="1">
      <c r="A44" s="534"/>
      <c r="B44" s="513" t="s">
        <v>162</v>
      </c>
      <c r="C44" s="514"/>
      <c r="D44" s="485" t="s">
        <v>163</v>
      </c>
      <c r="E44" s="486"/>
      <c r="F44" s="48" t="s">
        <v>14</v>
      </c>
      <c r="G44" s="49"/>
      <c r="H44" s="49"/>
      <c r="I44" s="38"/>
    </row>
    <row r="45" spans="1:9" ht="15.75" thickBot="1">
      <c r="A45" s="535"/>
      <c r="B45" s="521"/>
      <c r="C45" s="522"/>
      <c r="D45" s="522"/>
      <c r="E45" s="522"/>
      <c r="F45" s="522"/>
      <c r="G45" s="522"/>
      <c r="H45" s="523"/>
      <c r="I45" s="38"/>
    </row>
    <row r="46" spans="1:9" ht="15.75" thickBot="1">
      <c r="A46" s="535"/>
      <c r="B46" s="528" t="s">
        <v>176</v>
      </c>
      <c r="C46" s="528"/>
      <c r="D46" s="528"/>
      <c r="E46" s="525"/>
      <c r="F46" s="529">
        <f>+D17+D28+D39</f>
        <v>7148740577</v>
      </c>
      <c r="G46" s="530"/>
      <c r="H46" s="531"/>
      <c r="I46" s="53"/>
    </row>
    <row r="47" spans="1:9" ht="15.75" thickBot="1">
      <c r="A47" s="535"/>
      <c r="B47" s="524" t="s">
        <v>177</v>
      </c>
      <c r="C47" s="525"/>
      <c r="D47" s="526">
        <v>6859105552</v>
      </c>
      <c r="E47" s="527"/>
      <c r="F47" s="54" t="s">
        <v>14</v>
      </c>
      <c r="G47" s="55"/>
      <c r="H47" s="56"/>
      <c r="I47" s="53"/>
    </row>
    <row r="48" spans="1:9" ht="15.75" thickBot="1">
      <c r="A48" s="535"/>
      <c r="B48" s="57" t="s">
        <v>178</v>
      </c>
      <c r="C48" s="57"/>
      <c r="D48" s="57"/>
      <c r="E48" s="57"/>
      <c r="F48" s="58" t="s">
        <v>14</v>
      </c>
      <c r="G48" s="44"/>
      <c r="H48" s="59" t="s">
        <v>179</v>
      </c>
      <c r="I48" s="53"/>
    </row>
    <row r="49" spans="1:9" ht="15.75" thickBot="1">
      <c r="A49" s="536"/>
      <c r="B49" s="57" t="s">
        <v>180</v>
      </c>
      <c r="C49" s="57"/>
      <c r="D49" s="57"/>
      <c r="E49" s="57"/>
      <c r="F49" s="60" t="s">
        <v>14</v>
      </c>
      <c r="G49" s="49"/>
      <c r="H49" s="59"/>
      <c r="I49" s="53"/>
    </row>
    <row r="50" spans="1:9" ht="15.75">
      <c r="A50" s="444" t="s">
        <v>0</v>
      </c>
      <c r="B50" s="444"/>
      <c r="C50" s="444"/>
      <c r="D50" s="444"/>
      <c r="E50" s="444"/>
      <c r="F50" s="444"/>
      <c r="G50" s="444"/>
      <c r="H50" s="444"/>
      <c r="I50" s="53"/>
    </row>
    <row r="51" spans="1:9" ht="15.75">
      <c r="A51" s="444" t="s">
        <v>1</v>
      </c>
      <c r="B51" s="444"/>
      <c r="C51" s="444"/>
      <c r="D51" s="444"/>
      <c r="E51" s="444"/>
      <c r="F51" s="444"/>
      <c r="G51" s="444"/>
      <c r="H51" s="444"/>
      <c r="I51" s="53"/>
    </row>
    <row r="52" spans="1:9" ht="15.75">
      <c r="A52" s="444" t="s">
        <v>134</v>
      </c>
      <c r="B52" s="444"/>
      <c r="C52" s="444"/>
      <c r="D52" s="444"/>
      <c r="E52" s="444"/>
      <c r="F52" s="444"/>
      <c r="G52" s="444"/>
      <c r="H52" s="444"/>
      <c r="I52" s="53"/>
    </row>
    <row r="53" spans="1:9" ht="15.75">
      <c r="A53" s="444" t="s">
        <v>135</v>
      </c>
      <c r="B53" s="444"/>
      <c r="C53" s="444"/>
      <c r="D53" s="444"/>
      <c r="E53" s="444"/>
      <c r="F53" s="444"/>
      <c r="G53" s="444"/>
      <c r="H53" s="444"/>
      <c r="I53" s="53"/>
    </row>
    <row r="54" spans="1:9" ht="15.75">
      <c r="A54" s="444" t="s">
        <v>408</v>
      </c>
      <c r="B54" s="444"/>
      <c r="C54" s="444"/>
      <c r="D54" s="444"/>
      <c r="E54" s="444"/>
      <c r="F54" s="444"/>
      <c r="G54" s="444"/>
      <c r="H54" s="444"/>
      <c r="I54" s="53"/>
    </row>
    <row r="55" spans="1:9" ht="15.75">
      <c r="A55" s="444"/>
      <c r="B55" s="444"/>
      <c r="C55" s="444"/>
      <c r="D55" s="444"/>
      <c r="E55" s="444"/>
      <c r="F55" s="444"/>
      <c r="G55" s="444"/>
      <c r="H55" s="444"/>
      <c r="I55" s="53"/>
    </row>
    <row r="56" spans="1:9" ht="16.5" thickBot="1">
      <c r="A56" s="444"/>
      <c r="B56" s="444"/>
      <c r="C56" s="444"/>
      <c r="D56" s="444"/>
      <c r="E56" s="444"/>
      <c r="F56" s="444"/>
      <c r="G56" s="444"/>
      <c r="H56" s="444"/>
      <c r="I56" s="53"/>
    </row>
    <row r="57" spans="1:9" ht="15.75" thickBot="1">
      <c r="A57" s="468" t="s">
        <v>137</v>
      </c>
      <c r="B57" s="471" t="s">
        <v>138</v>
      </c>
      <c r="C57" s="472"/>
      <c r="D57" s="472"/>
      <c r="E57" s="473"/>
      <c r="F57" s="480" t="s">
        <v>139</v>
      </c>
      <c r="G57" s="481"/>
      <c r="H57" s="482"/>
      <c r="I57" s="53"/>
    </row>
    <row r="58" spans="1:9" ht="33" customHeight="1" thickBot="1">
      <c r="A58" s="469"/>
      <c r="B58" s="474"/>
      <c r="C58" s="475"/>
      <c r="D58" s="475"/>
      <c r="E58" s="476"/>
      <c r="F58" s="448" t="s">
        <v>7</v>
      </c>
      <c r="G58" s="449"/>
      <c r="H58" s="450"/>
      <c r="I58" s="53"/>
    </row>
    <row r="59" spans="1:9" ht="15.75" thickBot="1">
      <c r="A59" s="469"/>
      <c r="B59" s="474"/>
      <c r="C59" s="475"/>
      <c r="D59" s="475"/>
      <c r="E59" s="476"/>
      <c r="F59" s="480" t="s">
        <v>140</v>
      </c>
      <c r="G59" s="481"/>
      <c r="H59" s="482"/>
      <c r="I59" s="53"/>
    </row>
    <row r="60" spans="1:9" ht="15.75" thickBot="1">
      <c r="A60" s="470"/>
      <c r="B60" s="477"/>
      <c r="C60" s="478"/>
      <c r="D60" s="478"/>
      <c r="E60" s="479"/>
      <c r="F60" s="36" t="s">
        <v>141</v>
      </c>
      <c r="G60" s="37" t="s">
        <v>142</v>
      </c>
      <c r="H60" s="37" t="s">
        <v>143</v>
      </c>
      <c r="I60" s="53"/>
    </row>
    <row r="61" spans="1:9" ht="15.75" thickBot="1">
      <c r="A61" s="549" t="s">
        <v>181</v>
      </c>
      <c r="B61" s="532" t="s">
        <v>182</v>
      </c>
      <c r="C61" s="551"/>
      <c r="D61" s="551"/>
      <c r="E61" s="552"/>
      <c r="F61" s="494"/>
      <c r="G61" s="494"/>
      <c r="H61" s="495"/>
      <c r="I61" s="38"/>
    </row>
    <row r="62" spans="1:9" ht="15">
      <c r="A62" s="534"/>
      <c r="B62" s="553" t="s">
        <v>183</v>
      </c>
      <c r="C62" s="554"/>
      <c r="D62" s="554"/>
      <c r="E62" s="555"/>
      <c r="F62" s="61" t="s">
        <v>14</v>
      </c>
      <c r="G62" s="40"/>
      <c r="H62" s="62" t="s">
        <v>184</v>
      </c>
      <c r="I62" s="38"/>
    </row>
    <row r="63" spans="1:9" ht="15">
      <c r="A63" s="534"/>
      <c r="B63" s="556" t="s">
        <v>185</v>
      </c>
      <c r="C63" s="557" t="s">
        <v>186</v>
      </c>
      <c r="D63" s="557"/>
      <c r="E63" s="558"/>
      <c r="F63" s="63" t="s">
        <v>14</v>
      </c>
      <c r="G63" s="44"/>
      <c r="H63" s="64"/>
      <c r="I63" s="38"/>
    </row>
    <row r="64" spans="1:9" ht="15">
      <c r="A64" s="534"/>
      <c r="B64" s="556" t="s">
        <v>187</v>
      </c>
      <c r="C64" s="557" t="s">
        <v>186</v>
      </c>
      <c r="D64" s="557"/>
      <c r="E64" s="558"/>
      <c r="F64" s="63" t="s">
        <v>14</v>
      </c>
      <c r="G64" s="44"/>
      <c r="H64" s="64"/>
      <c r="I64" s="38"/>
    </row>
    <row r="65" spans="1:9" ht="15">
      <c r="A65" s="534"/>
      <c r="B65" s="556" t="s">
        <v>188</v>
      </c>
      <c r="C65" s="557" t="s">
        <v>186</v>
      </c>
      <c r="D65" s="557"/>
      <c r="E65" s="558"/>
      <c r="F65" s="63" t="s">
        <v>14</v>
      </c>
      <c r="G65" s="44"/>
      <c r="H65" s="64"/>
      <c r="I65" s="38"/>
    </row>
    <row r="66" spans="1:9" ht="15.75" thickBot="1">
      <c r="A66" s="550"/>
      <c r="B66" s="559" t="s">
        <v>189</v>
      </c>
      <c r="C66" s="560" t="s">
        <v>186</v>
      </c>
      <c r="D66" s="560"/>
      <c r="E66" s="561"/>
      <c r="F66" s="65" t="s">
        <v>14</v>
      </c>
      <c r="G66" s="49"/>
      <c r="H66" s="66"/>
      <c r="I66" s="38"/>
    </row>
    <row r="67" spans="1:9" ht="15.75" thickBot="1">
      <c r="A67" s="532"/>
      <c r="B67" s="551"/>
      <c r="C67" s="551"/>
      <c r="D67" s="551"/>
      <c r="E67" s="551"/>
      <c r="F67" s="551"/>
      <c r="G67" s="551"/>
      <c r="H67" s="552"/>
      <c r="I67" s="38"/>
    </row>
    <row r="68" spans="1:9" ht="15.75" thickBot="1">
      <c r="A68" s="549" t="s">
        <v>190</v>
      </c>
      <c r="B68" s="562" t="s">
        <v>191</v>
      </c>
      <c r="C68" s="563"/>
      <c r="D68" s="563"/>
      <c r="E68" s="564"/>
      <c r="F68" s="565"/>
      <c r="G68" s="566"/>
      <c r="H68" s="567"/>
      <c r="I68" s="38"/>
    </row>
    <row r="69" spans="1:9" ht="45.75" thickBot="1">
      <c r="A69" s="534"/>
      <c r="B69" s="568" t="s">
        <v>192</v>
      </c>
      <c r="C69" s="569"/>
      <c r="D69" s="67" t="s">
        <v>193</v>
      </c>
      <c r="E69" s="68" t="s">
        <v>194</v>
      </c>
      <c r="F69" s="480"/>
      <c r="G69" s="481"/>
      <c r="H69" s="482"/>
      <c r="I69" s="38"/>
    </row>
    <row r="70" spans="1:9" ht="15">
      <c r="A70" s="534"/>
      <c r="B70" s="570" t="s">
        <v>195</v>
      </c>
      <c r="C70" s="571"/>
      <c r="D70" s="69">
        <v>0.2</v>
      </c>
      <c r="E70" s="70">
        <v>325183.43</v>
      </c>
      <c r="F70" s="71"/>
      <c r="G70" s="72"/>
      <c r="H70" s="73" t="s">
        <v>196</v>
      </c>
      <c r="I70" s="38"/>
    </row>
    <row r="71" spans="1:9" ht="15">
      <c r="A71" s="534"/>
      <c r="B71" s="572" t="s">
        <v>197</v>
      </c>
      <c r="C71" s="573"/>
      <c r="D71" s="74">
        <v>0.4</v>
      </c>
      <c r="E71" s="75">
        <v>65186.31</v>
      </c>
      <c r="F71" s="43"/>
      <c r="G71" s="76"/>
      <c r="H71" s="43"/>
      <c r="I71" s="38"/>
    </row>
    <row r="72" spans="1:9" ht="15">
      <c r="A72" s="534"/>
      <c r="B72" s="572" t="s">
        <v>198</v>
      </c>
      <c r="C72" s="573"/>
      <c r="D72" s="74">
        <v>0.4</v>
      </c>
      <c r="E72" s="75">
        <v>51046.48</v>
      </c>
      <c r="F72" s="43"/>
      <c r="G72" s="76"/>
      <c r="H72" s="43"/>
      <c r="I72" s="38"/>
    </row>
    <row r="73" spans="1:9" ht="15.75" thickBot="1">
      <c r="A73" s="534"/>
      <c r="B73" s="574" t="s">
        <v>199</v>
      </c>
      <c r="C73" s="575"/>
      <c r="D73" s="77">
        <f>SUM(D70:D72)</f>
        <v>1</v>
      </c>
      <c r="E73" s="78">
        <f>SUMPRODUCT((D69:D71),(E69:E71))</f>
        <v>91111.21</v>
      </c>
      <c r="F73" s="43"/>
      <c r="G73" s="76"/>
      <c r="H73" s="43"/>
      <c r="I73" s="38"/>
    </row>
    <row r="74" spans="1:9" ht="15.75" thickBot="1">
      <c r="A74" s="550"/>
      <c r="B74" s="521" t="s">
        <v>200</v>
      </c>
      <c r="C74" s="522"/>
      <c r="D74" s="523"/>
      <c r="E74" s="79">
        <v>18000</v>
      </c>
      <c r="F74" s="48" t="s">
        <v>14</v>
      </c>
      <c r="G74" s="80"/>
      <c r="H74" s="48"/>
      <c r="I74" s="38"/>
    </row>
    <row r="75" spans="1:9" ht="15.75" thickBot="1">
      <c r="A75" s="532"/>
      <c r="B75" s="551"/>
      <c r="C75" s="551"/>
      <c r="D75" s="551"/>
      <c r="E75" s="551"/>
      <c r="F75" s="551"/>
      <c r="G75" s="551"/>
      <c r="H75" s="551"/>
      <c r="I75" s="38"/>
    </row>
    <row r="76" spans="1:9" ht="15.75" thickBot="1">
      <c r="A76" s="549" t="s">
        <v>201</v>
      </c>
      <c r="B76" s="581" t="s">
        <v>202</v>
      </c>
      <c r="C76" s="582"/>
      <c r="D76" s="582"/>
      <c r="E76" s="583"/>
      <c r="F76" s="584"/>
      <c r="G76" s="585"/>
      <c r="H76" s="586"/>
      <c r="I76" s="38"/>
    </row>
    <row r="77" spans="1:9" ht="30.75" thickBot="1">
      <c r="A77" s="534"/>
      <c r="B77" s="587" t="s">
        <v>192</v>
      </c>
      <c r="C77" s="588"/>
      <c r="D77" s="589"/>
      <c r="E77" s="68" t="s">
        <v>203</v>
      </c>
      <c r="F77" s="584"/>
      <c r="G77" s="585"/>
      <c r="H77" s="586"/>
      <c r="I77" s="38"/>
    </row>
    <row r="78" spans="1:9" ht="15">
      <c r="A78" s="534"/>
      <c r="B78" s="570" t="s">
        <v>195</v>
      </c>
      <c r="C78" s="590"/>
      <c r="D78" s="571"/>
      <c r="E78" s="70">
        <v>82507.47</v>
      </c>
      <c r="F78" s="72"/>
      <c r="G78" s="71"/>
      <c r="H78" s="81" t="s">
        <v>204</v>
      </c>
      <c r="I78" s="38"/>
    </row>
    <row r="79" spans="1:9" ht="15">
      <c r="A79" s="534"/>
      <c r="B79" s="572" t="s">
        <v>197</v>
      </c>
      <c r="C79" s="576"/>
      <c r="D79" s="573"/>
      <c r="E79" s="75">
        <v>28055.22</v>
      </c>
      <c r="F79" s="76"/>
      <c r="G79" s="43"/>
      <c r="H79" s="82"/>
      <c r="I79" s="38"/>
    </row>
    <row r="80" spans="1:9" ht="15">
      <c r="A80" s="534"/>
      <c r="B80" s="572" t="s">
        <v>198</v>
      </c>
      <c r="C80" s="576"/>
      <c r="D80" s="573"/>
      <c r="E80" s="75">
        <v>32505.07</v>
      </c>
      <c r="F80" s="76"/>
      <c r="G80" s="43"/>
      <c r="H80" s="82"/>
      <c r="I80" s="38"/>
    </row>
    <row r="81" spans="1:9" ht="15">
      <c r="A81" s="534"/>
      <c r="B81" s="572" t="s">
        <v>199</v>
      </c>
      <c r="C81" s="576"/>
      <c r="D81" s="573"/>
      <c r="E81" s="83">
        <f>SUM(E78:E80)</f>
        <v>143067.76</v>
      </c>
      <c r="F81" s="76"/>
      <c r="G81" s="43"/>
      <c r="H81" s="82"/>
      <c r="I81" s="38"/>
    </row>
    <row r="82" spans="1:9" ht="15">
      <c r="A82" s="534"/>
      <c r="B82" s="572" t="s">
        <v>200</v>
      </c>
      <c r="C82" s="576"/>
      <c r="D82" s="573"/>
      <c r="E82" s="83">
        <v>10000</v>
      </c>
      <c r="F82" s="76" t="s">
        <v>14</v>
      </c>
      <c r="G82" s="43"/>
      <c r="H82" s="82"/>
      <c r="I82" s="38"/>
    </row>
    <row r="83" spans="1:9" ht="15.75" thickBot="1">
      <c r="A83" s="550"/>
      <c r="B83" s="577" t="s">
        <v>205</v>
      </c>
      <c r="C83" s="578"/>
      <c r="D83" s="579"/>
      <c r="E83" s="84"/>
      <c r="F83" s="80"/>
      <c r="G83" s="48" t="s">
        <v>14</v>
      </c>
      <c r="H83" s="85" t="s">
        <v>206</v>
      </c>
      <c r="I83" s="38"/>
    </row>
    <row r="90" spans="3:7" ht="15">
      <c r="C90" s="86"/>
      <c r="D90" s="86"/>
      <c r="E90" s="86"/>
      <c r="F90" s="86"/>
      <c r="G90" s="86"/>
    </row>
    <row r="91" spans="1:8" ht="15">
      <c r="A91" s="580" t="s">
        <v>132</v>
      </c>
      <c r="B91" s="580"/>
      <c r="C91" s="580"/>
      <c r="D91" s="580"/>
      <c r="E91" s="580"/>
      <c r="F91" s="580"/>
      <c r="G91" s="580"/>
      <c r="H91" s="580"/>
    </row>
    <row r="92" spans="1:8" ht="15">
      <c r="A92" s="580" t="s">
        <v>133</v>
      </c>
      <c r="B92" s="580"/>
      <c r="C92" s="580"/>
      <c r="D92" s="580"/>
      <c r="E92" s="580"/>
      <c r="F92" s="580"/>
      <c r="G92" s="580"/>
      <c r="H92" s="580"/>
    </row>
  </sheetData>
  <sheetProtection/>
  <mergeCells count="115">
    <mergeCell ref="B81:D81"/>
    <mergeCell ref="B82:D82"/>
    <mergeCell ref="B83:D83"/>
    <mergeCell ref="A91:H91"/>
    <mergeCell ref="A92:H92"/>
    <mergeCell ref="B74:D74"/>
    <mergeCell ref="A75:H75"/>
    <mergeCell ref="A76:A83"/>
    <mergeCell ref="B76:E76"/>
    <mergeCell ref="F76:H76"/>
    <mergeCell ref="B77:D77"/>
    <mergeCell ref="F77:H77"/>
    <mergeCell ref="B78:D78"/>
    <mergeCell ref="B79:D79"/>
    <mergeCell ref="B80:D80"/>
    <mergeCell ref="A67:H67"/>
    <mergeCell ref="A68:A74"/>
    <mergeCell ref="B68:E68"/>
    <mergeCell ref="F68:H68"/>
    <mergeCell ref="B69:C69"/>
    <mergeCell ref="F69:H69"/>
    <mergeCell ref="B70:C70"/>
    <mergeCell ref="B71:C71"/>
    <mergeCell ref="B72:C72"/>
    <mergeCell ref="B73:C73"/>
    <mergeCell ref="A61:A66"/>
    <mergeCell ref="B61:E61"/>
    <mergeCell ref="F61:H61"/>
    <mergeCell ref="B62:E62"/>
    <mergeCell ref="B63:E63"/>
    <mergeCell ref="B64:E64"/>
    <mergeCell ref="B65:E65"/>
    <mergeCell ref="B66:E66"/>
    <mergeCell ref="A54:H54"/>
    <mergeCell ref="A55:H55"/>
    <mergeCell ref="A56:H56"/>
    <mergeCell ref="A57:A60"/>
    <mergeCell ref="B57:E60"/>
    <mergeCell ref="F57:H57"/>
    <mergeCell ref="F58:H58"/>
    <mergeCell ref="F59:H59"/>
    <mergeCell ref="B47:C47"/>
    <mergeCell ref="D47:E47"/>
    <mergeCell ref="A50:H50"/>
    <mergeCell ref="A51:H51"/>
    <mergeCell ref="A52:H52"/>
    <mergeCell ref="A53:H53"/>
    <mergeCell ref="B43:C43"/>
    <mergeCell ref="D43:E43"/>
    <mergeCell ref="B44:C44"/>
    <mergeCell ref="D44:E44"/>
    <mergeCell ref="B45:H45"/>
    <mergeCell ref="B46:E46"/>
    <mergeCell ref="F46:H46"/>
    <mergeCell ref="A12:A49"/>
    <mergeCell ref="B12:E12"/>
    <mergeCell ref="F12:H12"/>
    <mergeCell ref="B13:E13"/>
    <mergeCell ref="F13:H13"/>
    <mergeCell ref="B14:C14"/>
    <mergeCell ref="D14:E14"/>
    <mergeCell ref="D15:E15"/>
    <mergeCell ref="D16:E16"/>
    <mergeCell ref="D17:E17"/>
    <mergeCell ref="D38:E38"/>
    <mergeCell ref="D39:E39"/>
    <mergeCell ref="B40:C40"/>
    <mergeCell ref="D40:E40"/>
    <mergeCell ref="D41:E41"/>
    <mergeCell ref="B42:C42"/>
    <mergeCell ref="D42:E42"/>
    <mergeCell ref="B34:H34"/>
    <mergeCell ref="B35:E35"/>
    <mergeCell ref="F35:H35"/>
    <mergeCell ref="B36:C36"/>
    <mergeCell ref="D36:E36"/>
    <mergeCell ref="D37:E37"/>
    <mergeCell ref="B31:C31"/>
    <mergeCell ref="D31:E31"/>
    <mergeCell ref="B32:C32"/>
    <mergeCell ref="D32:E32"/>
    <mergeCell ref="B33:C33"/>
    <mergeCell ref="D33:E33"/>
    <mergeCell ref="D26:E26"/>
    <mergeCell ref="D27:E27"/>
    <mergeCell ref="D28:E28"/>
    <mergeCell ref="B29:C29"/>
    <mergeCell ref="D29:E29"/>
    <mergeCell ref="D30:E30"/>
    <mergeCell ref="B22:C22"/>
    <mergeCell ref="D22:E22"/>
    <mergeCell ref="B23:H23"/>
    <mergeCell ref="B24:E24"/>
    <mergeCell ref="F24:H24"/>
    <mergeCell ref="B25:C25"/>
    <mergeCell ref="D25:E25"/>
    <mergeCell ref="B18:C18"/>
    <mergeCell ref="D18:E18"/>
    <mergeCell ref="D19:E19"/>
    <mergeCell ref="B20:C20"/>
    <mergeCell ref="D20:E20"/>
    <mergeCell ref="B21:C21"/>
    <mergeCell ref="D21:E21"/>
    <mergeCell ref="A7:I7"/>
    <mergeCell ref="A8:A11"/>
    <mergeCell ref="B8:E11"/>
    <mergeCell ref="F8:H8"/>
    <mergeCell ref="F9:H9"/>
    <mergeCell ref="F10:H10"/>
    <mergeCell ref="A1:H1"/>
    <mergeCell ref="A2:H2"/>
    <mergeCell ref="A3:H3"/>
    <mergeCell ref="A4:H4"/>
    <mergeCell ref="A5:H5"/>
    <mergeCell ref="A6:H6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67">
      <selection activeCell="A1" sqref="A1:I91"/>
    </sheetView>
  </sheetViews>
  <sheetFormatPr defaultColWidth="11.421875" defaultRowHeight="15"/>
  <cols>
    <col min="5" max="5" width="17.7109375" style="0" customWidth="1"/>
    <col min="7" max="7" width="20.28125" style="0" customWidth="1"/>
    <col min="8" max="8" width="25.8515625" style="0" customWidth="1"/>
  </cols>
  <sheetData>
    <row r="1" spans="1:9" ht="15.75">
      <c r="A1" s="444" t="s">
        <v>0</v>
      </c>
      <c r="B1" s="444"/>
      <c r="C1" s="444"/>
      <c r="D1" s="444"/>
      <c r="E1" s="444"/>
      <c r="F1" s="444"/>
      <c r="G1" s="444"/>
      <c r="H1" s="444"/>
      <c r="I1" s="33"/>
    </row>
    <row r="2" spans="1:9" ht="15.75">
      <c r="A2" s="444" t="s">
        <v>1</v>
      </c>
      <c r="B2" s="444"/>
      <c r="C2" s="444"/>
      <c r="D2" s="444"/>
      <c r="E2" s="444"/>
      <c r="F2" s="444"/>
      <c r="G2" s="444"/>
      <c r="H2" s="444"/>
      <c r="I2" s="33"/>
    </row>
    <row r="3" spans="1:9" ht="15.75">
      <c r="A3" s="444" t="s">
        <v>134</v>
      </c>
      <c r="B3" s="444"/>
      <c r="C3" s="444"/>
      <c r="D3" s="444"/>
      <c r="E3" s="444"/>
      <c r="F3" s="444"/>
      <c r="G3" s="444"/>
      <c r="H3" s="444"/>
      <c r="I3" s="33"/>
    </row>
    <row r="4" spans="1:9" ht="15.75">
      <c r="A4" s="444" t="s">
        <v>135</v>
      </c>
      <c r="B4" s="444"/>
      <c r="C4" s="444"/>
      <c r="D4" s="444"/>
      <c r="E4" s="444"/>
      <c r="F4" s="444"/>
      <c r="G4" s="444"/>
      <c r="H4" s="444"/>
      <c r="I4" s="33"/>
    </row>
    <row r="5" spans="1:9" ht="15.75">
      <c r="A5" s="446" t="s">
        <v>408</v>
      </c>
      <c r="B5" s="446"/>
      <c r="C5" s="446"/>
      <c r="D5" s="446"/>
      <c r="E5" s="446"/>
      <c r="F5" s="446"/>
      <c r="G5" s="446"/>
      <c r="H5" s="446"/>
      <c r="I5" s="33"/>
    </row>
    <row r="6" spans="1:9" ht="15.75">
      <c r="A6" s="444"/>
      <c r="B6" s="444"/>
      <c r="C6" s="444"/>
      <c r="D6" s="444"/>
      <c r="E6" s="444"/>
      <c r="F6" s="444"/>
      <c r="G6" s="444"/>
      <c r="H6" s="444"/>
      <c r="I6" s="33"/>
    </row>
    <row r="7" spans="1:9" ht="15.75" thickBot="1">
      <c r="A7" s="440"/>
      <c r="B7" s="440"/>
      <c r="C7" s="440"/>
      <c r="D7" s="440"/>
      <c r="E7" s="440"/>
      <c r="F7" s="440"/>
      <c r="G7" s="440"/>
      <c r="H7" s="440"/>
      <c r="I7" s="440"/>
    </row>
    <row r="8" spans="1:9" ht="15.75" thickBot="1">
      <c r="A8" s="468" t="s">
        <v>137</v>
      </c>
      <c r="B8" s="471" t="s">
        <v>138</v>
      </c>
      <c r="C8" s="472"/>
      <c r="D8" s="472"/>
      <c r="E8" s="473"/>
      <c r="F8" s="480" t="s">
        <v>139</v>
      </c>
      <c r="G8" s="481"/>
      <c r="H8" s="482"/>
      <c r="I8" s="34"/>
    </row>
    <row r="9" spans="1:9" ht="30.75" customHeight="1" thickBot="1">
      <c r="A9" s="469"/>
      <c r="B9" s="474"/>
      <c r="C9" s="475"/>
      <c r="D9" s="475"/>
      <c r="E9" s="476"/>
      <c r="F9" s="591" t="s">
        <v>6</v>
      </c>
      <c r="G9" s="592"/>
      <c r="H9" s="593"/>
      <c r="I9" s="35"/>
    </row>
    <row r="10" spans="1:9" ht="15.75" thickBot="1">
      <c r="A10" s="469"/>
      <c r="B10" s="474"/>
      <c r="C10" s="475"/>
      <c r="D10" s="475"/>
      <c r="E10" s="476"/>
      <c r="F10" s="480" t="s">
        <v>140</v>
      </c>
      <c r="G10" s="481"/>
      <c r="H10" s="482"/>
      <c r="I10" s="34"/>
    </row>
    <row r="11" spans="1:9" ht="15.75" thickBot="1">
      <c r="A11" s="470"/>
      <c r="B11" s="477"/>
      <c r="C11" s="478"/>
      <c r="D11" s="478"/>
      <c r="E11" s="479"/>
      <c r="F11" s="36" t="s">
        <v>141</v>
      </c>
      <c r="G11" s="37" t="s">
        <v>142</v>
      </c>
      <c r="H11" s="37" t="s">
        <v>143</v>
      </c>
      <c r="I11" s="34"/>
    </row>
    <row r="12" spans="1:9" ht="15.75" thickBot="1">
      <c r="A12" s="532" t="s">
        <v>144</v>
      </c>
      <c r="B12" s="537" t="s">
        <v>145</v>
      </c>
      <c r="C12" s="538"/>
      <c r="D12" s="538"/>
      <c r="E12" s="539"/>
      <c r="F12" s="540"/>
      <c r="G12" s="541"/>
      <c r="H12" s="542"/>
      <c r="I12" s="38"/>
    </row>
    <row r="13" spans="1:9" ht="15.75" thickBot="1">
      <c r="A13" s="533"/>
      <c r="B13" s="543" t="s">
        <v>146</v>
      </c>
      <c r="C13" s="544"/>
      <c r="D13" s="544"/>
      <c r="E13" s="544"/>
      <c r="F13" s="493"/>
      <c r="G13" s="494"/>
      <c r="H13" s="495"/>
      <c r="I13" s="38"/>
    </row>
    <row r="14" spans="1:9" ht="15">
      <c r="A14" s="533"/>
      <c r="B14" s="602" t="s">
        <v>147</v>
      </c>
      <c r="C14" s="603"/>
      <c r="D14" s="498" t="s">
        <v>207</v>
      </c>
      <c r="E14" s="499"/>
      <c r="F14" s="39" t="s">
        <v>14</v>
      </c>
      <c r="G14" s="40"/>
      <c r="H14" s="40" t="s">
        <v>208</v>
      </c>
      <c r="I14" s="38"/>
    </row>
    <row r="15" spans="1:9" ht="15">
      <c r="A15" s="533"/>
      <c r="B15" s="41" t="s">
        <v>150</v>
      </c>
      <c r="C15" s="42"/>
      <c r="D15" s="506" t="s">
        <v>209</v>
      </c>
      <c r="E15" s="503"/>
      <c r="F15" s="43" t="s">
        <v>14</v>
      </c>
      <c r="G15" s="44"/>
      <c r="H15" s="44"/>
      <c r="I15" s="38"/>
    </row>
    <row r="16" spans="1:9" ht="15">
      <c r="A16" s="533"/>
      <c r="B16" s="41" t="s">
        <v>152</v>
      </c>
      <c r="C16" s="42"/>
      <c r="D16" s="547" t="s">
        <v>210</v>
      </c>
      <c r="E16" s="548"/>
      <c r="F16" s="43" t="s">
        <v>14</v>
      </c>
      <c r="G16" s="44"/>
      <c r="H16" s="44"/>
      <c r="I16" s="38"/>
    </row>
    <row r="17" spans="1:9" ht="15">
      <c r="A17" s="533"/>
      <c r="B17" s="41" t="s">
        <v>154</v>
      </c>
      <c r="C17" s="42"/>
      <c r="D17" s="517">
        <v>4989844587</v>
      </c>
      <c r="E17" s="518"/>
      <c r="F17" s="43" t="s">
        <v>14</v>
      </c>
      <c r="G17" s="44"/>
      <c r="H17" s="44"/>
      <c r="I17" s="38"/>
    </row>
    <row r="18" spans="1:9" ht="15">
      <c r="A18" s="533"/>
      <c r="B18" s="596" t="s">
        <v>155</v>
      </c>
      <c r="C18" s="597"/>
      <c r="D18" s="502" t="s">
        <v>211</v>
      </c>
      <c r="E18" s="503"/>
      <c r="F18" s="43" t="s">
        <v>14</v>
      </c>
      <c r="G18" s="44"/>
      <c r="H18" s="44"/>
      <c r="I18" s="38"/>
    </row>
    <row r="19" spans="1:9" ht="15">
      <c r="A19" s="533"/>
      <c r="B19" s="41" t="s">
        <v>157</v>
      </c>
      <c r="C19" s="42"/>
      <c r="D19" s="502" t="s">
        <v>212</v>
      </c>
      <c r="E19" s="503"/>
      <c r="F19" s="43" t="s">
        <v>14</v>
      </c>
      <c r="G19" s="44"/>
      <c r="H19" s="44"/>
      <c r="I19" s="38"/>
    </row>
    <row r="20" spans="1:9" ht="15">
      <c r="A20" s="533"/>
      <c r="B20" s="598" t="s">
        <v>159</v>
      </c>
      <c r="C20" s="599"/>
      <c r="D20" s="506" t="s">
        <v>160</v>
      </c>
      <c r="E20" s="503"/>
      <c r="F20" s="43" t="s">
        <v>14</v>
      </c>
      <c r="G20" s="45"/>
      <c r="H20" s="44"/>
      <c r="I20" s="38"/>
    </row>
    <row r="21" spans="1:9" ht="15">
      <c r="A21" s="533"/>
      <c r="B21" s="600" t="s">
        <v>161</v>
      </c>
      <c r="C21" s="601"/>
      <c r="D21" s="507">
        <v>1</v>
      </c>
      <c r="E21" s="508"/>
      <c r="F21" s="46" t="s">
        <v>14</v>
      </c>
      <c r="G21" s="47"/>
      <c r="H21" s="47"/>
      <c r="I21" s="38"/>
    </row>
    <row r="22" spans="1:9" ht="15.75" thickBot="1">
      <c r="A22" s="533"/>
      <c r="B22" s="594" t="s">
        <v>162</v>
      </c>
      <c r="C22" s="595"/>
      <c r="D22" s="485" t="s">
        <v>163</v>
      </c>
      <c r="E22" s="486"/>
      <c r="F22" s="48" t="s">
        <v>14</v>
      </c>
      <c r="G22" s="49"/>
      <c r="H22" s="49"/>
      <c r="I22" s="38"/>
    </row>
    <row r="23" spans="1:9" ht="15.75" thickBot="1">
      <c r="A23" s="534"/>
      <c r="B23" s="487"/>
      <c r="C23" s="488"/>
      <c r="D23" s="488"/>
      <c r="E23" s="488"/>
      <c r="F23" s="488"/>
      <c r="G23" s="488"/>
      <c r="H23" s="489"/>
      <c r="I23" s="38"/>
    </row>
    <row r="24" spans="1:9" ht="15.75" thickBot="1">
      <c r="A24" s="533"/>
      <c r="B24" s="490" t="s">
        <v>164</v>
      </c>
      <c r="C24" s="491"/>
      <c r="D24" s="491"/>
      <c r="E24" s="492"/>
      <c r="F24" s="493"/>
      <c r="G24" s="494"/>
      <c r="H24" s="495"/>
      <c r="I24" s="38"/>
    </row>
    <row r="25" spans="1:9" ht="15">
      <c r="A25" s="533"/>
      <c r="B25" s="496" t="s">
        <v>147</v>
      </c>
      <c r="C25" s="497"/>
      <c r="D25" s="498" t="s">
        <v>213</v>
      </c>
      <c r="E25" s="499"/>
      <c r="F25" s="39" t="s">
        <v>14</v>
      </c>
      <c r="G25" s="40"/>
      <c r="H25" s="40" t="s">
        <v>214</v>
      </c>
      <c r="I25" s="38"/>
    </row>
    <row r="26" spans="1:9" ht="15">
      <c r="A26" s="533"/>
      <c r="B26" s="50" t="s">
        <v>150</v>
      </c>
      <c r="C26" s="51"/>
      <c r="D26" s="515" t="s">
        <v>215</v>
      </c>
      <c r="E26" s="516"/>
      <c r="F26" s="43" t="s">
        <v>14</v>
      </c>
      <c r="G26" s="44"/>
      <c r="H26" s="44"/>
      <c r="I26" s="38"/>
    </row>
    <row r="27" spans="1:9" ht="15">
      <c r="A27" s="533"/>
      <c r="B27" s="52" t="s">
        <v>152</v>
      </c>
      <c r="C27" s="51"/>
      <c r="D27" s="547" t="s">
        <v>210</v>
      </c>
      <c r="E27" s="548"/>
      <c r="F27" s="43" t="s">
        <v>14</v>
      </c>
      <c r="G27" s="44"/>
      <c r="H27" s="44"/>
      <c r="I27" s="38"/>
    </row>
    <row r="28" spans="1:9" ht="15">
      <c r="A28" s="533"/>
      <c r="B28" s="50" t="s">
        <v>154</v>
      </c>
      <c r="C28" s="51"/>
      <c r="D28" s="517">
        <v>1437682452</v>
      </c>
      <c r="E28" s="518"/>
      <c r="F28" s="43" t="s">
        <v>14</v>
      </c>
      <c r="G28" s="44"/>
      <c r="H28" s="44"/>
      <c r="I28" s="38"/>
    </row>
    <row r="29" spans="1:9" ht="15">
      <c r="A29" s="533"/>
      <c r="B29" s="519" t="s">
        <v>155</v>
      </c>
      <c r="C29" s="520"/>
      <c r="D29" s="502" t="s">
        <v>216</v>
      </c>
      <c r="E29" s="503"/>
      <c r="F29" s="43" t="s">
        <v>14</v>
      </c>
      <c r="G29" s="44"/>
      <c r="H29" s="44"/>
      <c r="I29" s="38"/>
    </row>
    <row r="30" spans="1:9" ht="15">
      <c r="A30" s="533"/>
      <c r="B30" s="50" t="s">
        <v>157</v>
      </c>
      <c r="C30" s="51"/>
      <c r="D30" s="502" t="s">
        <v>217</v>
      </c>
      <c r="E30" s="503"/>
      <c r="F30" s="43" t="s">
        <v>14</v>
      </c>
      <c r="G30" s="44"/>
      <c r="H30" s="44"/>
      <c r="I30" s="38"/>
    </row>
    <row r="31" spans="1:9" ht="15">
      <c r="A31" s="533"/>
      <c r="B31" s="509" t="s">
        <v>159</v>
      </c>
      <c r="C31" s="510"/>
      <c r="D31" s="506" t="s">
        <v>160</v>
      </c>
      <c r="E31" s="503"/>
      <c r="F31" s="43" t="s">
        <v>14</v>
      </c>
      <c r="G31" s="45"/>
      <c r="H31" s="44"/>
      <c r="I31" s="38"/>
    </row>
    <row r="32" spans="1:9" ht="15">
      <c r="A32" s="533"/>
      <c r="B32" s="511" t="s">
        <v>161</v>
      </c>
      <c r="C32" s="512"/>
      <c r="D32" s="507">
        <v>1</v>
      </c>
      <c r="E32" s="508"/>
      <c r="F32" s="46" t="s">
        <v>14</v>
      </c>
      <c r="G32" s="47"/>
      <c r="H32" s="47"/>
      <c r="I32" s="38"/>
    </row>
    <row r="33" spans="1:9" ht="15.75" thickBot="1">
      <c r="A33" s="533"/>
      <c r="B33" s="513" t="s">
        <v>162</v>
      </c>
      <c r="C33" s="514"/>
      <c r="D33" s="485" t="s">
        <v>218</v>
      </c>
      <c r="E33" s="486"/>
      <c r="F33" s="48" t="s">
        <v>14</v>
      </c>
      <c r="G33" s="49"/>
      <c r="H33" s="49"/>
      <c r="I33" s="38"/>
    </row>
    <row r="34" spans="1:9" ht="15.75" thickBot="1">
      <c r="A34" s="534"/>
      <c r="B34" s="521"/>
      <c r="C34" s="522"/>
      <c r="D34" s="522"/>
      <c r="E34" s="522"/>
      <c r="F34" s="522"/>
      <c r="G34" s="522"/>
      <c r="H34" s="523"/>
      <c r="I34" s="38"/>
    </row>
    <row r="35" spans="1:9" ht="15.75" thickBot="1">
      <c r="A35" s="534"/>
      <c r="B35" s="490" t="s">
        <v>171</v>
      </c>
      <c r="C35" s="491"/>
      <c r="D35" s="491"/>
      <c r="E35" s="492"/>
      <c r="F35" s="493"/>
      <c r="G35" s="494"/>
      <c r="H35" s="495"/>
      <c r="I35" s="38"/>
    </row>
    <row r="36" spans="1:9" ht="15">
      <c r="A36" s="534"/>
      <c r="B36" s="496" t="s">
        <v>147</v>
      </c>
      <c r="C36" s="497"/>
      <c r="D36" s="498" t="s">
        <v>219</v>
      </c>
      <c r="E36" s="499"/>
      <c r="F36" s="39" t="s">
        <v>14</v>
      </c>
      <c r="G36" s="40"/>
      <c r="H36" s="40" t="s">
        <v>220</v>
      </c>
      <c r="I36" s="38"/>
    </row>
    <row r="37" spans="1:9" ht="15">
      <c r="A37" s="534"/>
      <c r="B37" s="50" t="s">
        <v>150</v>
      </c>
      <c r="C37" s="51"/>
      <c r="D37" s="515" t="s">
        <v>215</v>
      </c>
      <c r="E37" s="516"/>
      <c r="F37" s="43" t="s">
        <v>14</v>
      </c>
      <c r="G37" s="44"/>
      <c r="H37" s="44"/>
      <c r="I37" s="38"/>
    </row>
    <row r="38" spans="1:9" ht="15">
      <c r="A38" s="534"/>
      <c r="B38" s="52" t="s">
        <v>152</v>
      </c>
      <c r="C38" s="51"/>
      <c r="D38" s="547" t="s">
        <v>210</v>
      </c>
      <c r="E38" s="548"/>
      <c r="F38" s="43" t="s">
        <v>14</v>
      </c>
      <c r="G38" s="44"/>
      <c r="H38" s="44"/>
      <c r="I38" s="38"/>
    </row>
    <row r="39" spans="1:9" ht="15">
      <c r="A39" s="534"/>
      <c r="B39" s="50" t="s">
        <v>154</v>
      </c>
      <c r="C39" s="51"/>
      <c r="D39" s="517">
        <v>1386325872</v>
      </c>
      <c r="E39" s="518"/>
      <c r="F39" s="43" t="s">
        <v>14</v>
      </c>
      <c r="G39" s="44"/>
      <c r="H39" s="44"/>
      <c r="I39" s="38"/>
    </row>
    <row r="40" spans="1:9" ht="15">
      <c r="A40" s="534"/>
      <c r="B40" s="519" t="s">
        <v>155</v>
      </c>
      <c r="C40" s="520"/>
      <c r="D40" s="502" t="s">
        <v>221</v>
      </c>
      <c r="E40" s="503"/>
      <c r="F40" s="43" t="s">
        <v>14</v>
      </c>
      <c r="G40" s="44"/>
      <c r="H40" s="44"/>
      <c r="I40" s="38"/>
    </row>
    <row r="41" spans="1:9" ht="15">
      <c r="A41" s="534"/>
      <c r="B41" s="50" t="s">
        <v>157</v>
      </c>
      <c r="C41" s="51"/>
      <c r="D41" s="502" t="s">
        <v>222</v>
      </c>
      <c r="E41" s="503"/>
      <c r="F41" s="43" t="s">
        <v>14</v>
      </c>
      <c r="G41" s="44"/>
      <c r="H41" s="44"/>
      <c r="I41" s="38"/>
    </row>
    <row r="42" spans="1:9" ht="15">
      <c r="A42" s="534"/>
      <c r="B42" s="509" t="s">
        <v>159</v>
      </c>
      <c r="C42" s="510"/>
      <c r="D42" s="506" t="s">
        <v>160</v>
      </c>
      <c r="E42" s="503"/>
      <c r="F42" s="43" t="s">
        <v>14</v>
      </c>
      <c r="G42" s="45"/>
      <c r="H42" s="44"/>
      <c r="I42" s="38"/>
    </row>
    <row r="43" spans="1:9" ht="15">
      <c r="A43" s="534"/>
      <c r="B43" s="511" t="s">
        <v>161</v>
      </c>
      <c r="C43" s="512"/>
      <c r="D43" s="507">
        <v>1</v>
      </c>
      <c r="E43" s="508"/>
      <c r="F43" s="46" t="s">
        <v>14</v>
      </c>
      <c r="G43" s="47"/>
      <c r="H43" s="47"/>
      <c r="I43" s="38"/>
    </row>
    <row r="44" spans="1:9" ht="15.75" thickBot="1">
      <c r="A44" s="534"/>
      <c r="B44" s="513" t="s">
        <v>162</v>
      </c>
      <c r="C44" s="514"/>
      <c r="D44" s="485" t="s">
        <v>218</v>
      </c>
      <c r="E44" s="486"/>
      <c r="F44" s="48" t="s">
        <v>14</v>
      </c>
      <c r="G44" s="49"/>
      <c r="H44" s="49"/>
      <c r="I44" s="38"/>
    </row>
    <row r="45" spans="1:9" ht="15.75" thickBot="1">
      <c r="A45" s="535"/>
      <c r="B45" s="521"/>
      <c r="C45" s="522"/>
      <c r="D45" s="522"/>
      <c r="E45" s="522"/>
      <c r="F45" s="522"/>
      <c r="G45" s="522"/>
      <c r="H45" s="523"/>
      <c r="I45" s="38"/>
    </row>
    <row r="46" spans="1:9" ht="15.75" thickBot="1">
      <c r="A46" s="535"/>
      <c r="B46" s="528" t="s">
        <v>176</v>
      </c>
      <c r="C46" s="528"/>
      <c r="D46" s="528"/>
      <c r="E46" s="525"/>
      <c r="F46" s="529">
        <f>+D17+D28+D39</f>
        <v>7813852911</v>
      </c>
      <c r="G46" s="530"/>
      <c r="H46" s="531"/>
      <c r="I46" s="53"/>
    </row>
    <row r="47" spans="1:9" ht="15.75" thickBot="1">
      <c r="A47" s="535"/>
      <c r="B47" s="524" t="s">
        <v>177</v>
      </c>
      <c r="C47" s="525"/>
      <c r="D47" s="526">
        <v>6859105552</v>
      </c>
      <c r="E47" s="527"/>
      <c r="F47" s="54" t="s">
        <v>14</v>
      </c>
      <c r="G47" s="55"/>
      <c r="H47" s="56"/>
      <c r="I47" s="53"/>
    </row>
    <row r="48" spans="1:9" ht="15.75" thickBot="1">
      <c r="A48" s="535"/>
      <c r="B48" s="57" t="s">
        <v>178</v>
      </c>
      <c r="C48" s="57"/>
      <c r="D48" s="57"/>
      <c r="E48" s="57"/>
      <c r="F48" s="58" t="s">
        <v>14</v>
      </c>
      <c r="G48" s="44"/>
      <c r="H48" s="59" t="s">
        <v>179</v>
      </c>
      <c r="I48" s="53"/>
    </row>
    <row r="49" spans="1:9" ht="15.75" thickBot="1">
      <c r="A49" s="536"/>
      <c r="B49" s="57" t="s">
        <v>180</v>
      </c>
      <c r="C49" s="57"/>
      <c r="D49" s="57"/>
      <c r="E49" s="57"/>
      <c r="F49" s="60" t="s">
        <v>14</v>
      </c>
      <c r="G49" s="49"/>
      <c r="H49" s="59" t="s">
        <v>179</v>
      </c>
      <c r="I49" s="53"/>
    </row>
    <row r="50" spans="1:9" ht="15.75">
      <c r="A50" s="444" t="s">
        <v>0</v>
      </c>
      <c r="B50" s="444"/>
      <c r="C50" s="444"/>
      <c r="D50" s="444"/>
      <c r="E50" s="444"/>
      <c r="F50" s="444"/>
      <c r="G50" s="444"/>
      <c r="H50" s="444"/>
      <c r="I50" s="53"/>
    </row>
    <row r="51" spans="1:9" ht="15.75">
      <c r="A51" s="444" t="s">
        <v>1</v>
      </c>
      <c r="B51" s="444"/>
      <c r="C51" s="444"/>
      <c r="D51" s="444"/>
      <c r="E51" s="444"/>
      <c r="F51" s="444"/>
      <c r="G51" s="444"/>
      <c r="H51" s="444"/>
      <c r="I51" s="53"/>
    </row>
    <row r="52" spans="1:9" ht="15.75">
      <c r="A52" s="444" t="s">
        <v>134</v>
      </c>
      <c r="B52" s="444"/>
      <c r="C52" s="444"/>
      <c r="D52" s="444"/>
      <c r="E52" s="444"/>
      <c r="F52" s="444"/>
      <c r="G52" s="444"/>
      <c r="H52" s="444"/>
      <c r="I52" s="53"/>
    </row>
    <row r="53" spans="1:9" ht="15.75">
      <c r="A53" s="444" t="s">
        <v>135</v>
      </c>
      <c r="B53" s="444"/>
      <c r="C53" s="444"/>
      <c r="D53" s="444"/>
      <c r="E53" s="444"/>
      <c r="F53" s="444"/>
      <c r="G53" s="444"/>
      <c r="H53" s="444"/>
      <c r="I53" s="53"/>
    </row>
    <row r="54" spans="1:9" ht="15.75">
      <c r="A54" s="446" t="s">
        <v>136</v>
      </c>
      <c r="B54" s="446"/>
      <c r="C54" s="446"/>
      <c r="D54" s="446"/>
      <c r="E54" s="446"/>
      <c r="F54" s="446"/>
      <c r="G54" s="446"/>
      <c r="H54" s="446"/>
      <c r="I54" s="53"/>
    </row>
    <row r="55" spans="1:9" ht="15.75">
      <c r="A55" s="444"/>
      <c r="B55" s="444"/>
      <c r="C55" s="444"/>
      <c r="D55" s="444"/>
      <c r="E55" s="444"/>
      <c r="F55" s="444"/>
      <c r="G55" s="444"/>
      <c r="H55" s="444"/>
      <c r="I55" s="53"/>
    </row>
    <row r="56" spans="1:9" ht="16.5" thickBot="1">
      <c r="A56" s="444"/>
      <c r="B56" s="444"/>
      <c r="C56" s="444"/>
      <c r="D56" s="444"/>
      <c r="E56" s="444"/>
      <c r="F56" s="444"/>
      <c r="G56" s="444"/>
      <c r="H56" s="444"/>
      <c r="I56" s="53"/>
    </row>
    <row r="57" spans="1:9" ht="15.75" thickBot="1">
      <c r="A57" s="468" t="s">
        <v>137</v>
      </c>
      <c r="B57" s="471" t="s">
        <v>138</v>
      </c>
      <c r="C57" s="472"/>
      <c r="D57" s="472"/>
      <c r="E57" s="473"/>
      <c r="F57" s="480" t="s">
        <v>139</v>
      </c>
      <c r="G57" s="481"/>
      <c r="H57" s="482"/>
      <c r="I57" s="53"/>
    </row>
    <row r="58" spans="1:9" ht="15.75" thickBot="1">
      <c r="A58" s="469"/>
      <c r="B58" s="474"/>
      <c r="C58" s="475"/>
      <c r="D58" s="475"/>
      <c r="E58" s="476"/>
      <c r="F58" s="448" t="s">
        <v>6</v>
      </c>
      <c r="G58" s="449"/>
      <c r="H58" s="450"/>
      <c r="I58" s="53"/>
    </row>
    <row r="59" spans="1:9" ht="15.75" thickBot="1">
      <c r="A59" s="469"/>
      <c r="B59" s="474"/>
      <c r="C59" s="475"/>
      <c r="D59" s="475"/>
      <c r="E59" s="476"/>
      <c r="F59" s="480" t="s">
        <v>140</v>
      </c>
      <c r="G59" s="481"/>
      <c r="H59" s="482"/>
      <c r="I59" s="53"/>
    </row>
    <row r="60" spans="1:9" ht="15.75" thickBot="1">
      <c r="A60" s="470"/>
      <c r="B60" s="477"/>
      <c r="C60" s="478"/>
      <c r="D60" s="478"/>
      <c r="E60" s="479"/>
      <c r="F60" s="36" t="s">
        <v>141</v>
      </c>
      <c r="G60" s="37" t="s">
        <v>142</v>
      </c>
      <c r="H60" s="37" t="s">
        <v>143</v>
      </c>
      <c r="I60" s="53"/>
    </row>
    <row r="61" spans="1:9" ht="15.75" thickBot="1">
      <c r="A61" s="549" t="s">
        <v>181</v>
      </c>
      <c r="B61" s="532" t="s">
        <v>182</v>
      </c>
      <c r="C61" s="551"/>
      <c r="D61" s="551"/>
      <c r="E61" s="552"/>
      <c r="F61" s="494"/>
      <c r="G61" s="494"/>
      <c r="H61" s="495"/>
      <c r="I61" s="38"/>
    </row>
    <row r="62" spans="1:9" ht="15">
      <c r="A62" s="534"/>
      <c r="B62" s="553" t="s">
        <v>183</v>
      </c>
      <c r="C62" s="554"/>
      <c r="D62" s="554"/>
      <c r="E62" s="555"/>
      <c r="F62" s="61" t="s">
        <v>14</v>
      </c>
      <c r="G62" s="40"/>
      <c r="H62" s="62" t="s">
        <v>223</v>
      </c>
      <c r="I62" s="38"/>
    </row>
    <row r="63" spans="1:9" ht="15">
      <c r="A63" s="534"/>
      <c r="B63" s="556" t="s">
        <v>185</v>
      </c>
      <c r="C63" s="557" t="s">
        <v>186</v>
      </c>
      <c r="D63" s="557"/>
      <c r="E63" s="558"/>
      <c r="F63" s="63" t="s">
        <v>14</v>
      </c>
      <c r="G63" s="44"/>
      <c r="H63" s="64"/>
      <c r="I63" s="38"/>
    </row>
    <row r="64" spans="1:9" ht="15">
      <c r="A64" s="534"/>
      <c r="B64" s="556" t="s">
        <v>187</v>
      </c>
      <c r="C64" s="557" t="s">
        <v>186</v>
      </c>
      <c r="D64" s="557"/>
      <c r="E64" s="558"/>
      <c r="F64" s="63" t="s">
        <v>14</v>
      </c>
      <c r="G64" s="44"/>
      <c r="H64" s="64"/>
      <c r="I64" s="38"/>
    </row>
    <row r="65" spans="1:9" ht="15">
      <c r="A65" s="534"/>
      <c r="B65" s="556" t="s">
        <v>188</v>
      </c>
      <c r="C65" s="557" t="s">
        <v>186</v>
      </c>
      <c r="D65" s="557"/>
      <c r="E65" s="558"/>
      <c r="F65" s="63" t="s">
        <v>14</v>
      </c>
      <c r="G65" s="44"/>
      <c r="H65" s="64"/>
      <c r="I65" s="38"/>
    </row>
    <row r="66" spans="1:9" ht="15.75" thickBot="1">
      <c r="A66" s="550"/>
      <c r="B66" s="559" t="s">
        <v>189</v>
      </c>
      <c r="C66" s="560" t="s">
        <v>186</v>
      </c>
      <c r="D66" s="560"/>
      <c r="E66" s="561"/>
      <c r="F66" s="65" t="s">
        <v>14</v>
      </c>
      <c r="G66" s="49"/>
      <c r="H66" s="66"/>
      <c r="I66" s="38"/>
    </row>
    <row r="67" spans="1:9" ht="15.75" thickBot="1">
      <c r="A67" s="532"/>
      <c r="B67" s="551"/>
      <c r="C67" s="551"/>
      <c r="D67" s="551"/>
      <c r="E67" s="551"/>
      <c r="F67" s="551"/>
      <c r="G67" s="551"/>
      <c r="H67" s="552"/>
      <c r="I67" s="38"/>
    </row>
    <row r="68" spans="1:9" ht="15.75" thickBot="1">
      <c r="A68" s="549" t="s">
        <v>190</v>
      </c>
      <c r="B68" s="562" t="s">
        <v>191</v>
      </c>
      <c r="C68" s="563"/>
      <c r="D68" s="563"/>
      <c r="E68" s="564"/>
      <c r="F68" s="565"/>
      <c r="G68" s="566"/>
      <c r="H68" s="567"/>
      <c r="I68" s="38"/>
    </row>
    <row r="69" spans="1:9" ht="45.75" thickBot="1">
      <c r="A69" s="534"/>
      <c r="B69" s="568" t="s">
        <v>192</v>
      </c>
      <c r="C69" s="569"/>
      <c r="D69" s="67" t="s">
        <v>193</v>
      </c>
      <c r="E69" s="68" t="s">
        <v>194</v>
      </c>
      <c r="F69" s="480"/>
      <c r="G69" s="481"/>
      <c r="H69" s="482"/>
      <c r="I69" s="38"/>
    </row>
    <row r="70" spans="1:9" ht="15">
      <c r="A70" s="534"/>
      <c r="B70" s="570" t="s">
        <v>224</v>
      </c>
      <c r="C70" s="571"/>
      <c r="D70" s="69">
        <v>0.01</v>
      </c>
      <c r="E70" s="70">
        <v>166309.96</v>
      </c>
      <c r="F70" s="71"/>
      <c r="G70" s="72"/>
      <c r="H70" s="73" t="s">
        <v>223</v>
      </c>
      <c r="I70" s="38"/>
    </row>
    <row r="71" spans="1:9" ht="15">
      <c r="A71" s="534"/>
      <c r="B71" s="572" t="s">
        <v>225</v>
      </c>
      <c r="C71" s="573"/>
      <c r="D71" s="74">
        <v>0.99</v>
      </c>
      <c r="E71" s="75">
        <v>68045.57</v>
      </c>
      <c r="F71" s="43"/>
      <c r="G71" s="76"/>
      <c r="H71" s="43"/>
      <c r="I71" s="38"/>
    </row>
    <row r="72" spans="1:9" ht="15.75" thickBot="1">
      <c r="A72" s="534"/>
      <c r="B72" s="574" t="s">
        <v>199</v>
      </c>
      <c r="C72" s="575"/>
      <c r="D72" s="77">
        <f>SUM(D70:D71)</f>
        <v>1</v>
      </c>
      <c r="E72" s="78">
        <f>SUMPRODUCT((D70:D71),(E70:E71))</f>
        <v>69028.2139</v>
      </c>
      <c r="F72" s="43"/>
      <c r="G72" s="76"/>
      <c r="H72" s="43"/>
      <c r="I72" s="38"/>
    </row>
    <row r="73" spans="1:9" ht="15.75" thickBot="1">
      <c r="A73" s="550"/>
      <c r="B73" s="521" t="s">
        <v>200</v>
      </c>
      <c r="C73" s="522"/>
      <c r="D73" s="523"/>
      <c r="E73" s="79">
        <v>18000</v>
      </c>
      <c r="F73" s="48" t="s">
        <v>14</v>
      </c>
      <c r="G73" s="80"/>
      <c r="H73" s="48"/>
      <c r="I73" s="38"/>
    </row>
    <row r="74" spans="1:9" ht="15.75" thickBot="1">
      <c r="A74" s="532"/>
      <c r="B74" s="551"/>
      <c r="C74" s="551"/>
      <c r="D74" s="551"/>
      <c r="E74" s="551"/>
      <c r="F74" s="551"/>
      <c r="G74" s="551"/>
      <c r="H74" s="551"/>
      <c r="I74" s="38"/>
    </row>
    <row r="75" spans="1:9" ht="15.75" thickBot="1">
      <c r="A75" s="549" t="s">
        <v>201</v>
      </c>
      <c r="B75" s="581" t="s">
        <v>202</v>
      </c>
      <c r="C75" s="582"/>
      <c r="D75" s="582"/>
      <c r="E75" s="583"/>
      <c r="F75" s="584"/>
      <c r="G75" s="585"/>
      <c r="H75" s="586"/>
      <c r="I75" s="38"/>
    </row>
    <row r="76" spans="1:9" ht="30.75" thickBot="1">
      <c r="A76" s="534"/>
      <c r="B76" s="604" t="s">
        <v>192</v>
      </c>
      <c r="C76" s="605"/>
      <c r="D76" s="606"/>
      <c r="E76" s="87" t="s">
        <v>203</v>
      </c>
      <c r="F76" s="607"/>
      <c r="G76" s="608"/>
      <c r="H76" s="609"/>
      <c r="I76" s="38"/>
    </row>
    <row r="77" spans="1:9" ht="15">
      <c r="A77" s="534"/>
      <c r="B77" s="610" t="s">
        <v>224</v>
      </c>
      <c r="C77" s="611"/>
      <c r="D77" s="612"/>
      <c r="E77" s="88">
        <v>68867.64</v>
      </c>
      <c r="F77" s="61"/>
      <c r="G77" s="39"/>
      <c r="H77" s="89" t="s">
        <v>226</v>
      </c>
      <c r="I77" s="38"/>
    </row>
    <row r="78" spans="1:9" ht="15">
      <c r="A78" s="534"/>
      <c r="B78" s="572" t="s">
        <v>225</v>
      </c>
      <c r="C78" s="576"/>
      <c r="D78" s="573"/>
      <c r="E78" s="75">
        <v>51065</v>
      </c>
      <c r="F78" s="63"/>
      <c r="G78" s="43"/>
      <c r="H78" s="82"/>
      <c r="I78" s="38"/>
    </row>
    <row r="79" spans="1:9" ht="15">
      <c r="A79" s="534"/>
      <c r="B79" s="572" t="s">
        <v>199</v>
      </c>
      <c r="C79" s="576"/>
      <c r="D79" s="573"/>
      <c r="E79" s="83">
        <f>SUM(E77:E78)</f>
        <v>119932.64</v>
      </c>
      <c r="F79" s="63"/>
      <c r="G79" s="43"/>
      <c r="H79" s="82"/>
      <c r="I79" s="38"/>
    </row>
    <row r="80" spans="1:9" ht="15">
      <c r="A80" s="534"/>
      <c r="B80" s="572" t="s">
        <v>200</v>
      </c>
      <c r="C80" s="576"/>
      <c r="D80" s="573"/>
      <c r="E80" s="83">
        <v>10000</v>
      </c>
      <c r="F80" s="63" t="s">
        <v>14</v>
      </c>
      <c r="G80" s="43"/>
      <c r="H80" s="82"/>
      <c r="I80" s="38"/>
    </row>
    <row r="81" spans="1:9" ht="15.75" thickBot="1">
      <c r="A81" s="550"/>
      <c r="B81" s="577" t="s">
        <v>205</v>
      </c>
      <c r="C81" s="578"/>
      <c r="D81" s="579"/>
      <c r="E81" s="84"/>
      <c r="F81" s="90" t="s">
        <v>14</v>
      </c>
      <c r="G81" s="48"/>
      <c r="H81" s="85" t="s">
        <v>227</v>
      </c>
      <c r="I81" s="38"/>
    </row>
    <row r="82" ht="15">
      <c r="A82" s="91"/>
    </row>
    <row r="88" spans="4:7" ht="15">
      <c r="D88" s="86"/>
      <c r="E88" s="86"/>
      <c r="F88" s="86"/>
      <c r="G88" s="86"/>
    </row>
    <row r="89" spans="2:8" ht="15">
      <c r="B89" s="580" t="s">
        <v>132</v>
      </c>
      <c r="C89" s="580"/>
      <c r="D89" s="580"/>
      <c r="E89" s="580"/>
      <c r="F89" s="580"/>
      <c r="G89" s="580"/>
      <c r="H89" s="580"/>
    </row>
    <row r="90" spans="2:8" ht="15">
      <c r="B90" s="580" t="s">
        <v>133</v>
      </c>
      <c r="C90" s="580"/>
      <c r="D90" s="580"/>
      <c r="E90" s="580"/>
      <c r="F90" s="580"/>
      <c r="G90" s="580"/>
      <c r="H90" s="580"/>
    </row>
  </sheetData>
  <sheetProtection/>
  <mergeCells count="113">
    <mergeCell ref="B81:D81"/>
    <mergeCell ref="B89:H89"/>
    <mergeCell ref="B90:H90"/>
    <mergeCell ref="A74:H74"/>
    <mergeCell ref="A75:A81"/>
    <mergeCell ref="B75:E75"/>
    <mergeCell ref="F75:H75"/>
    <mergeCell ref="B76:D76"/>
    <mergeCell ref="F76:H76"/>
    <mergeCell ref="B77:D77"/>
    <mergeCell ref="B78:D78"/>
    <mergeCell ref="B79:D79"/>
    <mergeCell ref="B80:D80"/>
    <mergeCell ref="A67:H67"/>
    <mergeCell ref="A68:A73"/>
    <mergeCell ref="B68:E68"/>
    <mergeCell ref="F68:H68"/>
    <mergeCell ref="B69:C69"/>
    <mergeCell ref="F69:H69"/>
    <mergeCell ref="B70:C70"/>
    <mergeCell ref="B71:C71"/>
    <mergeCell ref="B72:C72"/>
    <mergeCell ref="B73:D73"/>
    <mergeCell ref="A61:A66"/>
    <mergeCell ref="B61:E61"/>
    <mergeCell ref="F61:H61"/>
    <mergeCell ref="B62:E62"/>
    <mergeCell ref="B63:E63"/>
    <mergeCell ref="B64:E64"/>
    <mergeCell ref="B65:E65"/>
    <mergeCell ref="B66:E66"/>
    <mergeCell ref="A54:H54"/>
    <mergeCell ref="A55:H55"/>
    <mergeCell ref="A56:H56"/>
    <mergeCell ref="A57:A60"/>
    <mergeCell ref="B57:E60"/>
    <mergeCell ref="F57:H57"/>
    <mergeCell ref="F58:H58"/>
    <mergeCell ref="F59:H59"/>
    <mergeCell ref="B47:C47"/>
    <mergeCell ref="D47:E47"/>
    <mergeCell ref="A50:H50"/>
    <mergeCell ref="A51:H51"/>
    <mergeCell ref="A52:H52"/>
    <mergeCell ref="A53:H53"/>
    <mergeCell ref="B43:C43"/>
    <mergeCell ref="D43:E43"/>
    <mergeCell ref="B44:C44"/>
    <mergeCell ref="D44:E44"/>
    <mergeCell ref="B45:H45"/>
    <mergeCell ref="B46:E46"/>
    <mergeCell ref="F46:H46"/>
    <mergeCell ref="A12:A49"/>
    <mergeCell ref="B12:E12"/>
    <mergeCell ref="F12:H12"/>
    <mergeCell ref="B13:E13"/>
    <mergeCell ref="F13:H13"/>
    <mergeCell ref="B14:C14"/>
    <mergeCell ref="D14:E14"/>
    <mergeCell ref="D15:E15"/>
    <mergeCell ref="D16:E16"/>
    <mergeCell ref="D17:E17"/>
    <mergeCell ref="D38:E38"/>
    <mergeCell ref="D39:E39"/>
    <mergeCell ref="B40:C40"/>
    <mergeCell ref="D40:E40"/>
    <mergeCell ref="D41:E41"/>
    <mergeCell ref="B42:C42"/>
    <mergeCell ref="D42:E42"/>
    <mergeCell ref="B34:H34"/>
    <mergeCell ref="B35:E35"/>
    <mergeCell ref="F35:H35"/>
    <mergeCell ref="B36:C36"/>
    <mergeCell ref="D36:E36"/>
    <mergeCell ref="D37:E37"/>
    <mergeCell ref="B31:C31"/>
    <mergeCell ref="D31:E31"/>
    <mergeCell ref="B32:C32"/>
    <mergeCell ref="D32:E32"/>
    <mergeCell ref="B33:C33"/>
    <mergeCell ref="D33:E33"/>
    <mergeCell ref="D26:E26"/>
    <mergeCell ref="D27:E27"/>
    <mergeCell ref="D28:E28"/>
    <mergeCell ref="B29:C29"/>
    <mergeCell ref="D29:E29"/>
    <mergeCell ref="D30:E30"/>
    <mergeCell ref="B22:C22"/>
    <mergeCell ref="D22:E22"/>
    <mergeCell ref="B23:H23"/>
    <mergeCell ref="B24:E24"/>
    <mergeCell ref="F24:H24"/>
    <mergeCell ref="B25:C25"/>
    <mergeCell ref="D25:E25"/>
    <mergeCell ref="B18:C18"/>
    <mergeCell ref="D18:E18"/>
    <mergeCell ref="D19:E19"/>
    <mergeCell ref="B20:C20"/>
    <mergeCell ref="D20:E20"/>
    <mergeCell ref="B21:C21"/>
    <mergeCell ref="D21:E21"/>
    <mergeCell ref="A7:I7"/>
    <mergeCell ref="A8:A11"/>
    <mergeCell ref="B8:E11"/>
    <mergeCell ref="F8:H8"/>
    <mergeCell ref="F9:H9"/>
    <mergeCell ref="F10:H10"/>
    <mergeCell ref="A1:H1"/>
    <mergeCell ref="A2:H2"/>
    <mergeCell ref="A3:H3"/>
    <mergeCell ref="A4:H4"/>
    <mergeCell ref="A5:H5"/>
    <mergeCell ref="A6:H6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48">
      <selection activeCell="A1" sqref="A1:I69"/>
    </sheetView>
  </sheetViews>
  <sheetFormatPr defaultColWidth="11.421875" defaultRowHeight="15"/>
  <cols>
    <col min="2" max="2" width="26.00390625" style="0" customWidth="1"/>
    <col min="6" max="6" width="18.00390625" style="0" customWidth="1"/>
    <col min="9" max="9" width="19.28125" style="0" customWidth="1"/>
  </cols>
  <sheetData>
    <row r="1" spans="1:9" ht="15.75">
      <c r="A1" s="444" t="s">
        <v>0</v>
      </c>
      <c r="B1" s="444"/>
      <c r="C1" s="444"/>
      <c r="D1" s="444"/>
      <c r="E1" s="444"/>
      <c r="F1" s="444"/>
      <c r="G1" s="444"/>
      <c r="H1" s="444"/>
      <c r="I1" s="444"/>
    </row>
    <row r="2" spans="1:9" ht="15.75">
      <c r="A2" s="444" t="s">
        <v>1</v>
      </c>
      <c r="B2" s="444"/>
      <c r="C2" s="444"/>
      <c r="D2" s="444"/>
      <c r="E2" s="444"/>
      <c r="F2" s="444"/>
      <c r="G2" s="444"/>
      <c r="H2" s="444"/>
      <c r="I2" s="444"/>
    </row>
    <row r="3" spans="1:9" ht="15.75">
      <c r="A3" s="444" t="s">
        <v>134</v>
      </c>
      <c r="B3" s="444"/>
      <c r="C3" s="444"/>
      <c r="D3" s="444"/>
      <c r="E3" s="444"/>
      <c r="F3" s="444"/>
      <c r="G3" s="444"/>
      <c r="H3" s="444"/>
      <c r="I3" s="444"/>
    </row>
    <row r="4" spans="1:9" ht="15.75">
      <c r="A4" s="444" t="s">
        <v>135</v>
      </c>
      <c r="B4" s="444"/>
      <c r="C4" s="444"/>
      <c r="D4" s="444"/>
      <c r="E4" s="444"/>
      <c r="F4" s="444"/>
      <c r="G4" s="444"/>
      <c r="H4" s="444"/>
      <c r="I4" s="444"/>
    </row>
    <row r="5" spans="1:9" ht="15.75">
      <c r="A5" s="446" t="s">
        <v>406</v>
      </c>
      <c r="B5" s="446"/>
      <c r="C5" s="446"/>
      <c r="D5" s="446"/>
      <c r="E5" s="446"/>
      <c r="F5" s="446"/>
      <c r="G5" s="446"/>
      <c r="H5" s="446"/>
      <c r="I5" s="446"/>
    </row>
    <row r="6" spans="1:9" ht="15.75">
      <c r="A6" s="444"/>
      <c r="B6" s="444"/>
      <c r="C6" s="444"/>
      <c r="D6" s="444"/>
      <c r="E6" s="444"/>
      <c r="F6" s="444"/>
      <c r="G6" s="444"/>
      <c r="H6" s="444"/>
      <c r="I6" s="444"/>
    </row>
    <row r="7" spans="1:9" ht="16.5" thickBot="1">
      <c r="A7" s="444"/>
      <c r="B7" s="444"/>
      <c r="C7" s="444"/>
      <c r="D7" s="444"/>
      <c r="E7" s="444"/>
      <c r="F7" s="444"/>
      <c r="G7" s="444"/>
      <c r="H7" s="444"/>
      <c r="I7" s="444"/>
    </row>
    <row r="8" spans="1:9" ht="15">
      <c r="A8" s="620" t="s">
        <v>228</v>
      </c>
      <c r="B8" s="620" t="s">
        <v>229</v>
      </c>
      <c r="C8" s="622"/>
      <c r="D8" s="459" t="s">
        <v>5</v>
      </c>
      <c r="E8" s="460"/>
      <c r="F8" s="461"/>
      <c r="G8" s="459" t="s">
        <v>5</v>
      </c>
      <c r="H8" s="460"/>
      <c r="I8" s="461"/>
    </row>
    <row r="9" spans="1:9" ht="15">
      <c r="A9" s="621"/>
      <c r="B9" s="621"/>
      <c r="C9" s="623"/>
      <c r="D9" s="624" t="s">
        <v>6</v>
      </c>
      <c r="E9" s="625"/>
      <c r="F9" s="626"/>
      <c r="G9" s="627" t="s">
        <v>7</v>
      </c>
      <c r="H9" s="628"/>
      <c r="I9" s="629"/>
    </row>
    <row r="10" spans="1:9" ht="15">
      <c r="A10" s="621"/>
      <c r="B10" s="621"/>
      <c r="C10" s="623"/>
      <c r="D10" s="451" t="s">
        <v>8</v>
      </c>
      <c r="E10" s="452"/>
      <c r="F10" s="453"/>
      <c r="G10" s="451" t="s">
        <v>8</v>
      </c>
      <c r="H10" s="452"/>
      <c r="I10" s="453"/>
    </row>
    <row r="11" spans="1:9" ht="15.75" thickBot="1">
      <c r="A11" s="621"/>
      <c r="B11" s="621"/>
      <c r="C11" s="623"/>
      <c r="D11" s="92" t="s">
        <v>9</v>
      </c>
      <c r="E11" s="93" t="s">
        <v>10</v>
      </c>
      <c r="F11" s="94" t="s">
        <v>11</v>
      </c>
      <c r="G11" s="92" t="s">
        <v>9</v>
      </c>
      <c r="H11" s="93" t="s">
        <v>10</v>
      </c>
      <c r="I11" s="94" t="s">
        <v>11</v>
      </c>
    </row>
    <row r="12" spans="1:9" ht="15.75" thickBot="1">
      <c r="A12" s="620" t="s">
        <v>230</v>
      </c>
      <c r="B12" s="645" t="s">
        <v>231</v>
      </c>
      <c r="C12" s="646"/>
      <c r="D12" s="639"/>
      <c r="E12" s="640"/>
      <c r="F12" s="641"/>
      <c r="G12" s="639"/>
      <c r="H12" s="640"/>
      <c r="I12" s="641"/>
    </row>
    <row r="13" spans="1:9" ht="30.75" thickBot="1">
      <c r="A13" s="621"/>
      <c r="B13" s="95" t="s">
        <v>232</v>
      </c>
      <c r="C13" s="96" t="s">
        <v>233</v>
      </c>
      <c r="D13" s="647"/>
      <c r="E13" s="648"/>
      <c r="F13" s="649"/>
      <c r="G13" s="647"/>
      <c r="H13" s="648"/>
      <c r="I13" s="649"/>
    </row>
    <row r="14" spans="1:9" ht="15.75" thickBot="1">
      <c r="A14" s="621"/>
      <c r="B14" s="613" t="s">
        <v>234</v>
      </c>
      <c r="C14" s="614"/>
      <c r="D14" s="615"/>
      <c r="E14" s="616"/>
      <c r="F14" s="617"/>
      <c r="G14" s="615"/>
      <c r="H14" s="616"/>
      <c r="I14" s="617"/>
    </row>
    <row r="15" spans="1:9" ht="15">
      <c r="A15" s="621"/>
      <c r="B15" s="97" t="s">
        <v>235</v>
      </c>
      <c r="C15" s="98">
        <v>2</v>
      </c>
      <c r="D15" s="99" t="s">
        <v>14</v>
      </c>
      <c r="E15" s="100"/>
      <c r="F15" s="101" t="s">
        <v>236</v>
      </c>
      <c r="G15" s="99" t="s">
        <v>14</v>
      </c>
      <c r="H15" s="100"/>
      <c r="I15" s="101" t="s">
        <v>237</v>
      </c>
    </row>
    <row r="16" spans="1:9" ht="15">
      <c r="A16" s="621"/>
      <c r="B16" s="102" t="s">
        <v>238</v>
      </c>
      <c r="C16" s="103">
        <v>1</v>
      </c>
      <c r="D16" s="104" t="s">
        <v>14</v>
      </c>
      <c r="E16" s="105"/>
      <c r="F16" s="106"/>
      <c r="G16" s="104" t="s">
        <v>14</v>
      </c>
      <c r="H16" s="105"/>
      <c r="I16" s="106"/>
    </row>
    <row r="17" spans="1:9" ht="15">
      <c r="A17" s="621"/>
      <c r="B17" s="102" t="s">
        <v>239</v>
      </c>
      <c r="C17" s="103">
        <v>22</v>
      </c>
      <c r="D17" s="104" t="s">
        <v>14</v>
      </c>
      <c r="E17" s="105"/>
      <c r="F17" s="106"/>
      <c r="G17" s="104" t="s">
        <v>14</v>
      </c>
      <c r="H17" s="105"/>
      <c r="I17" s="106"/>
    </row>
    <row r="18" spans="1:9" ht="15">
      <c r="A18" s="621"/>
      <c r="B18" s="102" t="s">
        <v>240</v>
      </c>
      <c r="C18" s="103">
        <v>2</v>
      </c>
      <c r="D18" s="104" t="s">
        <v>14</v>
      </c>
      <c r="E18" s="105"/>
      <c r="F18" s="106"/>
      <c r="G18" s="104" t="s">
        <v>14</v>
      </c>
      <c r="H18" s="105"/>
      <c r="I18" s="106"/>
    </row>
    <row r="19" spans="1:9" ht="15">
      <c r="A19" s="621"/>
      <c r="B19" s="102" t="s">
        <v>241</v>
      </c>
      <c r="C19" s="103">
        <v>14</v>
      </c>
      <c r="D19" s="104" t="s">
        <v>14</v>
      </c>
      <c r="E19" s="105"/>
      <c r="F19" s="106"/>
      <c r="G19" s="104" t="s">
        <v>14</v>
      </c>
      <c r="H19" s="105"/>
      <c r="I19" s="106"/>
    </row>
    <row r="20" spans="1:9" ht="15">
      <c r="A20" s="621"/>
      <c r="B20" s="102" t="s">
        <v>242</v>
      </c>
      <c r="C20" s="103">
        <v>35</v>
      </c>
      <c r="D20" s="104" t="s">
        <v>14</v>
      </c>
      <c r="E20" s="105"/>
      <c r="F20" s="106"/>
      <c r="G20" s="104" t="s">
        <v>14</v>
      </c>
      <c r="H20" s="105"/>
      <c r="I20" s="106"/>
    </row>
    <row r="21" spans="1:9" ht="15">
      <c r="A21" s="621"/>
      <c r="B21" s="102" t="s">
        <v>243</v>
      </c>
      <c r="C21" s="103">
        <v>1</v>
      </c>
      <c r="D21" s="104" t="s">
        <v>14</v>
      </c>
      <c r="E21" s="105"/>
      <c r="F21" s="106"/>
      <c r="G21" s="104" t="s">
        <v>14</v>
      </c>
      <c r="H21" s="105"/>
      <c r="I21" s="106"/>
    </row>
    <row r="22" spans="1:9" ht="15.75" thickBot="1">
      <c r="A22" s="621"/>
      <c r="B22" s="107" t="s">
        <v>244</v>
      </c>
      <c r="C22" s="108">
        <v>1</v>
      </c>
      <c r="D22" s="109" t="s">
        <v>14</v>
      </c>
      <c r="E22" s="110"/>
      <c r="F22" s="111"/>
      <c r="G22" s="109" t="s">
        <v>14</v>
      </c>
      <c r="H22" s="110"/>
      <c r="I22" s="111"/>
    </row>
    <row r="23" spans="1:9" ht="15.75" thickBot="1">
      <c r="A23" s="621"/>
      <c r="B23" s="618" t="s">
        <v>245</v>
      </c>
      <c r="C23" s="619"/>
      <c r="D23" s="630"/>
      <c r="E23" s="631"/>
      <c r="F23" s="632"/>
      <c r="G23" s="630"/>
      <c r="H23" s="631"/>
      <c r="I23" s="632"/>
    </row>
    <row r="24" spans="1:9" ht="15">
      <c r="A24" s="621"/>
      <c r="B24" s="142" t="s">
        <v>235</v>
      </c>
      <c r="C24" s="98">
        <v>2</v>
      </c>
      <c r="D24" s="99" t="s">
        <v>14</v>
      </c>
      <c r="E24" s="100"/>
      <c r="F24" s="101" t="s">
        <v>236</v>
      </c>
      <c r="G24" s="99" t="s">
        <v>14</v>
      </c>
      <c r="H24" s="100"/>
      <c r="I24" s="101" t="s">
        <v>237</v>
      </c>
    </row>
    <row r="25" spans="1:9" ht="15">
      <c r="A25" s="621"/>
      <c r="B25" s="112" t="s">
        <v>239</v>
      </c>
      <c r="C25" s="103">
        <v>17</v>
      </c>
      <c r="D25" s="104" t="s">
        <v>14</v>
      </c>
      <c r="E25" s="105"/>
      <c r="F25" s="106"/>
      <c r="G25" s="104" t="s">
        <v>14</v>
      </c>
      <c r="H25" s="105"/>
      <c r="I25" s="106"/>
    </row>
    <row r="26" spans="1:9" ht="15">
      <c r="A26" s="621"/>
      <c r="B26" s="112" t="s">
        <v>240</v>
      </c>
      <c r="C26" s="103">
        <v>2</v>
      </c>
      <c r="D26" s="104" t="s">
        <v>14</v>
      </c>
      <c r="E26" s="105"/>
      <c r="F26" s="106"/>
      <c r="G26" s="104" t="s">
        <v>14</v>
      </c>
      <c r="H26" s="105"/>
      <c r="I26" s="106"/>
    </row>
    <row r="27" spans="1:9" ht="15">
      <c r="A27" s="621"/>
      <c r="B27" s="112" t="s">
        <v>246</v>
      </c>
      <c r="C27" s="103">
        <v>1</v>
      </c>
      <c r="D27" s="104" t="s">
        <v>14</v>
      </c>
      <c r="E27" s="105"/>
      <c r="F27" s="106"/>
      <c r="G27" s="104" t="s">
        <v>14</v>
      </c>
      <c r="H27" s="105"/>
      <c r="I27" s="106"/>
    </row>
    <row r="28" spans="1:9" ht="15">
      <c r="A28" s="621"/>
      <c r="B28" s="112" t="s">
        <v>242</v>
      </c>
      <c r="C28" s="103">
        <v>30</v>
      </c>
      <c r="D28" s="104" t="s">
        <v>14</v>
      </c>
      <c r="E28" s="105"/>
      <c r="F28" s="106"/>
      <c r="G28" s="104" t="s">
        <v>14</v>
      </c>
      <c r="H28" s="105"/>
      <c r="I28" s="106"/>
    </row>
    <row r="29" spans="1:9" ht="15">
      <c r="A29" s="621"/>
      <c r="B29" s="112" t="s">
        <v>243</v>
      </c>
      <c r="C29" s="103">
        <v>1</v>
      </c>
      <c r="D29" s="104" t="s">
        <v>14</v>
      </c>
      <c r="E29" s="105"/>
      <c r="F29" s="106"/>
      <c r="G29" s="104" t="s">
        <v>14</v>
      </c>
      <c r="H29" s="105"/>
      <c r="I29" s="106"/>
    </row>
    <row r="30" spans="1:9" ht="15">
      <c r="A30" s="621"/>
      <c r="B30" s="112" t="s">
        <v>244</v>
      </c>
      <c r="C30" s="103">
        <v>1</v>
      </c>
      <c r="D30" s="104" t="s">
        <v>14</v>
      </c>
      <c r="E30" s="105"/>
      <c r="F30" s="106"/>
      <c r="G30" s="104" t="s">
        <v>14</v>
      </c>
      <c r="H30" s="105"/>
      <c r="I30" s="106"/>
    </row>
    <row r="31" spans="1:9" ht="15.75" thickBot="1">
      <c r="A31" s="636"/>
      <c r="B31" s="113" t="s">
        <v>238</v>
      </c>
      <c r="C31" s="108">
        <v>1</v>
      </c>
      <c r="D31" s="109" t="s">
        <v>14</v>
      </c>
      <c r="E31" s="110"/>
      <c r="F31" s="111"/>
      <c r="G31" s="109" t="s">
        <v>14</v>
      </c>
      <c r="H31" s="110"/>
      <c r="I31" s="111"/>
    </row>
    <row r="32" spans="1:9" ht="15.75" thickBot="1">
      <c r="A32" s="633"/>
      <c r="B32" s="633"/>
      <c r="C32" s="633"/>
      <c r="D32" s="633"/>
      <c r="E32" s="633"/>
      <c r="F32" s="633"/>
      <c r="G32" s="633"/>
      <c r="H32" s="633"/>
      <c r="I32" s="633"/>
    </row>
    <row r="33" spans="1:9" ht="15.75" thickBot="1">
      <c r="A33" s="634" t="s">
        <v>247</v>
      </c>
      <c r="B33" s="637" t="s">
        <v>248</v>
      </c>
      <c r="C33" s="638"/>
      <c r="D33" s="639"/>
      <c r="E33" s="640"/>
      <c r="F33" s="641"/>
      <c r="G33" s="639"/>
      <c r="H33" s="640"/>
      <c r="I33" s="641"/>
    </row>
    <row r="34" spans="1:9" ht="15.75" thickBot="1">
      <c r="A34" s="635"/>
      <c r="B34" s="114" t="s">
        <v>249</v>
      </c>
      <c r="C34" s="115" t="s">
        <v>250</v>
      </c>
      <c r="D34" s="642"/>
      <c r="E34" s="643"/>
      <c r="F34" s="644"/>
      <c r="G34" s="642"/>
      <c r="H34" s="643"/>
      <c r="I34" s="644"/>
    </row>
    <row r="35" spans="1:9" ht="15">
      <c r="A35" s="621"/>
      <c r="B35" s="116" t="s">
        <v>251</v>
      </c>
      <c r="C35" s="117">
        <v>35</v>
      </c>
      <c r="D35" s="118" t="s">
        <v>14</v>
      </c>
      <c r="E35" s="100"/>
      <c r="F35" s="119" t="s">
        <v>252</v>
      </c>
      <c r="G35" s="120" t="s">
        <v>14</v>
      </c>
      <c r="H35" s="121"/>
      <c r="I35" s="122" t="s">
        <v>253</v>
      </c>
    </row>
    <row r="36" spans="1:9" ht="15">
      <c r="A36" s="621"/>
      <c r="B36" s="123" t="s">
        <v>254</v>
      </c>
      <c r="C36" s="124">
        <v>1</v>
      </c>
      <c r="D36" s="125" t="s">
        <v>14</v>
      </c>
      <c r="E36" s="105"/>
      <c r="F36" s="126"/>
      <c r="G36" s="127" t="s">
        <v>14</v>
      </c>
      <c r="H36" s="126"/>
      <c r="I36" s="105"/>
    </row>
    <row r="37" spans="1:9" ht="30">
      <c r="A37" s="621"/>
      <c r="B37" s="123" t="s">
        <v>255</v>
      </c>
      <c r="C37" s="124">
        <v>85</v>
      </c>
      <c r="D37" s="125" t="s">
        <v>14</v>
      </c>
      <c r="E37" s="105"/>
      <c r="F37" s="126"/>
      <c r="G37" s="127" t="s">
        <v>14</v>
      </c>
      <c r="H37" s="126"/>
      <c r="I37" s="105"/>
    </row>
    <row r="38" spans="1:9" ht="30">
      <c r="A38" s="621"/>
      <c r="B38" s="128" t="s">
        <v>256</v>
      </c>
      <c r="C38" s="124">
        <v>2</v>
      </c>
      <c r="D38" s="125" t="s">
        <v>14</v>
      </c>
      <c r="E38" s="105"/>
      <c r="F38" s="126"/>
      <c r="G38" s="127" t="s">
        <v>14</v>
      </c>
      <c r="H38" s="126"/>
      <c r="I38" s="105"/>
    </row>
    <row r="39" spans="1:9" ht="30">
      <c r="A39" s="621"/>
      <c r="B39" s="128" t="s">
        <v>257</v>
      </c>
      <c r="C39" s="124">
        <v>18</v>
      </c>
      <c r="D39" s="125" t="s">
        <v>14</v>
      </c>
      <c r="E39" s="105"/>
      <c r="F39" s="126"/>
      <c r="G39" s="127" t="s">
        <v>14</v>
      </c>
      <c r="H39" s="126"/>
      <c r="I39" s="105"/>
    </row>
    <row r="40" spans="1:9" ht="30.75" thickBot="1">
      <c r="A40" s="636"/>
      <c r="B40" s="129" t="s">
        <v>258</v>
      </c>
      <c r="C40" s="130">
        <v>1</v>
      </c>
      <c r="D40" s="131" t="s">
        <v>14</v>
      </c>
      <c r="E40" s="132"/>
      <c r="F40" s="133"/>
      <c r="G40" s="134" t="s">
        <v>14</v>
      </c>
      <c r="H40" s="133"/>
      <c r="I40" s="132"/>
    </row>
    <row r="41" spans="1:9" ht="15.75">
      <c r="A41" s="444" t="s">
        <v>0</v>
      </c>
      <c r="B41" s="444"/>
      <c r="C41" s="444"/>
      <c r="D41" s="444"/>
      <c r="E41" s="444"/>
      <c r="F41" s="444"/>
      <c r="G41" s="444"/>
      <c r="H41" s="444"/>
      <c r="I41" s="444"/>
    </row>
    <row r="42" spans="1:9" ht="15.75">
      <c r="A42" s="444" t="s">
        <v>1</v>
      </c>
      <c r="B42" s="444"/>
      <c r="C42" s="444"/>
      <c r="D42" s="444"/>
      <c r="E42" s="444"/>
      <c r="F42" s="444"/>
      <c r="G42" s="444"/>
      <c r="H42" s="444"/>
      <c r="I42" s="444"/>
    </row>
    <row r="43" spans="1:9" ht="15.75">
      <c r="A43" s="444" t="s">
        <v>134</v>
      </c>
      <c r="B43" s="444"/>
      <c r="C43" s="444"/>
      <c r="D43" s="444"/>
      <c r="E43" s="444"/>
      <c r="F43" s="444"/>
      <c r="G43" s="444"/>
      <c r="H43" s="444"/>
      <c r="I43" s="444"/>
    </row>
    <row r="44" spans="1:9" ht="15.75">
      <c r="A44" s="444" t="s">
        <v>135</v>
      </c>
      <c r="B44" s="444"/>
      <c r="C44" s="444"/>
      <c r="D44" s="444"/>
      <c r="E44" s="444"/>
      <c r="F44" s="444"/>
      <c r="G44" s="444"/>
      <c r="H44" s="444"/>
      <c r="I44" s="444"/>
    </row>
    <row r="45" spans="1:9" ht="15.75">
      <c r="A45" s="444" t="s">
        <v>461</v>
      </c>
      <c r="B45" s="444"/>
      <c r="C45" s="444"/>
      <c r="D45" s="444"/>
      <c r="E45" s="444"/>
      <c r="F45" s="444"/>
      <c r="G45" s="444"/>
      <c r="H45" s="444"/>
      <c r="I45" s="444"/>
    </row>
    <row r="46" spans="1:9" ht="15.75">
      <c r="A46" s="444"/>
      <c r="B46" s="444"/>
      <c r="C46" s="444"/>
      <c r="D46" s="444"/>
      <c r="E46" s="444"/>
      <c r="F46" s="444"/>
      <c r="G46" s="444"/>
      <c r="H46" s="444"/>
      <c r="I46" s="444"/>
    </row>
    <row r="47" spans="1:9" ht="16.5" thickBot="1">
      <c r="A47" s="444"/>
      <c r="B47" s="444"/>
      <c r="C47" s="444"/>
      <c r="D47" s="444"/>
      <c r="E47" s="444"/>
      <c r="F47" s="444"/>
      <c r="G47" s="444"/>
      <c r="H47" s="444"/>
      <c r="I47" s="444"/>
    </row>
    <row r="48" spans="1:9" ht="15">
      <c r="A48" s="620" t="s">
        <v>228</v>
      </c>
      <c r="B48" s="620" t="s">
        <v>229</v>
      </c>
      <c r="C48" s="622"/>
      <c r="D48" s="459" t="s">
        <v>5</v>
      </c>
      <c r="E48" s="460"/>
      <c r="F48" s="461"/>
      <c r="G48" s="459" t="s">
        <v>5</v>
      </c>
      <c r="H48" s="460"/>
      <c r="I48" s="461"/>
    </row>
    <row r="49" spans="1:9" ht="15">
      <c r="A49" s="621"/>
      <c r="B49" s="621"/>
      <c r="C49" s="623"/>
      <c r="D49" s="624" t="s">
        <v>6</v>
      </c>
      <c r="E49" s="625"/>
      <c r="F49" s="626"/>
      <c r="G49" s="627" t="s">
        <v>7</v>
      </c>
      <c r="H49" s="628"/>
      <c r="I49" s="629"/>
    </row>
    <row r="50" spans="1:9" ht="15">
      <c r="A50" s="621"/>
      <c r="B50" s="621"/>
      <c r="C50" s="623"/>
      <c r="D50" s="451" t="s">
        <v>8</v>
      </c>
      <c r="E50" s="452"/>
      <c r="F50" s="453"/>
      <c r="G50" s="451" t="s">
        <v>8</v>
      </c>
      <c r="H50" s="452"/>
      <c r="I50" s="453"/>
    </row>
    <row r="51" spans="1:9" ht="15.75" thickBot="1">
      <c r="A51" s="621"/>
      <c r="B51" s="621"/>
      <c r="C51" s="623"/>
      <c r="D51" s="92" t="s">
        <v>9</v>
      </c>
      <c r="E51" s="93" t="s">
        <v>10</v>
      </c>
      <c r="F51" s="94" t="s">
        <v>11</v>
      </c>
      <c r="G51" s="92" t="s">
        <v>9</v>
      </c>
      <c r="H51" s="93" t="s">
        <v>10</v>
      </c>
      <c r="I51" s="94" t="s">
        <v>11</v>
      </c>
    </row>
    <row r="52" spans="1:9" ht="15.75" thickBot="1">
      <c r="A52" s="634" t="s">
        <v>247</v>
      </c>
      <c r="B52" s="637" t="s">
        <v>248</v>
      </c>
      <c r="C52" s="638"/>
      <c r="D52" s="639"/>
      <c r="E52" s="640"/>
      <c r="F52" s="641"/>
      <c r="G52" s="639"/>
      <c r="H52" s="640"/>
      <c r="I52" s="641"/>
    </row>
    <row r="53" spans="1:9" ht="15.75" thickBot="1">
      <c r="A53" s="635"/>
      <c r="B53" s="114" t="s">
        <v>249</v>
      </c>
      <c r="C53" s="115" t="s">
        <v>250</v>
      </c>
      <c r="D53" s="642"/>
      <c r="E53" s="643"/>
      <c r="F53" s="644"/>
      <c r="G53" s="642"/>
      <c r="H53" s="643"/>
      <c r="I53" s="644"/>
    </row>
    <row r="54" spans="1:9" ht="45">
      <c r="A54" s="635"/>
      <c r="B54" s="135" t="s">
        <v>259</v>
      </c>
      <c r="C54" s="117">
        <v>137</v>
      </c>
      <c r="D54" s="99" t="s">
        <v>14</v>
      </c>
      <c r="E54" s="100"/>
      <c r="F54" s="136" t="s">
        <v>252</v>
      </c>
      <c r="G54" s="99" t="s">
        <v>14</v>
      </c>
      <c r="H54" s="137"/>
      <c r="I54" s="138" t="s">
        <v>253</v>
      </c>
    </row>
    <row r="55" spans="1:9" ht="30">
      <c r="A55" s="635"/>
      <c r="B55" s="139" t="s">
        <v>260</v>
      </c>
      <c r="C55" s="124">
        <v>8</v>
      </c>
      <c r="D55" s="104" t="s">
        <v>14</v>
      </c>
      <c r="E55" s="105"/>
      <c r="F55" s="106"/>
      <c r="G55" s="104" t="s">
        <v>14</v>
      </c>
      <c r="H55" s="105"/>
      <c r="I55" s="106"/>
    </row>
    <row r="56" spans="1:9" ht="15">
      <c r="A56" s="635"/>
      <c r="B56" s="139" t="s">
        <v>261</v>
      </c>
      <c r="C56" s="124">
        <v>1</v>
      </c>
      <c r="D56" s="104" t="s">
        <v>14</v>
      </c>
      <c r="E56" s="105"/>
      <c r="F56" s="106"/>
      <c r="G56" s="104" t="s">
        <v>14</v>
      </c>
      <c r="H56" s="105"/>
      <c r="I56" s="106"/>
    </row>
    <row r="57" spans="1:9" ht="30">
      <c r="A57" s="635"/>
      <c r="B57" s="139" t="s">
        <v>262</v>
      </c>
      <c r="C57" s="124">
        <v>7</v>
      </c>
      <c r="D57" s="104" t="s">
        <v>14</v>
      </c>
      <c r="E57" s="105"/>
      <c r="F57" s="106"/>
      <c r="G57" s="104" t="s">
        <v>14</v>
      </c>
      <c r="H57" s="105"/>
      <c r="I57" s="106"/>
    </row>
    <row r="58" spans="1:9" ht="15">
      <c r="A58" s="635"/>
      <c r="B58" s="139" t="s">
        <v>263</v>
      </c>
      <c r="C58" s="124">
        <v>16</v>
      </c>
      <c r="D58" s="104" t="s">
        <v>14</v>
      </c>
      <c r="E58" s="105"/>
      <c r="F58" s="106"/>
      <c r="G58" s="104" t="s">
        <v>14</v>
      </c>
      <c r="H58" s="105"/>
      <c r="I58" s="106"/>
    </row>
    <row r="59" spans="1:9" ht="15">
      <c r="A59" s="635"/>
      <c r="B59" s="139" t="s">
        <v>264</v>
      </c>
      <c r="C59" s="124">
        <v>18</v>
      </c>
      <c r="D59" s="104" t="s">
        <v>14</v>
      </c>
      <c r="E59" s="105"/>
      <c r="F59" s="106"/>
      <c r="G59" s="104" t="s">
        <v>14</v>
      </c>
      <c r="H59" s="105"/>
      <c r="I59" s="106"/>
    </row>
    <row r="60" spans="1:9" ht="15">
      <c r="A60" s="635"/>
      <c r="B60" s="139" t="s">
        <v>265</v>
      </c>
      <c r="C60" s="124">
        <v>78</v>
      </c>
      <c r="D60" s="104" t="s">
        <v>14</v>
      </c>
      <c r="E60" s="105"/>
      <c r="F60" s="106"/>
      <c r="G60" s="104" t="s">
        <v>14</v>
      </c>
      <c r="H60" s="105"/>
      <c r="I60" s="106"/>
    </row>
    <row r="61" spans="1:9" ht="15">
      <c r="A61" s="635"/>
      <c r="B61" s="139" t="s">
        <v>266</v>
      </c>
      <c r="C61" s="124">
        <v>36</v>
      </c>
      <c r="D61" s="104" t="s">
        <v>14</v>
      </c>
      <c r="E61" s="105"/>
      <c r="F61" s="106"/>
      <c r="G61" s="104" t="s">
        <v>14</v>
      </c>
      <c r="H61" s="105"/>
      <c r="I61" s="106"/>
    </row>
    <row r="62" spans="1:9" ht="15">
      <c r="A62" s="635"/>
      <c r="B62" s="139" t="s">
        <v>267</v>
      </c>
      <c r="C62" s="124">
        <v>1</v>
      </c>
      <c r="D62" s="104" t="s">
        <v>14</v>
      </c>
      <c r="E62" s="105"/>
      <c r="F62" s="106"/>
      <c r="G62" s="104" t="s">
        <v>14</v>
      </c>
      <c r="H62" s="105"/>
      <c r="I62" s="106"/>
    </row>
    <row r="63" spans="1:9" ht="45.75" thickBot="1">
      <c r="A63" s="650"/>
      <c r="B63" s="140" t="s">
        <v>268</v>
      </c>
      <c r="C63" s="141">
        <v>1</v>
      </c>
      <c r="D63" s="109" t="s">
        <v>14</v>
      </c>
      <c r="E63" s="110"/>
      <c r="F63" s="111"/>
      <c r="G63" s="109" t="s">
        <v>14</v>
      </c>
      <c r="H63" s="110"/>
      <c r="I63" s="111"/>
    </row>
    <row r="67" spans="1:9" ht="15">
      <c r="A67" s="580" t="s">
        <v>132</v>
      </c>
      <c r="B67" s="580"/>
      <c r="C67" s="580"/>
      <c r="D67" s="580"/>
      <c r="E67" s="580"/>
      <c r="F67" s="580"/>
      <c r="G67" s="580"/>
      <c r="H67" s="580"/>
      <c r="I67" s="580"/>
    </row>
    <row r="68" spans="1:9" ht="15">
      <c r="A68" s="580" t="s">
        <v>133</v>
      </c>
      <c r="B68" s="580"/>
      <c r="C68" s="580"/>
      <c r="D68" s="580"/>
      <c r="E68" s="580"/>
      <c r="F68" s="580"/>
      <c r="G68" s="580"/>
      <c r="H68" s="580"/>
      <c r="I68" s="580"/>
    </row>
  </sheetData>
  <sheetProtection/>
  <mergeCells count="57">
    <mergeCell ref="A67:I67"/>
    <mergeCell ref="A68:I68"/>
    <mergeCell ref="A52:A63"/>
    <mergeCell ref="B52:C52"/>
    <mergeCell ref="D52:F52"/>
    <mergeCell ref="G52:I52"/>
    <mergeCell ref="D53:F53"/>
    <mergeCell ref="G53:I53"/>
    <mergeCell ref="A47:I47"/>
    <mergeCell ref="A48:A51"/>
    <mergeCell ref="B48:C51"/>
    <mergeCell ref="D48:F48"/>
    <mergeCell ref="G48:I48"/>
    <mergeCell ref="D49:F49"/>
    <mergeCell ref="G49:I49"/>
    <mergeCell ref="D50:F50"/>
    <mergeCell ref="G50:I50"/>
    <mergeCell ref="A41:I41"/>
    <mergeCell ref="A42:I42"/>
    <mergeCell ref="A43:I43"/>
    <mergeCell ref="A44:I44"/>
    <mergeCell ref="A45:I45"/>
    <mergeCell ref="A46:I46"/>
    <mergeCell ref="D23:F23"/>
    <mergeCell ref="G23:I23"/>
    <mergeCell ref="A32:I32"/>
    <mergeCell ref="A33:A40"/>
    <mergeCell ref="B33:C33"/>
    <mergeCell ref="D33:F33"/>
    <mergeCell ref="G33:I33"/>
    <mergeCell ref="D34:F34"/>
    <mergeCell ref="G34:I34"/>
    <mergeCell ref="A12:A31"/>
    <mergeCell ref="B12:C12"/>
    <mergeCell ref="D12:F12"/>
    <mergeCell ref="G12:I12"/>
    <mergeCell ref="D13:F13"/>
    <mergeCell ref="G13:I13"/>
    <mergeCell ref="B14:C14"/>
    <mergeCell ref="D14:F14"/>
    <mergeCell ref="G14:I14"/>
    <mergeCell ref="B23:C23"/>
    <mergeCell ref="A7:I7"/>
    <mergeCell ref="A8:A11"/>
    <mergeCell ref="B8:C11"/>
    <mergeCell ref="D8:F8"/>
    <mergeCell ref="G8:I8"/>
    <mergeCell ref="D9:F9"/>
    <mergeCell ref="G9:I9"/>
    <mergeCell ref="D10:F10"/>
    <mergeCell ref="G10:I10"/>
    <mergeCell ref="A6:I6"/>
    <mergeCell ref="A1:I1"/>
    <mergeCell ref="A2:I2"/>
    <mergeCell ref="A3:I3"/>
    <mergeCell ref="A4:I4"/>
    <mergeCell ref="A5:I5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C1">
      <selection activeCell="A1" sqref="A1:Q57"/>
    </sheetView>
  </sheetViews>
  <sheetFormatPr defaultColWidth="11.421875" defaultRowHeight="15"/>
  <cols>
    <col min="8" max="8" width="13.7109375" style="0" customWidth="1"/>
    <col min="11" max="11" width="14.140625" style="0" customWidth="1"/>
    <col min="14" max="14" width="14.8515625" style="0" customWidth="1"/>
    <col min="17" max="17" width="16.140625" style="0" customWidth="1"/>
  </cols>
  <sheetData>
    <row r="1" spans="1:14" ht="16.5">
      <c r="A1" s="651" t="s">
        <v>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</row>
    <row r="2" spans="1:14" ht="16.5">
      <c r="A2" s="651" t="s">
        <v>269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</row>
    <row r="3" spans="1:14" ht="16.5">
      <c r="A3" s="651" t="s">
        <v>270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</row>
    <row r="4" spans="1:14" ht="16.5">
      <c r="A4" s="651" t="s">
        <v>406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</row>
    <row r="5" spans="1:14" ht="16.5">
      <c r="A5" s="651" t="s">
        <v>271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</row>
    <row r="6" spans="1:14" ht="16.5">
      <c r="A6" s="682"/>
      <c r="B6" s="682"/>
      <c r="C6" s="682"/>
      <c r="D6" s="682"/>
      <c r="E6" s="682"/>
      <c r="F6" s="682"/>
      <c r="G6" s="682"/>
      <c r="H6" s="682"/>
      <c r="I6" s="682"/>
      <c r="J6" s="682"/>
      <c r="K6" s="682"/>
      <c r="L6" s="682"/>
      <c r="M6" s="682"/>
      <c r="N6" s="682"/>
    </row>
    <row r="7" spans="1:8" ht="15.75" thickBot="1">
      <c r="A7" s="143"/>
      <c r="B7" s="143"/>
      <c r="C7" s="143"/>
      <c r="D7" s="143"/>
      <c r="E7" s="143"/>
      <c r="F7" s="143"/>
      <c r="G7" s="143"/>
      <c r="H7" s="143"/>
    </row>
    <row r="8" spans="1:14" ht="15.75" thickBot="1">
      <c r="A8" s="679" t="s">
        <v>137</v>
      </c>
      <c r="B8" s="690" t="s">
        <v>272</v>
      </c>
      <c r="C8" s="691"/>
      <c r="D8" s="691"/>
      <c r="E8" s="692"/>
      <c r="F8" s="662" t="s">
        <v>273</v>
      </c>
      <c r="G8" s="663"/>
      <c r="H8" s="664"/>
      <c r="I8" s="662" t="s">
        <v>273</v>
      </c>
      <c r="J8" s="663"/>
      <c r="K8" s="664"/>
      <c r="L8" s="662" t="s">
        <v>273</v>
      </c>
      <c r="M8" s="663"/>
      <c r="N8" s="664"/>
    </row>
    <row r="9" spans="1:14" ht="15.75" thickBot="1">
      <c r="A9" s="680"/>
      <c r="B9" s="693"/>
      <c r="C9" s="694"/>
      <c r="D9" s="694"/>
      <c r="E9" s="695"/>
      <c r="F9" s="683" t="s">
        <v>274</v>
      </c>
      <c r="G9" s="684"/>
      <c r="H9" s="685"/>
      <c r="I9" s="683" t="s">
        <v>275</v>
      </c>
      <c r="J9" s="684"/>
      <c r="K9" s="685"/>
      <c r="L9" s="683" t="s">
        <v>276</v>
      </c>
      <c r="M9" s="684"/>
      <c r="N9" s="685"/>
    </row>
    <row r="10" spans="1:14" ht="15.75" thickBot="1">
      <c r="A10" s="680"/>
      <c r="B10" s="693"/>
      <c r="C10" s="694"/>
      <c r="D10" s="694"/>
      <c r="E10" s="695"/>
      <c r="F10" s="662" t="s">
        <v>140</v>
      </c>
      <c r="G10" s="663"/>
      <c r="H10" s="664"/>
      <c r="I10" s="662" t="s">
        <v>140</v>
      </c>
      <c r="J10" s="663"/>
      <c r="K10" s="664"/>
      <c r="L10" s="662" t="s">
        <v>140</v>
      </c>
      <c r="M10" s="663"/>
      <c r="N10" s="664"/>
    </row>
    <row r="11" spans="1:14" ht="15.75" thickBot="1">
      <c r="A11" s="681"/>
      <c r="B11" s="696"/>
      <c r="C11" s="697"/>
      <c r="D11" s="697"/>
      <c r="E11" s="698"/>
      <c r="F11" s="144" t="s">
        <v>141</v>
      </c>
      <c r="G11" s="145" t="s">
        <v>142</v>
      </c>
      <c r="H11" s="145" t="s">
        <v>143</v>
      </c>
      <c r="I11" s="144" t="s">
        <v>141</v>
      </c>
      <c r="J11" s="145" t="s">
        <v>142</v>
      </c>
      <c r="K11" s="145" t="s">
        <v>143</v>
      </c>
      <c r="L11" s="144" t="s">
        <v>141</v>
      </c>
      <c r="M11" s="145" t="s">
        <v>142</v>
      </c>
      <c r="N11" s="145" t="s">
        <v>143</v>
      </c>
    </row>
    <row r="12" spans="1:14" ht="15.75" thickBot="1">
      <c r="A12" s="665">
        <v>1</v>
      </c>
      <c r="B12" s="668" t="s">
        <v>277</v>
      </c>
      <c r="C12" s="669"/>
      <c r="D12" s="669"/>
      <c r="E12" s="670"/>
      <c r="F12" s="146"/>
      <c r="G12" s="146"/>
      <c r="H12" s="146"/>
      <c r="I12" s="147"/>
      <c r="J12" s="147"/>
      <c r="K12" s="146"/>
      <c r="L12" s="146"/>
      <c r="M12" s="146"/>
      <c r="N12" s="146"/>
    </row>
    <row r="13" spans="1:14" ht="15">
      <c r="A13" s="666"/>
      <c r="B13" s="671" t="s">
        <v>278</v>
      </c>
      <c r="C13" s="672"/>
      <c r="D13" s="148">
        <v>2009</v>
      </c>
      <c r="E13" s="149">
        <v>2010</v>
      </c>
      <c r="F13" s="150"/>
      <c r="G13" s="151"/>
      <c r="H13" s="151"/>
      <c r="I13" s="150"/>
      <c r="J13" s="152"/>
      <c r="K13" s="151"/>
      <c r="L13" s="150"/>
      <c r="M13" s="151"/>
      <c r="N13" s="151"/>
    </row>
    <row r="14" spans="1:14" ht="15.75" thickBot="1">
      <c r="A14" s="666"/>
      <c r="B14" s="673"/>
      <c r="C14" s="674"/>
      <c r="D14" s="153"/>
      <c r="E14" s="154"/>
      <c r="F14" s="155" t="s">
        <v>14</v>
      </c>
      <c r="G14" s="156"/>
      <c r="H14" s="156"/>
      <c r="I14" s="155" t="s">
        <v>14</v>
      </c>
      <c r="J14" s="157"/>
      <c r="K14" s="156"/>
      <c r="L14" s="155" t="s">
        <v>14</v>
      </c>
      <c r="M14" s="156"/>
      <c r="N14" s="156"/>
    </row>
    <row r="15" spans="1:14" ht="15">
      <c r="A15" s="666"/>
      <c r="B15" s="671" t="s">
        <v>279</v>
      </c>
      <c r="C15" s="672"/>
      <c r="D15" s="148">
        <v>2009</v>
      </c>
      <c r="E15" s="149">
        <v>2010</v>
      </c>
      <c r="F15" s="150"/>
      <c r="G15" s="151"/>
      <c r="H15" s="151"/>
      <c r="I15" s="150"/>
      <c r="J15" s="152"/>
      <c r="K15" s="151"/>
      <c r="L15" s="150"/>
      <c r="M15" s="151"/>
      <c r="N15" s="151"/>
    </row>
    <row r="16" spans="1:14" ht="15.75" thickBot="1">
      <c r="A16" s="666"/>
      <c r="B16" s="673"/>
      <c r="C16" s="674"/>
      <c r="D16" s="153"/>
      <c r="E16" s="154"/>
      <c r="F16" s="155" t="s">
        <v>14</v>
      </c>
      <c r="G16" s="156"/>
      <c r="H16" s="156"/>
      <c r="I16" s="155" t="s">
        <v>14</v>
      </c>
      <c r="J16" s="157"/>
      <c r="K16" s="156"/>
      <c r="L16" s="155" t="s">
        <v>14</v>
      </c>
      <c r="M16" s="156"/>
      <c r="N16" s="156"/>
    </row>
    <row r="17" spans="1:14" ht="15">
      <c r="A17" s="666"/>
      <c r="B17" s="671" t="s">
        <v>280</v>
      </c>
      <c r="C17" s="672"/>
      <c r="D17" s="148">
        <v>2009</v>
      </c>
      <c r="E17" s="149">
        <v>2010</v>
      </c>
      <c r="F17" s="150"/>
      <c r="G17" s="151"/>
      <c r="H17" s="151"/>
      <c r="I17" s="150"/>
      <c r="J17" s="152"/>
      <c r="K17" s="151"/>
      <c r="L17" s="150"/>
      <c r="M17" s="151"/>
      <c r="N17" s="151"/>
    </row>
    <row r="18" spans="1:14" ht="15.75" thickBot="1">
      <c r="A18" s="666"/>
      <c r="B18" s="673"/>
      <c r="C18" s="674"/>
      <c r="D18" s="153"/>
      <c r="E18" s="154"/>
      <c r="F18" s="155" t="s">
        <v>14</v>
      </c>
      <c r="G18" s="156"/>
      <c r="H18" s="156"/>
      <c r="I18" s="155" t="s">
        <v>14</v>
      </c>
      <c r="J18" s="157"/>
      <c r="K18" s="156"/>
      <c r="L18" s="155" t="s">
        <v>14</v>
      </c>
      <c r="M18" s="156"/>
      <c r="N18" s="156"/>
    </row>
    <row r="19" spans="1:14" ht="15.75" thickBot="1">
      <c r="A19" s="666"/>
      <c r="B19" s="675" t="s">
        <v>281</v>
      </c>
      <c r="C19" s="676"/>
      <c r="D19" s="148">
        <v>2009</v>
      </c>
      <c r="E19" s="149">
        <v>2010</v>
      </c>
      <c r="F19" s="158"/>
      <c r="G19" s="159"/>
      <c r="H19" s="160"/>
      <c r="I19" s="158"/>
      <c r="J19" s="147"/>
      <c r="K19" s="160"/>
      <c r="L19" s="158"/>
      <c r="M19" s="159"/>
      <c r="N19" s="160"/>
    </row>
    <row r="20" spans="1:14" ht="15.75" thickBot="1">
      <c r="A20" s="667"/>
      <c r="B20" s="677"/>
      <c r="C20" s="678"/>
      <c r="D20" s="153"/>
      <c r="E20" s="154"/>
      <c r="F20" s="161" t="s">
        <v>14</v>
      </c>
      <c r="G20" s="162"/>
      <c r="H20" s="162"/>
      <c r="I20" s="161" t="s">
        <v>14</v>
      </c>
      <c r="J20" s="163"/>
      <c r="K20" s="162"/>
      <c r="L20" s="161" t="s">
        <v>14</v>
      </c>
      <c r="M20" s="162"/>
      <c r="N20" s="162"/>
    </row>
    <row r="21" spans="1:14" ht="15.75" thickBot="1">
      <c r="A21" s="652">
        <v>2</v>
      </c>
      <c r="B21" s="655" t="s">
        <v>282</v>
      </c>
      <c r="C21" s="656"/>
      <c r="D21" s="656"/>
      <c r="E21" s="656"/>
      <c r="F21" s="146"/>
      <c r="G21" s="146"/>
      <c r="H21" s="146"/>
      <c r="I21" s="147"/>
      <c r="J21" s="147"/>
      <c r="K21" s="146"/>
      <c r="L21" s="146"/>
      <c r="M21" s="146"/>
      <c r="N21" s="146"/>
    </row>
    <row r="22" spans="1:14" ht="15.75" thickBot="1">
      <c r="A22" s="653"/>
      <c r="B22" s="686" t="s">
        <v>283</v>
      </c>
      <c r="C22" s="687"/>
      <c r="D22" s="687"/>
      <c r="E22" s="687"/>
      <c r="F22" s="150" t="s">
        <v>14</v>
      </c>
      <c r="G22" s="164"/>
      <c r="H22" s="162"/>
      <c r="I22" s="150" t="s">
        <v>14</v>
      </c>
      <c r="J22" s="161"/>
      <c r="K22" s="162"/>
      <c r="L22" s="150" t="s">
        <v>14</v>
      </c>
      <c r="M22" s="164"/>
      <c r="N22" s="162"/>
    </row>
    <row r="23" spans="1:14" ht="15.75" thickBot="1">
      <c r="A23" s="653"/>
      <c r="B23" s="688" t="s">
        <v>284</v>
      </c>
      <c r="C23" s="689"/>
      <c r="D23" s="689"/>
      <c r="E23" s="689"/>
      <c r="F23" s="150" t="s">
        <v>14</v>
      </c>
      <c r="G23" s="165"/>
      <c r="H23" s="151"/>
      <c r="I23" s="150" t="s">
        <v>14</v>
      </c>
      <c r="J23" s="166"/>
      <c r="K23" s="151"/>
      <c r="L23" s="150" t="s">
        <v>14</v>
      </c>
      <c r="M23" s="165"/>
      <c r="N23" s="151"/>
    </row>
    <row r="24" spans="1:14" ht="15.75" thickBot="1">
      <c r="A24" s="652">
        <v>3</v>
      </c>
      <c r="B24" s="655" t="s">
        <v>285</v>
      </c>
      <c r="C24" s="656"/>
      <c r="D24" s="656"/>
      <c r="E24" s="656"/>
      <c r="F24" s="167"/>
      <c r="G24" s="167"/>
      <c r="H24" s="146"/>
      <c r="I24" s="144"/>
      <c r="J24" s="144"/>
      <c r="K24" s="146"/>
      <c r="L24" s="167"/>
      <c r="M24" s="167"/>
      <c r="N24" s="146"/>
    </row>
    <row r="25" spans="1:14" ht="15.75" thickBot="1">
      <c r="A25" s="653"/>
      <c r="B25" s="657" t="s">
        <v>283</v>
      </c>
      <c r="C25" s="658"/>
      <c r="D25" s="658"/>
      <c r="E25" s="658"/>
      <c r="F25" s="168" t="s">
        <v>14</v>
      </c>
      <c r="G25" s="169"/>
      <c r="H25" s="170"/>
      <c r="I25" s="168" t="s">
        <v>14</v>
      </c>
      <c r="J25" s="171"/>
      <c r="K25" s="170"/>
      <c r="L25" s="168" t="s">
        <v>14</v>
      </c>
      <c r="M25" s="169"/>
      <c r="N25" s="170"/>
    </row>
    <row r="26" spans="1:14" ht="15.75" thickBot="1">
      <c r="A26" s="654"/>
      <c r="B26" s="659" t="s">
        <v>284</v>
      </c>
      <c r="C26" s="660"/>
      <c r="D26" s="660"/>
      <c r="E26" s="661"/>
      <c r="F26" s="168" t="s">
        <v>14</v>
      </c>
      <c r="G26" s="169"/>
      <c r="H26" s="172"/>
      <c r="I26" s="168" t="s">
        <v>14</v>
      </c>
      <c r="J26" s="171"/>
      <c r="K26" s="172"/>
      <c r="L26" s="168" t="s">
        <v>14</v>
      </c>
      <c r="M26" s="169"/>
      <c r="N26" s="172"/>
    </row>
    <row r="27" spans="1:14" ht="15.75" thickBot="1">
      <c r="A27" s="173"/>
      <c r="B27" s="174" t="s">
        <v>286</v>
      </c>
      <c r="C27" s="175"/>
      <c r="D27" s="175"/>
      <c r="E27" s="175"/>
      <c r="F27" s="158" t="s">
        <v>14</v>
      </c>
      <c r="G27" s="159"/>
      <c r="H27" s="159"/>
      <c r="I27" s="158" t="s">
        <v>14</v>
      </c>
      <c r="J27" s="147"/>
      <c r="K27" s="159"/>
      <c r="L27" s="158" t="s">
        <v>14</v>
      </c>
      <c r="M27" s="159"/>
      <c r="N27" s="159"/>
    </row>
    <row r="28" spans="1:8" ht="15">
      <c r="A28" s="173"/>
      <c r="B28" s="173"/>
      <c r="C28" s="173"/>
      <c r="D28" s="173"/>
      <c r="E28" s="173"/>
      <c r="F28" s="173"/>
      <c r="G28" s="173"/>
      <c r="H28" s="173"/>
    </row>
    <row r="29" spans="1:8" ht="15">
      <c r="A29" s="143"/>
      <c r="B29" s="143"/>
      <c r="C29" s="143"/>
      <c r="D29" s="143"/>
      <c r="E29" s="143"/>
      <c r="F29" s="143"/>
      <c r="G29" s="143"/>
      <c r="H29" s="143"/>
    </row>
    <row r="30" spans="1:11" ht="15.75" thickBot="1">
      <c r="A30" s="143"/>
      <c r="B30" s="143"/>
      <c r="C30" s="143"/>
      <c r="D30" s="143"/>
      <c r="E30" s="143"/>
      <c r="F30" s="699"/>
      <c r="G30" s="699"/>
      <c r="H30" s="699"/>
      <c r="I30" s="699"/>
      <c r="J30" s="699"/>
      <c r="K30" s="699"/>
    </row>
    <row r="31" spans="1:17" ht="15.75" thickBot="1">
      <c r="A31" s="679" t="s">
        <v>137</v>
      </c>
      <c r="B31" s="690" t="s">
        <v>272</v>
      </c>
      <c r="C31" s="691"/>
      <c r="D31" s="691"/>
      <c r="E31" s="692"/>
      <c r="F31" s="700" t="s">
        <v>273</v>
      </c>
      <c r="G31" s="701"/>
      <c r="H31" s="702"/>
      <c r="I31" s="700" t="s">
        <v>273</v>
      </c>
      <c r="J31" s="701"/>
      <c r="K31" s="702"/>
      <c r="L31" s="700" t="s">
        <v>273</v>
      </c>
      <c r="M31" s="701"/>
      <c r="N31" s="702"/>
      <c r="O31" s="700" t="s">
        <v>273</v>
      </c>
      <c r="P31" s="701"/>
      <c r="Q31" s="702"/>
    </row>
    <row r="32" spans="1:17" ht="15.75" thickBot="1">
      <c r="A32" s="680"/>
      <c r="B32" s="693"/>
      <c r="C32" s="694"/>
      <c r="D32" s="694"/>
      <c r="E32" s="695"/>
      <c r="F32" s="703" t="s">
        <v>290</v>
      </c>
      <c r="G32" s="704"/>
      <c r="H32" s="705"/>
      <c r="I32" s="703" t="s">
        <v>291</v>
      </c>
      <c r="J32" s="704"/>
      <c r="K32" s="705"/>
      <c r="L32" s="703" t="s">
        <v>292</v>
      </c>
      <c r="M32" s="704"/>
      <c r="N32" s="705"/>
      <c r="O32" s="703" t="s">
        <v>7</v>
      </c>
      <c r="P32" s="704"/>
      <c r="Q32" s="705"/>
    </row>
    <row r="33" spans="1:17" ht="15.75" thickBot="1">
      <c r="A33" s="680"/>
      <c r="B33" s="693"/>
      <c r="C33" s="694"/>
      <c r="D33" s="694"/>
      <c r="E33" s="695"/>
      <c r="F33" s="700" t="s">
        <v>140</v>
      </c>
      <c r="G33" s="701"/>
      <c r="H33" s="702"/>
      <c r="I33" s="700" t="s">
        <v>140</v>
      </c>
      <c r="J33" s="701"/>
      <c r="K33" s="702"/>
      <c r="L33" s="700" t="s">
        <v>140</v>
      </c>
      <c r="M33" s="701"/>
      <c r="N33" s="702"/>
      <c r="O33" s="700" t="s">
        <v>140</v>
      </c>
      <c r="P33" s="701"/>
      <c r="Q33" s="702"/>
    </row>
    <row r="34" spans="1:17" ht="15.75" thickBot="1">
      <c r="A34" s="681"/>
      <c r="B34" s="696"/>
      <c r="C34" s="697"/>
      <c r="D34" s="697"/>
      <c r="E34" s="698"/>
      <c r="F34" s="177" t="s">
        <v>141</v>
      </c>
      <c r="G34" s="234" t="s">
        <v>142</v>
      </c>
      <c r="H34" s="234" t="s">
        <v>143</v>
      </c>
      <c r="I34" s="177" t="s">
        <v>141</v>
      </c>
      <c r="J34" s="234" t="s">
        <v>142</v>
      </c>
      <c r="K34" s="234" t="s">
        <v>143</v>
      </c>
      <c r="L34" s="177" t="s">
        <v>141</v>
      </c>
      <c r="M34" s="234" t="s">
        <v>142</v>
      </c>
      <c r="N34" s="234" t="s">
        <v>143</v>
      </c>
      <c r="O34" s="177" t="s">
        <v>141</v>
      </c>
      <c r="P34" s="234" t="s">
        <v>142</v>
      </c>
      <c r="Q34" s="234" t="s">
        <v>143</v>
      </c>
    </row>
    <row r="35" spans="1:17" ht="15.75" thickBot="1">
      <c r="A35" s="665">
        <v>1</v>
      </c>
      <c r="B35" s="668" t="s">
        <v>277</v>
      </c>
      <c r="C35" s="669"/>
      <c r="D35" s="669"/>
      <c r="E35" s="670"/>
      <c r="F35" s="239"/>
      <c r="G35" s="240"/>
      <c r="H35" s="240"/>
      <c r="I35" s="241"/>
      <c r="J35" s="241"/>
      <c r="K35" s="240"/>
      <c r="L35" s="241"/>
      <c r="M35" s="241"/>
      <c r="N35" s="240"/>
      <c r="O35" s="240"/>
      <c r="P35" s="240"/>
      <c r="Q35" s="240"/>
    </row>
    <row r="36" spans="1:17" ht="15">
      <c r="A36" s="666"/>
      <c r="B36" s="671" t="s">
        <v>278</v>
      </c>
      <c r="C36" s="672"/>
      <c r="D36" s="148">
        <v>2009</v>
      </c>
      <c r="E36" s="149">
        <v>2010</v>
      </c>
      <c r="F36" s="242"/>
      <c r="G36" s="178"/>
      <c r="H36" s="178"/>
      <c r="I36" s="242"/>
      <c r="J36" s="243"/>
      <c r="K36" s="178"/>
      <c r="L36" s="706"/>
      <c r="M36" s="707"/>
      <c r="N36" s="178"/>
      <c r="O36" s="242"/>
      <c r="P36" s="178"/>
      <c r="Q36" s="178"/>
    </row>
    <row r="37" spans="1:17" ht="15.75" thickBot="1">
      <c r="A37" s="666"/>
      <c r="B37" s="673"/>
      <c r="C37" s="674"/>
      <c r="D37" s="153"/>
      <c r="E37" s="154"/>
      <c r="F37" s="244" t="s">
        <v>14</v>
      </c>
      <c r="G37" s="179"/>
      <c r="H37" s="179"/>
      <c r="I37" s="244" t="s">
        <v>14</v>
      </c>
      <c r="J37" s="245"/>
      <c r="K37" s="179"/>
      <c r="L37" s="244" t="s">
        <v>14</v>
      </c>
      <c r="M37" s="245"/>
      <c r="N37" s="179"/>
      <c r="O37" s="244" t="s">
        <v>14</v>
      </c>
      <c r="P37" s="179"/>
      <c r="Q37" s="179"/>
    </row>
    <row r="38" spans="1:17" ht="15">
      <c r="A38" s="666"/>
      <c r="B38" s="671" t="s">
        <v>279</v>
      </c>
      <c r="C38" s="672"/>
      <c r="D38" s="148">
        <v>2009</v>
      </c>
      <c r="E38" s="149">
        <v>2010</v>
      </c>
      <c r="F38" s="242"/>
      <c r="G38" s="178"/>
      <c r="H38" s="178"/>
      <c r="I38" s="242"/>
      <c r="J38" s="243"/>
      <c r="K38" s="178"/>
      <c r="L38" s="242"/>
      <c r="M38" s="243"/>
      <c r="N38" s="178"/>
      <c r="O38" s="242"/>
      <c r="P38" s="178"/>
      <c r="Q38" s="178"/>
    </row>
    <row r="39" spans="1:17" ht="15.75" thickBot="1">
      <c r="A39" s="666"/>
      <c r="B39" s="673"/>
      <c r="C39" s="674"/>
      <c r="D39" s="153"/>
      <c r="E39" s="154"/>
      <c r="F39" s="244" t="s">
        <v>14</v>
      </c>
      <c r="G39" s="179"/>
      <c r="H39" s="179"/>
      <c r="I39" s="244" t="s">
        <v>14</v>
      </c>
      <c r="J39" s="245"/>
      <c r="K39" s="179"/>
      <c r="L39" s="244" t="s">
        <v>14</v>
      </c>
      <c r="M39" s="245"/>
      <c r="N39" s="179"/>
      <c r="O39" s="244" t="s">
        <v>14</v>
      </c>
      <c r="P39" s="179"/>
      <c r="Q39" s="179"/>
    </row>
    <row r="40" spans="1:17" ht="15">
      <c r="A40" s="666"/>
      <c r="B40" s="671" t="s">
        <v>280</v>
      </c>
      <c r="C40" s="672"/>
      <c r="D40" s="148">
        <v>2009</v>
      </c>
      <c r="E40" s="149">
        <v>2010</v>
      </c>
      <c r="F40" s="242"/>
      <c r="G40" s="178"/>
      <c r="H40" s="178"/>
      <c r="I40" s="242"/>
      <c r="J40" s="243"/>
      <c r="K40" s="178"/>
      <c r="L40" s="242"/>
      <c r="M40" s="243"/>
      <c r="N40" s="178"/>
      <c r="O40" s="242"/>
      <c r="P40" s="178"/>
      <c r="Q40" s="178"/>
    </row>
    <row r="41" spans="1:17" ht="15.75" thickBot="1">
      <c r="A41" s="666"/>
      <c r="B41" s="673"/>
      <c r="C41" s="674"/>
      <c r="D41" s="153"/>
      <c r="E41" s="154"/>
      <c r="F41" s="244" t="s">
        <v>14</v>
      </c>
      <c r="G41" s="179"/>
      <c r="H41" s="179"/>
      <c r="I41" s="244" t="s">
        <v>14</v>
      </c>
      <c r="J41" s="245"/>
      <c r="K41" s="179"/>
      <c r="L41" s="244" t="s">
        <v>14</v>
      </c>
      <c r="M41" s="245"/>
      <c r="N41" s="179"/>
      <c r="O41" s="244" t="s">
        <v>14</v>
      </c>
      <c r="P41" s="179"/>
      <c r="Q41" s="179"/>
    </row>
    <row r="42" spans="1:17" ht="15.75" thickBot="1">
      <c r="A42" s="666"/>
      <c r="B42" s="675" t="s">
        <v>281</v>
      </c>
      <c r="C42" s="676"/>
      <c r="D42" s="148">
        <v>2009</v>
      </c>
      <c r="E42" s="149">
        <v>2010</v>
      </c>
      <c r="F42" s="246"/>
      <c r="G42" s="180"/>
      <c r="H42" s="247"/>
      <c r="I42" s="246"/>
      <c r="J42" s="241"/>
      <c r="K42" s="247"/>
      <c r="L42" s="246"/>
      <c r="M42" s="241"/>
      <c r="N42" s="247"/>
      <c r="O42" s="246"/>
      <c r="P42" s="180"/>
      <c r="Q42" s="247"/>
    </row>
    <row r="43" spans="1:17" ht="15.75" thickBot="1">
      <c r="A43" s="667"/>
      <c r="B43" s="677"/>
      <c r="C43" s="678"/>
      <c r="D43" s="153"/>
      <c r="E43" s="154"/>
      <c r="F43" s="248" t="s">
        <v>14</v>
      </c>
      <c r="G43" s="248"/>
      <c r="H43" s="249" t="s">
        <v>409</v>
      </c>
      <c r="I43" s="248" t="s">
        <v>14</v>
      </c>
      <c r="J43" s="250"/>
      <c r="K43" s="251"/>
      <c r="L43" s="248" t="s">
        <v>14</v>
      </c>
      <c r="M43" s="250"/>
      <c r="N43" s="251"/>
      <c r="O43" s="248" t="s">
        <v>14</v>
      </c>
      <c r="P43" s="252"/>
      <c r="Q43" s="249"/>
    </row>
    <row r="44" spans="1:17" ht="15.75" thickBot="1">
      <c r="A44" s="652">
        <v>2</v>
      </c>
      <c r="B44" s="655" t="s">
        <v>282</v>
      </c>
      <c r="C44" s="656"/>
      <c r="D44" s="656"/>
      <c r="E44" s="656"/>
      <c r="F44" s="239"/>
      <c r="G44" s="240"/>
      <c r="H44" s="239"/>
      <c r="I44" s="241"/>
      <c r="J44" s="241"/>
      <c r="K44" s="240"/>
      <c r="L44" s="241"/>
      <c r="M44" s="241"/>
      <c r="N44" s="240"/>
      <c r="O44" s="240"/>
      <c r="P44" s="240"/>
      <c r="Q44" s="240"/>
    </row>
    <row r="45" spans="1:17" ht="15.75" thickBot="1">
      <c r="A45" s="653"/>
      <c r="B45" s="686" t="s">
        <v>283</v>
      </c>
      <c r="C45" s="687"/>
      <c r="D45" s="687"/>
      <c r="E45" s="687"/>
      <c r="F45" s="242" t="s">
        <v>14</v>
      </c>
      <c r="G45" s="249"/>
      <c r="H45" s="249"/>
      <c r="I45" s="242" t="s">
        <v>14</v>
      </c>
      <c r="J45" s="248"/>
      <c r="K45" s="251"/>
      <c r="L45" s="242" t="s">
        <v>14</v>
      </c>
      <c r="M45" s="248"/>
      <c r="N45" s="251"/>
      <c r="O45" s="242" t="s">
        <v>14</v>
      </c>
      <c r="P45" s="249"/>
      <c r="Q45" s="251"/>
    </row>
    <row r="46" spans="1:17" ht="15.75" thickBot="1">
      <c r="A46" s="653"/>
      <c r="B46" s="688" t="s">
        <v>284</v>
      </c>
      <c r="C46" s="689"/>
      <c r="D46" s="689"/>
      <c r="E46" s="689"/>
      <c r="F46" s="242" t="s">
        <v>14</v>
      </c>
      <c r="G46" s="253"/>
      <c r="H46" s="253"/>
      <c r="I46" s="242" t="s">
        <v>14</v>
      </c>
      <c r="J46" s="254"/>
      <c r="K46" s="178"/>
      <c r="L46" s="242" t="s">
        <v>14</v>
      </c>
      <c r="M46" s="254"/>
      <c r="N46" s="178"/>
      <c r="O46" s="242" t="s">
        <v>14</v>
      </c>
      <c r="P46" s="253"/>
      <c r="Q46" s="178"/>
    </row>
    <row r="47" spans="1:17" ht="15.75" thickBot="1">
      <c r="A47" s="652">
        <v>3</v>
      </c>
      <c r="B47" s="655" t="s">
        <v>285</v>
      </c>
      <c r="C47" s="656"/>
      <c r="D47" s="656"/>
      <c r="E47" s="656"/>
      <c r="F47" s="239"/>
      <c r="G47" s="239"/>
      <c r="H47" s="239"/>
      <c r="I47" s="177"/>
      <c r="J47" s="177"/>
      <c r="K47" s="240"/>
      <c r="L47" s="177"/>
      <c r="M47" s="177"/>
      <c r="N47" s="240"/>
      <c r="O47" s="239"/>
      <c r="P47" s="239"/>
      <c r="Q47" s="240"/>
    </row>
    <row r="48" spans="1:17" ht="15.75" thickBot="1">
      <c r="A48" s="653"/>
      <c r="B48" s="657" t="s">
        <v>283</v>
      </c>
      <c r="C48" s="658"/>
      <c r="D48" s="658"/>
      <c r="E48" s="658"/>
      <c r="F48" s="233" t="s">
        <v>14</v>
      </c>
      <c r="G48" s="255"/>
      <c r="H48" s="255"/>
      <c r="I48" s="233" t="s">
        <v>14</v>
      </c>
      <c r="J48" s="256"/>
      <c r="K48" s="257"/>
      <c r="L48" s="233" t="s">
        <v>14</v>
      </c>
      <c r="M48" s="256"/>
      <c r="N48" s="257"/>
      <c r="O48" s="233" t="s">
        <v>14</v>
      </c>
      <c r="P48" s="255"/>
      <c r="Q48" s="257"/>
    </row>
    <row r="49" spans="1:17" ht="15.75" thickBot="1">
      <c r="A49" s="654"/>
      <c r="B49" s="659" t="s">
        <v>284</v>
      </c>
      <c r="C49" s="660"/>
      <c r="D49" s="660"/>
      <c r="E49" s="661"/>
      <c r="F49" s="233" t="s">
        <v>14</v>
      </c>
      <c r="G49" s="255"/>
      <c r="H49" s="258"/>
      <c r="I49" s="233" t="s">
        <v>14</v>
      </c>
      <c r="J49" s="256"/>
      <c r="K49" s="259"/>
      <c r="L49" s="233" t="s">
        <v>14</v>
      </c>
      <c r="M49" s="256"/>
      <c r="N49" s="259"/>
      <c r="O49" s="233" t="s">
        <v>14</v>
      </c>
      <c r="P49" s="255"/>
      <c r="Q49" s="259"/>
    </row>
    <row r="50" spans="1:17" ht="15.75" thickBot="1">
      <c r="A50" s="173"/>
      <c r="B50" s="174" t="s">
        <v>286</v>
      </c>
      <c r="C50" s="175"/>
      <c r="D50" s="175"/>
      <c r="E50" s="175"/>
      <c r="F50" s="246" t="s">
        <v>14</v>
      </c>
      <c r="G50" s="180"/>
      <c r="H50" s="249" t="s">
        <v>409</v>
      </c>
      <c r="I50" s="246" t="s">
        <v>14</v>
      </c>
      <c r="J50" s="241"/>
      <c r="K50" s="180"/>
      <c r="L50" s="246" t="s">
        <v>14</v>
      </c>
      <c r="M50" s="241"/>
      <c r="N50" s="180"/>
      <c r="O50" s="177" t="s">
        <v>14</v>
      </c>
      <c r="P50" s="177" t="s">
        <v>14</v>
      </c>
      <c r="Q50" s="260"/>
    </row>
    <row r="51" spans="1:8" ht="15">
      <c r="A51" s="173"/>
      <c r="B51" s="173"/>
      <c r="C51" s="173"/>
      <c r="D51" s="173"/>
      <c r="E51" s="173"/>
      <c r="F51" s="173"/>
      <c r="G51" s="173"/>
      <c r="H51" s="173"/>
    </row>
    <row r="52" spans="1:17" ht="15">
      <c r="A52" s="708" t="s">
        <v>287</v>
      </c>
      <c r="B52" s="708"/>
      <c r="C52" s="708"/>
      <c r="D52" s="708"/>
      <c r="E52" s="708"/>
      <c r="F52" s="708"/>
      <c r="G52" s="708"/>
      <c r="H52" s="708"/>
      <c r="I52" s="708"/>
      <c r="J52" s="708"/>
      <c r="K52" s="708"/>
      <c r="L52" s="708"/>
      <c r="M52" s="708"/>
      <c r="N52" s="708"/>
      <c r="O52" s="708"/>
      <c r="P52" s="708"/>
      <c r="Q52" s="708"/>
    </row>
    <row r="53" spans="1:17" ht="15">
      <c r="A53" s="350" t="s">
        <v>288</v>
      </c>
      <c r="B53" s="350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</row>
  </sheetData>
  <sheetProtection/>
  <mergeCells count="63">
    <mergeCell ref="A52:Q52"/>
    <mergeCell ref="A53:Q53"/>
    <mergeCell ref="A44:A46"/>
    <mergeCell ref="B44:E44"/>
    <mergeCell ref="B45:E45"/>
    <mergeCell ref="B46:E46"/>
    <mergeCell ref="A47:A49"/>
    <mergeCell ref="B47:E47"/>
    <mergeCell ref="B48:E48"/>
    <mergeCell ref="B49:E49"/>
    <mergeCell ref="L33:N33"/>
    <mergeCell ref="O33:Q33"/>
    <mergeCell ref="A35:A43"/>
    <mergeCell ref="B35:E35"/>
    <mergeCell ref="B36:C37"/>
    <mergeCell ref="B38:C39"/>
    <mergeCell ref="B40:C41"/>
    <mergeCell ref="B42:C43"/>
    <mergeCell ref="L36:M36"/>
    <mergeCell ref="L31:N31"/>
    <mergeCell ref="O31:Q31"/>
    <mergeCell ref="F32:H32"/>
    <mergeCell ref="I32:K32"/>
    <mergeCell ref="L32:N32"/>
    <mergeCell ref="O32:Q32"/>
    <mergeCell ref="F30:K30"/>
    <mergeCell ref="A31:A34"/>
    <mergeCell ref="B31:E34"/>
    <mergeCell ref="F31:H31"/>
    <mergeCell ref="I31:K31"/>
    <mergeCell ref="F33:H33"/>
    <mergeCell ref="I33:K33"/>
    <mergeCell ref="A21:A23"/>
    <mergeCell ref="B21:E21"/>
    <mergeCell ref="B22:E22"/>
    <mergeCell ref="B23:E23"/>
    <mergeCell ref="L10:N10"/>
    <mergeCell ref="F10:H10"/>
    <mergeCell ref="B8:E11"/>
    <mergeCell ref="F8:H8"/>
    <mergeCell ref="I8:K8"/>
    <mergeCell ref="F9:H9"/>
    <mergeCell ref="A5:N5"/>
    <mergeCell ref="A6:N6"/>
    <mergeCell ref="L8:N8"/>
    <mergeCell ref="I9:K9"/>
    <mergeCell ref="L9:N9"/>
    <mergeCell ref="A1:N1"/>
    <mergeCell ref="A2:N2"/>
    <mergeCell ref="A3:N3"/>
    <mergeCell ref="A4:N4"/>
    <mergeCell ref="A24:A26"/>
    <mergeCell ref="B24:E24"/>
    <mergeCell ref="B25:E25"/>
    <mergeCell ref="B26:E26"/>
    <mergeCell ref="I10:K10"/>
    <mergeCell ref="A12:A20"/>
    <mergeCell ref="B12:E12"/>
    <mergeCell ref="B13:C14"/>
    <mergeCell ref="B15:C16"/>
    <mergeCell ref="B17:C18"/>
    <mergeCell ref="B19:C20"/>
    <mergeCell ref="A8:A1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62"/>
  <sheetViews>
    <sheetView zoomScalePageLayoutView="0" workbookViewId="0" topLeftCell="A4">
      <selection activeCell="B35" sqref="A35:AB62"/>
    </sheetView>
  </sheetViews>
  <sheetFormatPr defaultColWidth="14.140625" defaultRowHeight="15"/>
  <cols>
    <col min="1" max="6" width="14.140625" style="302" customWidth="1"/>
    <col min="7" max="7" width="10.421875" style="302" customWidth="1"/>
    <col min="8" max="8" width="8.421875" style="302" customWidth="1"/>
    <col min="9" max="9" width="8.57421875" style="302" customWidth="1"/>
    <col min="10" max="10" width="8.8515625" style="302" customWidth="1"/>
    <col min="11" max="12" width="14.140625" style="302" customWidth="1"/>
    <col min="13" max="13" width="10.421875" style="302" customWidth="1"/>
    <col min="14" max="14" width="7.57421875" style="302" customWidth="1"/>
    <col min="15" max="16" width="6.8515625" style="302" customWidth="1"/>
    <col min="17" max="21" width="14.140625" style="302" customWidth="1"/>
    <col min="22" max="16384" width="14.140625" style="302" customWidth="1"/>
  </cols>
  <sheetData>
    <row r="1" spans="1:28" ht="9">
      <c r="A1" s="709" t="s">
        <v>0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  <c r="N1" s="709"/>
      <c r="O1" s="709"/>
      <c r="P1" s="709"/>
      <c r="Q1" s="709"/>
      <c r="R1" s="709"/>
      <c r="S1" s="709"/>
      <c r="T1" s="709"/>
      <c r="U1" s="709"/>
      <c r="V1" s="709"/>
      <c r="W1" s="709"/>
      <c r="X1" s="709"/>
      <c r="Y1" s="709"/>
      <c r="Z1" s="709"/>
      <c r="AA1" s="709"/>
      <c r="AB1" s="709"/>
    </row>
    <row r="2" spans="1:28" ht="9">
      <c r="A2" s="709" t="s">
        <v>269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</row>
    <row r="3" spans="1:28" ht="9">
      <c r="A3" s="709" t="s">
        <v>289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09"/>
      <c r="U3" s="709"/>
      <c r="V3" s="709"/>
      <c r="W3" s="709"/>
      <c r="X3" s="709"/>
      <c r="Y3" s="709"/>
      <c r="Z3" s="709"/>
      <c r="AA3" s="709"/>
      <c r="AB3" s="709"/>
    </row>
    <row r="4" spans="1:28" ht="9">
      <c r="A4" s="709" t="s">
        <v>462</v>
      </c>
      <c r="B4" s="709"/>
      <c r="C4" s="709"/>
      <c r="D4" s="709"/>
      <c r="E4" s="709"/>
      <c r="F4" s="709"/>
      <c r="G4" s="709"/>
      <c r="H4" s="709"/>
      <c r="I4" s="709"/>
      <c r="J4" s="709"/>
      <c r="K4" s="709"/>
      <c r="L4" s="709"/>
      <c r="M4" s="709"/>
      <c r="N4" s="709"/>
      <c r="O4" s="709"/>
      <c r="P4" s="709"/>
      <c r="Q4" s="709"/>
      <c r="R4" s="709"/>
      <c r="S4" s="709"/>
      <c r="T4" s="709"/>
      <c r="U4" s="709"/>
      <c r="V4" s="709"/>
      <c r="W4" s="709"/>
      <c r="X4" s="709"/>
      <c r="Y4" s="709"/>
      <c r="Z4" s="709"/>
      <c r="AA4" s="709"/>
      <c r="AB4" s="709"/>
    </row>
    <row r="5" spans="1:28" ht="9">
      <c r="A5" s="709" t="s">
        <v>293</v>
      </c>
      <c r="B5" s="709"/>
      <c r="C5" s="709"/>
      <c r="D5" s="709"/>
      <c r="E5" s="709"/>
      <c r="F5" s="709"/>
      <c r="G5" s="709"/>
      <c r="H5" s="709"/>
      <c r="I5" s="709"/>
      <c r="J5" s="709"/>
      <c r="K5" s="709"/>
      <c r="L5" s="709"/>
      <c r="M5" s="709"/>
      <c r="N5" s="709"/>
      <c r="O5" s="709"/>
      <c r="P5" s="709"/>
      <c r="Q5" s="709"/>
      <c r="R5" s="709"/>
      <c r="S5" s="709"/>
      <c r="T5" s="709"/>
      <c r="U5" s="709"/>
      <c r="V5" s="709"/>
      <c r="W5" s="709"/>
      <c r="X5" s="709"/>
      <c r="Y5" s="709"/>
      <c r="Z5" s="709"/>
      <c r="AA5" s="709"/>
      <c r="AB5" s="709"/>
    </row>
    <row r="6" spans="1:28" ht="9">
      <c r="A6" s="709"/>
      <c r="B6" s="709"/>
      <c r="C6" s="709"/>
      <c r="D6" s="709"/>
      <c r="E6" s="709"/>
      <c r="F6" s="709"/>
      <c r="G6" s="709"/>
      <c r="H6" s="709"/>
      <c r="I6" s="709"/>
      <c r="J6" s="709"/>
      <c r="K6" s="709"/>
      <c r="L6" s="709"/>
      <c r="M6" s="709"/>
      <c r="N6" s="709"/>
      <c r="O6" s="709"/>
      <c r="P6" s="709"/>
      <c r="Q6" s="709"/>
      <c r="R6" s="709"/>
      <c r="S6" s="709"/>
      <c r="T6" s="709"/>
      <c r="U6" s="709"/>
      <c r="V6" s="709"/>
      <c r="W6" s="709"/>
      <c r="X6" s="709"/>
      <c r="Y6" s="709"/>
      <c r="Z6" s="709"/>
      <c r="AA6" s="709"/>
      <c r="AB6" s="709"/>
    </row>
    <row r="7" spans="1:22" ht="9">
      <c r="A7" s="303"/>
      <c r="B7" s="303"/>
      <c r="C7" s="303"/>
      <c r="D7" s="303"/>
      <c r="E7" s="303"/>
      <c r="F7" s="303"/>
      <c r="G7" s="303"/>
      <c r="H7" s="303"/>
      <c r="I7" s="303"/>
      <c r="J7" s="303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</row>
    <row r="8" spans="1:22" ht="9">
      <c r="A8" s="305" t="s">
        <v>295</v>
      </c>
      <c r="B8" s="305"/>
      <c r="C8" s="305"/>
      <c r="D8" s="306">
        <f>3429552776/1000</f>
        <v>3429552.776</v>
      </c>
      <c r="E8" s="307"/>
      <c r="F8" s="307"/>
      <c r="G8" s="307"/>
      <c r="H8" s="307"/>
      <c r="I8" s="307"/>
      <c r="J8" s="307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</row>
    <row r="9" spans="1:22" ht="9.75" thickBot="1">
      <c r="A9" s="307"/>
      <c r="B9" s="307"/>
      <c r="C9" s="307"/>
      <c r="D9" s="307"/>
      <c r="E9" s="307"/>
      <c r="F9" s="307"/>
      <c r="G9" s="307"/>
      <c r="H9" s="307"/>
      <c r="I9" s="307"/>
      <c r="J9" s="307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</row>
    <row r="10" spans="1:22" ht="9.75" thickBot="1">
      <c r="A10" s="728" t="s">
        <v>137</v>
      </c>
      <c r="B10" s="731" t="s">
        <v>296</v>
      </c>
      <c r="C10" s="732"/>
      <c r="D10" s="733"/>
      <c r="E10" s="714" t="s">
        <v>139</v>
      </c>
      <c r="F10" s="715"/>
      <c r="G10" s="715"/>
      <c r="H10" s="715"/>
      <c r="I10" s="715"/>
      <c r="J10" s="716"/>
      <c r="K10" s="714" t="s">
        <v>139</v>
      </c>
      <c r="L10" s="715"/>
      <c r="M10" s="715"/>
      <c r="N10" s="715"/>
      <c r="O10" s="715"/>
      <c r="P10" s="716"/>
      <c r="Q10" s="714" t="s">
        <v>139</v>
      </c>
      <c r="R10" s="715"/>
      <c r="S10" s="715"/>
      <c r="T10" s="715"/>
      <c r="U10" s="715"/>
      <c r="V10" s="716"/>
    </row>
    <row r="11" spans="1:22" ht="9.75" thickBot="1">
      <c r="A11" s="729"/>
      <c r="B11" s="734"/>
      <c r="C11" s="735"/>
      <c r="D11" s="736"/>
      <c r="E11" s="308"/>
      <c r="F11" s="309" t="s">
        <v>297</v>
      </c>
      <c r="G11" s="310">
        <v>860090721</v>
      </c>
      <c r="H11" s="309"/>
      <c r="I11" s="309"/>
      <c r="J11" s="311"/>
      <c r="K11" s="308"/>
      <c r="L11" s="309" t="s">
        <v>297</v>
      </c>
      <c r="M11" s="310">
        <v>800076719</v>
      </c>
      <c r="N11" s="309"/>
      <c r="O11" s="309"/>
      <c r="P11" s="311"/>
      <c r="Q11" s="308"/>
      <c r="R11" s="309"/>
      <c r="S11" s="309"/>
      <c r="T11" s="309"/>
      <c r="U11" s="309"/>
      <c r="V11" s="311"/>
    </row>
    <row r="12" spans="1:22" ht="9.75" thickBot="1">
      <c r="A12" s="729"/>
      <c r="B12" s="734"/>
      <c r="C12" s="735"/>
      <c r="D12" s="736"/>
      <c r="E12" s="739" t="str">
        <f>VLOOKUP(G11,'[1]Indicadores Media 2010'!B8:C45,2,0)</f>
        <v>Colviseg Colombiana de Vigilancia y Seguridad Ltda</v>
      </c>
      <c r="F12" s="740"/>
      <c r="G12" s="740"/>
      <c r="H12" s="740"/>
      <c r="I12" s="740"/>
      <c r="J12" s="741"/>
      <c r="K12" s="739" t="str">
        <f>VLOOKUP(M11,'[1]Indicadores Media 2010'!B8:L45,2,0)</f>
        <v>Vigilancia Santafereña y Cia Ltda</v>
      </c>
      <c r="L12" s="740"/>
      <c r="M12" s="740"/>
      <c r="N12" s="740"/>
      <c r="O12" s="740"/>
      <c r="P12" s="741"/>
      <c r="Q12" s="739" t="s">
        <v>276</v>
      </c>
      <c r="R12" s="740"/>
      <c r="S12" s="740"/>
      <c r="T12" s="740"/>
      <c r="U12" s="740"/>
      <c r="V12" s="741"/>
    </row>
    <row r="13" spans="1:22" ht="9.75" thickBot="1">
      <c r="A13" s="729"/>
      <c r="B13" s="734"/>
      <c r="C13" s="735"/>
      <c r="D13" s="736"/>
      <c r="E13" s="714" t="s">
        <v>140</v>
      </c>
      <c r="F13" s="715"/>
      <c r="G13" s="715"/>
      <c r="H13" s="715"/>
      <c r="I13" s="715"/>
      <c r="J13" s="716"/>
      <c r="K13" s="714" t="s">
        <v>140</v>
      </c>
      <c r="L13" s="715"/>
      <c r="M13" s="715"/>
      <c r="N13" s="715"/>
      <c r="O13" s="715"/>
      <c r="P13" s="716"/>
      <c r="Q13" s="714" t="s">
        <v>140</v>
      </c>
      <c r="R13" s="715"/>
      <c r="S13" s="715"/>
      <c r="T13" s="715"/>
      <c r="U13" s="715"/>
      <c r="V13" s="716"/>
    </row>
    <row r="14" spans="1:22" ht="9.75" thickBot="1">
      <c r="A14" s="730"/>
      <c r="B14" s="737"/>
      <c r="C14" s="738"/>
      <c r="D14" s="738"/>
      <c r="E14" s="312" t="s">
        <v>298</v>
      </c>
      <c r="F14" s="313">
        <v>0.01</v>
      </c>
      <c r="G14" s="311"/>
      <c r="H14" s="314" t="s">
        <v>141</v>
      </c>
      <c r="I14" s="311" t="s">
        <v>142</v>
      </c>
      <c r="J14" s="311" t="s">
        <v>143</v>
      </c>
      <c r="K14" s="312" t="s">
        <v>298</v>
      </c>
      <c r="L14" s="313">
        <v>0.99</v>
      </c>
      <c r="M14" s="311"/>
      <c r="N14" s="314" t="s">
        <v>141</v>
      </c>
      <c r="O14" s="311" t="s">
        <v>142</v>
      </c>
      <c r="P14" s="311" t="s">
        <v>143</v>
      </c>
      <c r="Q14" s="312" t="s">
        <v>298</v>
      </c>
      <c r="R14" s="313">
        <f>+F14+L14</f>
        <v>1</v>
      </c>
      <c r="S14" s="311"/>
      <c r="T14" s="314" t="s">
        <v>141</v>
      </c>
      <c r="U14" s="311" t="s">
        <v>142</v>
      </c>
      <c r="V14" s="311" t="s">
        <v>143</v>
      </c>
    </row>
    <row r="15" spans="1:22" ht="9">
      <c r="A15" s="307"/>
      <c r="B15" s="307"/>
      <c r="C15" s="307"/>
      <c r="D15" s="307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</row>
    <row r="16" spans="1:22" ht="9.75" thickBot="1">
      <c r="A16" s="307"/>
      <c r="B16" s="717" t="s">
        <v>299</v>
      </c>
      <c r="C16" s="717"/>
      <c r="D16" s="717"/>
      <c r="E16" s="316"/>
      <c r="F16" s="316"/>
      <c r="G16" s="316"/>
      <c r="H16" s="315"/>
      <c r="I16" s="315"/>
      <c r="J16" s="315"/>
      <c r="K16" s="316"/>
      <c r="L16" s="316"/>
      <c r="M16" s="316"/>
      <c r="N16" s="315"/>
      <c r="O16" s="315"/>
      <c r="P16" s="315"/>
      <c r="Q16" s="316"/>
      <c r="R16" s="316"/>
      <c r="S16" s="316"/>
      <c r="T16" s="315"/>
      <c r="U16" s="315"/>
      <c r="V16" s="315"/>
    </row>
    <row r="17" spans="1:22" ht="9.75" thickBot="1">
      <c r="A17" s="718">
        <v>1</v>
      </c>
      <c r="B17" s="720" t="s">
        <v>294</v>
      </c>
      <c r="C17" s="721"/>
      <c r="D17" s="722"/>
      <c r="E17" s="317" t="s">
        <v>300</v>
      </c>
      <c r="F17" s="318">
        <f>VLOOKUP(G11,'[1]Indicadores Media 2010'!B8:D45,3,0)</f>
        <v>19850217</v>
      </c>
      <c r="G17" s="726">
        <f>+F17/F18</f>
        <v>1.5695738625873268</v>
      </c>
      <c r="H17" s="710" t="s">
        <v>301</v>
      </c>
      <c r="I17" s="712"/>
      <c r="J17" s="712"/>
      <c r="K17" s="317" t="s">
        <v>300</v>
      </c>
      <c r="L17" s="318">
        <f>VLOOKUP(M11,'[1]Indicadores Media 2010'!B8:D45,3,0)</f>
        <v>5101723</v>
      </c>
      <c r="M17" s="726">
        <f>+L17/L18</f>
        <v>2.025337948485658</v>
      </c>
      <c r="N17" s="710" t="s">
        <v>301</v>
      </c>
      <c r="O17" s="712"/>
      <c r="P17" s="712"/>
      <c r="Q17" s="317" t="s">
        <v>300</v>
      </c>
      <c r="R17" s="319">
        <f>+(F17*F14)+(L17*L14)</f>
        <v>5249207.9399999995</v>
      </c>
      <c r="S17" s="726">
        <f>+R17/R18</f>
        <v>2.003339884492662</v>
      </c>
      <c r="T17" s="710" t="s">
        <v>301</v>
      </c>
      <c r="U17" s="712"/>
      <c r="V17" s="712"/>
    </row>
    <row r="18" spans="1:22" ht="9.75" thickBot="1">
      <c r="A18" s="719"/>
      <c r="B18" s="723"/>
      <c r="C18" s="724"/>
      <c r="D18" s="725"/>
      <c r="E18" s="320" t="s">
        <v>302</v>
      </c>
      <c r="F18" s="319">
        <f>VLOOKUP(G11,'[1]Indicadores Media 2010'!B8:F45,5,0)</f>
        <v>12646883</v>
      </c>
      <c r="G18" s="727"/>
      <c r="H18" s="711"/>
      <c r="I18" s="713"/>
      <c r="J18" s="713"/>
      <c r="K18" s="320" t="s">
        <v>302</v>
      </c>
      <c r="L18" s="319">
        <f>VLOOKUP(M11,'[1]Indicadores Media 2010'!B8:F45,5,0)</f>
        <v>2518949</v>
      </c>
      <c r="M18" s="727"/>
      <c r="N18" s="711"/>
      <c r="O18" s="713"/>
      <c r="P18" s="713"/>
      <c r="Q18" s="320" t="s">
        <v>302</v>
      </c>
      <c r="R18" s="319">
        <f>+(F18*F14)+(L18*L14)</f>
        <v>2620228.34</v>
      </c>
      <c r="S18" s="727"/>
      <c r="T18" s="711"/>
      <c r="U18" s="713"/>
      <c r="V18" s="713"/>
    </row>
    <row r="19" spans="1:24" ht="9">
      <c r="A19" s="307"/>
      <c r="B19" s="307"/>
      <c r="C19" s="307"/>
      <c r="D19" s="307"/>
      <c r="E19" s="315"/>
      <c r="F19" s="315"/>
      <c r="G19" s="321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X19" s="322"/>
    </row>
    <row r="20" spans="1:22" ht="9.75" thickBot="1">
      <c r="A20" s="307"/>
      <c r="B20" s="717" t="s">
        <v>303</v>
      </c>
      <c r="C20" s="717"/>
      <c r="D20" s="717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</row>
    <row r="21" spans="1:22" ht="9.75" thickBot="1">
      <c r="A21" s="718">
        <v>2</v>
      </c>
      <c r="B21" s="720" t="s">
        <v>304</v>
      </c>
      <c r="C21" s="721"/>
      <c r="D21" s="722"/>
      <c r="E21" s="323" t="s">
        <v>305</v>
      </c>
      <c r="F21" s="324">
        <f>VLOOKUP(G11,'[1]Indicadores Media 2010'!B8:G45,6,0)</f>
        <v>13341110</v>
      </c>
      <c r="G21" s="742">
        <f>(+F21/F22)</f>
        <v>0.5247669386888778</v>
      </c>
      <c r="H21" s="710" t="s">
        <v>301</v>
      </c>
      <c r="I21" s="712"/>
      <c r="J21" s="712"/>
      <c r="K21" s="323" t="s">
        <v>305</v>
      </c>
      <c r="L21" s="319">
        <f>VLOOKUP(M11,'[1]Indicadores Media 2010'!B8:G45,6,0)</f>
        <v>2706164</v>
      </c>
      <c r="M21" s="742">
        <f>(+L21/L22)</f>
        <v>0.35828041647508124</v>
      </c>
      <c r="N21" s="710" t="s">
        <v>301</v>
      </c>
      <c r="O21" s="712"/>
      <c r="P21" s="712"/>
      <c r="Q21" s="323" t="s">
        <v>305</v>
      </c>
      <c r="R21" s="324">
        <f>+(F21*F14)+(L21*L14)</f>
        <v>2812513.46</v>
      </c>
      <c r="S21" s="742">
        <f>(+R21/R22)</f>
        <v>0.369528822025574</v>
      </c>
      <c r="T21" s="710" t="s">
        <v>301</v>
      </c>
      <c r="U21" s="712"/>
      <c r="V21" s="712"/>
    </row>
    <row r="22" spans="1:22" ht="9.75" thickBot="1">
      <c r="A22" s="719"/>
      <c r="B22" s="723"/>
      <c r="C22" s="724"/>
      <c r="D22" s="725"/>
      <c r="E22" s="325" t="s">
        <v>306</v>
      </c>
      <c r="F22" s="319">
        <f>VLOOKUP(G11,'[1]Indicadores Media 2010'!B8:E45,4,0)</f>
        <v>25422924</v>
      </c>
      <c r="G22" s="743"/>
      <c r="H22" s="711"/>
      <c r="I22" s="713"/>
      <c r="J22" s="713"/>
      <c r="K22" s="325" t="s">
        <v>306</v>
      </c>
      <c r="L22" s="319">
        <f>VLOOKUP(M11,'[1]Indicadores Media 2010'!B8:E45,4,0)</f>
        <v>7553201</v>
      </c>
      <c r="M22" s="743"/>
      <c r="N22" s="711"/>
      <c r="O22" s="713"/>
      <c r="P22" s="713"/>
      <c r="Q22" s="325" t="s">
        <v>306</v>
      </c>
      <c r="R22" s="319">
        <f>+(F21*F14)+(L22*L14)</f>
        <v>7611080.09</v>
      </c>
      <c r="S22" s="743"/>
      <c r="T22" s="711"/>
      <c r="U22" s="713"/>
      <c r="V22" s="713"/>
    </row>
    <row r="23" spans="1:22" ht="9">
      <c r="A23" s="307"/>
      <c r="B23" s="307"/>
      <c r="C23" s="307"/>
      <c r="D23" s="307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</row>
    <row r="24" spans="1:22" ht="9.75" thickBot="1">
      <c r="A24" s="307"/>
      <c r="B24" s="717" t="s">
        <v>307</v>
      </c>
      <c r="C24" s="717"/>
      <c r="D24" s="717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</row>
    <row r="25" spans="1:22" ht="9">
      <c r="A25" s="718">
        <v>3</v>
      </c>
      <c r="B25" s="720" t="s">
        <v>308</v>
      </c>
      <c r="C25" s="721"/>
      <c r="D25" s="722"/>
      <c r="E25" s="317" t="s">
        <v>300</v>
      </c>
      <c r="F25" s="318">
        <f>VLOOKUP(G11,'[1]Indicadores Media 2010'!B8:E45,3,0)</f>
        <v>19850217</v>
      </c>
      <c r="G25" s="744">
        <f>F25-F26</f>
        <v>7203334</v>
      </c>
      <c r="H25" s="710" t="s">
        <v>301</v>
      </c>
      <c r="I25" s="712"/>
      <c r="J25" s="712"/>
      <c r="K25" s="317" t="s">
        <v>300</v>
      </c>
      <c r="L25" s="318">
        <f>VLOOKUP(M11,'[1]Indicadores Media 2010'!B8:D45,3,0)</f>
        <v>5101723</v>
      </c>
      <c r="M25" s="744">
        <f>L25-L26</f>
        <v>2582774</v>
      </c>
      <c r="N25" s="710"/>
      <c r="O25" s="752" t="s">
        <v>301</v>
      </c>
      <c r="P25" s="712"/>
      <c r="Q25" s="317" t="s">
        <v>300</v>
      </c>
      <c r="R25" s="318">
        <f>+(F25*F14)+(L25*L14)</f>
        <v>5249207.9399999995</v>
      </c>
      <c r="S25" s="744">
        <f>R25-R26</f>
        <v>2628979.5999999996</v>
      </c>
      <c r="T25" s="710"/>
      <c r="U25" s="752" t="s">
        <v>301</v>
      </c>
      <c r="V25" s="712"/>
    </row>
    <row r="26" spans="1:22" ht="9.75" thickBot="1">
      <c r="A26" s="719"/>
      <c r="B26" s="723"/>
      <c r="C26" s="724"/>
      <c r="D26" s="725"/>
      <c r="E26" s="320" t="s">
        <v>302</v>
      </c>
      <c r="F26" s="319">
        <f>VLOOKUP(G11,'[1]Indicadores Media 2010'!B8:F45,5,0)</f>
        <v>12646883</v>
      </c>
      <c r="G26" s="745"/>
      <c r="H26" s="711"/>
      <c r="I26" s="713"/>
      <c r="J26" s="713"/>
      <c r="K26" s="320" t="s">
        <v>302</v>
      </c>
      <c r="L26" s="319">
        <f>VLOOKUP(M11,'[1]Indicadores Media 2010'!B16:F51,5,0)</f>
        <v>2518949</v>
      </c>
      <c r="M26" s="745"/>
      <c r="N26" s="711"/>
      <c r="O26" s="753"/>
      <c r="P26" s="713"/>
      <c r="Q26" s="320" t="s">
        <v>302</v>
      </c>
      <c r="R26" s="319">
        <f>+(F26*F14)+(L26*L14)</f>
        <v>2620228.34</v>
      </c>
      <c r="S26" s="745"/>
      <c r="T26" s="711"/>
      <c r="U26" s="753"/>
      <c r="V26" s="713"/>
    </row>
    <row r="27" spans="1:22" ht="9">
      <c r="A27" s="307"/>
      <c r="B27" s="307"/>
      <c r="C27" s="307"/>
      <c r="D27" s="326">
        <f>+D8*0.95</f>
        <v>3258075.1371999998</v>
      </c>
      <c r="E27" s="315"/>
      <c r="F27" s="315"/>
      <c r="G27" s="754"/>
      <c r="H27" s="315"/>
      <c r="I27" s="315"/>
      <c r="J27" s="315"/>
      <c r="K27" s="315"/>
      <c r="L27" s="315"/>
      <c r="M27" s="754"/>
      <c r="N27" s="327"/>
      <c r="O27" s="327"/>
      <c r="P27" s="327"/>
      <c r="Q27" s="327"/>
      <c r="R27" s="327"/>
      <c r="S27" s="754"/>
      <c r="T27" s="315"/>
      <c r="U27" s="315"/>
      <c r="V27" s="315"/>
    </row>
    <row r="28" spans="1:22" ht="9.75" thickBot="1">
      <c r="A28" s="307"/>
      <c r="B28" s="755" t="s">
        <v>309</v>
      </c>
      <c r="C28" s="755"/>
      <c r="D28" s="755"/>
      <c r="E28" s="315"/>
      <c r="F28" s="315"/>
      <c r="G28" s="754"/>
      <c r="H28" s="315"/>
      <c r="I28" s="315"/>
      <c r="J28" s="315"/>
      <c r="K28" s="315"/>
      <c r="L28" s="315"/>
      <c r="M28" s="754"/>
      <c r="N28" s="327"/>
      <c r="O28" s="327"/>
      <c r="P28" s="327"/>
      <c r="Q28" s="327"/>
      <c r="R28" s="327"/>
      <c r="S28" s="754"/>
      <c r="T28" s="315"/>
      <c r="U28" s="315"/>
      <c r="V28" s="315"/>
    </row>
    <row r="29" spans="1:22" ht="9.75" thickBot="1">
      <c r="A29" s="746"/>
      <c r="B29" s="720" t="s">
        <v>310</v>
      </c>
      <c r="C29" s="721"/>
      <c r="D29" s="722"/>
      <c r="E29" s="328" t="s">
        <v>311</v>
      </c>
      <c r="F29" s="324">
        <v>3429553</v>
      </c>
      <c r="G29" s="726"/>
      <c r="H29" s="748" t="s">
        <v>301</v>
      </c>
      <c r="I29" s="750"/>
      <c r="J29" s="750"/>
      <c r="K29" s="328" t="s">
        <v>311</v>
      </c>
      <c r="L29" s="324">
        <v>3429553</v>
      </c>
      <c r="M29" s="726"/>
      <c r="N29" s="748" t="s">
        <v>301</v>
      </c>
      <c r="O29" s="750"/>
      <c r="P29" s="750"/>
      <c r="Q29" s="328" t="s">
        <v>311</v>
      </c>
      <c r="R29" s="318">
        <v>3429553</v>
      </c>
      <c r="S29" s="726"/>
      <c r="T29" s="748" t="s">
        <v>301</v>
      </c>
      <c r="U29" s="750"/>
      <c r="V29" s="750"/>
    </row>
    <row r="30" spans="1:22" ht="9.75" thickBot="1">
      <c r="A30" s="747"/>
      <c r="B30" s="723"/>
      <c r="C30" s="724"/>
      <c r="D30" s="725"/>
      <c r="E30" s="328" t="s">
        <v>312</v>
      </c>
      <c r="F30" s="324">
        <f>VLOOKUP(G11,'[1]Indicadores Media 2010'!B8:L45,11,0)</f>
        <v>12081814</v>
      </c>
      <c r="G30" s="727"/>
      <c r="H30" s="749"/>
      <c r="I30" s="751"/>
      <c r="J30" s="751"/>
      <c r="K30" s="328" t="s">
        <v>312</v>
      </c>
      <c r="L30" s="324">
        <f>VLOOKUP(M11,'[1]Indicadores Media 2010'!B8:L45,11,0)</f>
        <v>4847037</v>
      </c>
      <c r="M30" s="727"/>
      <c r="N30" s="749"/>
      <c r="O30" s="751"/>
      <c r="P30" s="751"/>
      <c r="Q30" s="328" t="s">
        <v>312</v>
      </c>
      <c r="R30" s="324">
        <f>+(F30*F14)+(L30*L14)</f>
        <v>4919384.77</v>
      </c>
      <c r="S30" s="727"/>
      <c r="T30" s="749"/>
      <c r="U30" s="751"/>
      <c r="V30" s="751"/>
    </row>
    <row r="31" spans="1:22" ht="9">
      <c r="A31" s="329"/>
      <c r="B31" s="330"/>
      <c r="C31" s="330"/>
      <c r="D31" s="331">
        <f>+D8*0.85</f>
        <v>2915119.8596</v>
      </c>
      <c r="E31" s="327"/>
      <c r="F31" s="332"/>
      <c r="G31" s="332"/>
      <c r="H31" s="333"/>
      <c r="I31" s="329"/>
      <c r="J31" s="329"/>
      <c r="K31" s="327"/>
      <c r="L31" s="332"/>
      <c r="M31" s="332"/>
      <c r="N31" s="333"/>
      <c r="O31" s="329"/>
      <c r="P31" s="329"/>
      <c r="Q31" s="327"/>
      <c r="R31" s="332"/>
      <c r="S31" s="332"/>
      <c r="T31" s="333"/>
      <c r="U31" s="329"/>
      <c r="V31" s="329"/>
    </row>
    <row r="32" spans="1:22" ht="9.75" thickBot="1">
      <c r="A32" s="307"/>
      <c r="B32" s="307"/>
      <c r="C32" s="307"/>
      <c r="D32" s="307"/>
      <c r="E32" s="307"/>
      <c r="F32" s="307"/>
      <c r="G32" s="307"/>
      <c r="H32" s="307"/>
      <c r="I32" s="307"/>
      <c r="J32" s="307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</row>
    <row r="33" spans="1:17" ht="9.75" thickBot="1">
      <c r="A33" s="334" t="s">
        <v>313</v>
      </c>
      <c r="B33" s="335"/>
      <c r="C33" s="335"/>
      <c r="D33" s="335"/>
      <c r="E33" s="335"/>
      <c r="F33" s="335"/>
      <c r="G33" s="756" t="s">
        <v>314</v>
      </c>
      <c r="H33" s="757"/>
      <c r="I33" s="758"/>
      <c r="K33" s="304"/>
      <c r="L33" s="304"/>
      <c r="M33" s="304"/>
      <c r="N33" s="304"/>
      <c r="O33" s="304"/>
      <c r="P33" s="336"/>
      <c r="Q33" s="337"/>
    </row>
    <row r="34" spans="1:22" ht="9">
      <c r="A34" s="307"/>
      <c r="B34" s="307"/>
      <c r="C34" s="307"/>
      <c r="D34" s="307"/>
      <c r="E34" s="307"/>
      <c r="F34" s="307"/>
      <c r="G34" s="307"/>
      <c r="H34" s="307"/>
      <c r="I34" s="307"/>
      <c r="J34" s="307"/>
      <c r="K34" s="304"/>
      <c r="L34" s="304"/>
      <c r="M34" s="304"/>
      <c r="N34" s="304"/>
      <c r="O34" s="304"/>
      <c r="P34" s="336"/>
      <c r="Q34" s="338"/>
      <c r="R34" s="304"/>
      <c r="S34" s="304"/>
      <c r="T34" s="304"/>
      <c r="U34" s="304"/>
      <c r="V34" s="304"/>
    </row>
    <row r="35" spans="1:32" ht="9.75" thickBot="1">
      <c r="A35" s="307"/>
      <c r="B35" s="307"/>
      <c r="C35" s="307"/>
      <c r="D35" s="307"/>
      <c r="E35" s="307"/>
      <c r="F35" s="307"/>
      <c r="G35" s="307"/>
      <c r="H35" s="307"/>
      <c r="I35" s="307"/>
      <c r="J35" s="307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</row>
    <row r="36" spans="1:32" ht="15.75" customHeight="1" thickBot="1">
      <c r="A36" s="728" t="s">
        <v>137</v>
      </c>
      <c r="B36" s="731" t="s">
        <v>296</v>
      </c>
      <c r="C36" s="732"/>
      <c r="D36" s="733"/>
      <c r="E36" s="714" t="s">
        <v>139</v>
      </c>
      <c r="F36" s="715"/>
      <c r="G36" s="715"/>
      <c r="H36" s="715"/>
      <c r="I36" s="715"/>
      <c r="J36" s="716"/>
      <c r="K36" s="714" t="s">
        <v>139</v>
      </c>
      <c r="L36" s="715"/>
      <c r="M36" s="715"/>
      <c r="N36" s="715"/>
      <c r="O36" s="715"/>
      <c r="P36" s="716"/>
      <c r="Q36" s="714" t="s">
        <v>139</v>
      </c>
      <c r="R36" s="715"/>
      <c r="S36" s="715"/>
      <c r="T36" s="715"/>
      <c r="U36" s="715"/>
      <c r="V36" s="716"/>
      <c r="W36" s="714" t="s">
        <v>139</v>
      </c>
      <c r="X36" s="715"/>
      <c r="Y36" s="715"/>
      <c r="Z36" s="715"/>
      <c r="AA36" s="715"/>
      <c r="AB36" s="716"/>
      <c r="AC36" s="304"/>
      <c r="AD36" s="304"/>
      <c r="AE36" s="304"/>
      <c r="AF36" s="304"/>
    </row>
    <row r="37" spans="1:32" ht="15.75" customHeight="1" thickBot="1">
      <c r="A37" s="729"/>
      <c r="B37" s="734"/>
      <c r="C37" s="735"/>
      <c r="D37" s="736"/>
      <c r="E37" s="308"/>
      <c r="F37" s="309" t="s">
        <v>297</v>
      </c>
      <c r="G37" s="339">
        <v>860507033</v>
      </c>
      <c r="H37" s="309"/>
      <c r="I37" s="309"/>
      <c r="J37" s="311"/>
      <c r="K37" s="308"/>
      <c r="L37" s="309" t="s">
        <v>297</v>
      </c>
      <c r="M37" s="339">
        <v>800085526</v>
      </c>
      <c r="N37" s="309"/>
      <c r="O37" s="309"/>
      <c r="P37" s="311"/>
      <c r="Q37" s="308"/>
      <c r="R37" s="309" t="s">
        <v>297</v>
      </c>
      <c r="S37" s="339">
        <v>860062112</v>
      </c>
      <c r="T37" s="309"/>
      <c r="U37" s="309"/>
      <c r="V37" s="311"/>
      <c r="W37" s="308"/>
      <c r="X37" s="309"/>
      <c r="Y37" s="309"/>
      <c r="Z37" s="309"/>
      <c r="AA37" s="309"/>
      <c r="AB37" s="311"/>
      <c r="AC37" s="304"/>
      <c r="AD37" s="304"/>
      <c r="AE37" s="304"/>
      <c r="AF37" s="304"/>
    </row>
    <row r="38" spans="1:32" ht="15.75" customHeight="1" thickBot="1">
      <c r="A38" s="729"/>
      <c r="B38" s="734"/>
      <c r="C38" s="735"/>
      <c r="D38" s="736"/>
      <c r="E38" s="739" t="s">
        <v>317</v>
      </c>
      <c r="F38" s="740"/>
      <c r="G38" s="740"/>
      <c r="H38" s="740"/>
      <c r="I38" s="740"/>
      <c r="J38" s="741"/>
      <c r="K38" s="739" t="s">
        <v>318</v>
      </c>
      <c r="L38" s="740"/>
      <c r="M38" s="740"/>
      <c r="N38" s="740"/>
      <c r="O38" s="740"/>
      <c r="P38" s="741"/>
      <c r="Q38" s="739" t="s">
        <v>319</v>
      </c>
      <c r="R38" s="740"/>
      <c r="S38" s="740"/>
      <c r="T38" s="740"/>
      <c r="U38" s="740"/>
      <c r="V38" s="741"/>
      <c r="W38" s="739" t="s">
        <v>7</v>
      </c>
      <c r="X38" s="740"/>
      <c r="Y38" s="740"/>
      <c r="Z38" s="740"/>
      <c r="AA38" s="740"/>
      <c r="AB38" s="741"/>
      <c r="AC38" s="304"/>
      <c r="AD38" s="304"/>
      <c r="AE38" s="304"/>
      <c r="AF38" s="304"/>
    </row>
    <row r="39" spans="1:32" ht="15.75" customHeight="1" thickBot="1">
      <c r="A39" s="729"/>
      <c r="B39" s="734"/>
      <c r="C39" s="735"/>
      <c r="D39" s="736"/>
      <c r="E39" s="714" t="s">
        <v>140</v>
      </c>
      <c r="F39" s="715"/>
      <c r="G39" s="715"/>
      <c r="H39" s="715"/>
      <c r="I39" s="715"/>
      <c r="J39" s="716"/>
      <c r="K39" s="714" t="s">
        <v>140</v>
      </c>
      <c r="L39" s="715"/>
      <c r="M39" s="715"/>
      <c r="N39" s="715"/>
      <c r="O39" s="715"/>
      <c r="P39" s="716"/>
      <c r="Q39" s="714" t="s">
        <v>140</v>
      </c>
      <c r="R39" s="715"/>
      <c r="S39" s="715"/>
      <c r="T39" s="715"/>
      <c r="U39" s="715"/>
      <c r="V39" s="716"/>
      <c r="W39" s="714" t="s">
        <v>140</v>
      </c>
      <c r="X39" s="715"/>
      <c r="Y39" s="715"/>
      <c r="Z39" s="715"/>
      <c r="AA39" s="715"/>
      <c r="AB39" s="716"/>
      <c r="AC39" s="304"/>
      <c r="AD39" s="304"/>
      <c r="AE39" s="304"/>
      <c r="AF39" s="304"/>
    </row>
    <row r="40" spans="1:32" ht="15.75" customHeight="1" thickBot="1">
      <c r="A40" s="730"/>
      <c r="B40" s="737"/>
      <c r="C40" s="738"/>
      <c r="D40" s="759"/>
      <c r="E40" s="312" t="s">
        <v>298</v>
      </c>
      <c r="F40" s="313">
        <v>0.2</v>
      </c>
      <c r="G40" s="311"/>
      <c r="H40" s="314" t="s">
        <v>141</v>
      </c>
      <c r="I40" s="311" t="s">
        <v>142</v>
      </c>
      <c r="J40" s="311" t="s">
        <v>143</v>
      </c>
      <c r="K40" s="312" t="s">
        <v>298</v>
      </c>
      <c r="L40" s="313">
        <v>0.4</v>
      </c>
      <c r="M40" s="311"/>
      <c r="N40" s="314" t="s">
        <v>141</v>
      </c>
      <c r="O40" s="311" t="s">
        <v>142</v>
      </c>
      <c r="P40" s="311" t="s">
        <v>143</v>
      </c>
      <c r="Q40" s="312" t="s">
        <v>298</v>
      </c>
      <c r="R40" s="313">
        <v>0.4</v>
      </c>
      <c r="S40" s="311"/>
      <c r="T40" s="314" t="s">
        <v>141</v>
      </c>
      <c r="U40" s="311" t="s">
        <v>142</v>
      </c>
      <c r="V40" s="311" t="s">
        <v>143</v>
      </c>
      <c r="W40" s="312" t="s">
        <v>298</v>
      </c>
      <c r="X40" s="340">
        <v>1</v>
      </c>
      <c r="Y40" s="311"/>
      <c r="Z40" s="314" t="s">
        <v>141</v>
      </c>
      <c r="AA40" s="311" t="s">
        <v>142</v>
      </c>
      <c r="AB40" s="311" t="s">
        <v>143</v>
      </c>
      <c r="AC40" s="304"/>
      <c r="AD40" s="304"/>
      <c r="AE40" s="304"/>
      <c r="AF40" s="304"/>
    </row>
    <row r="41" spans="1:32" ht="9">
      <c r="A41" s="307"/>
      <c r="B41" s="307"/>
      <c r="C41" s="307"/>
      <c r="D41" s="307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5"/>
      <c r="AC41" s="304"/>
      <c r="AD41" s="304"/>
      <c r="AE41" s="304"/>
      <c r="AF41" s="304"/>
    </row>
    <row r="42" spans="1:32" ht="9.75" thickBot="1">
      <c r="A42" s="307"/>
      <c r="B42" s="717" t="s">
        <v>299</v>
      </c>
      <c r="C42" s="717"/>
      <c r="D42" s="717"/>
      <c r="E42" s="316"/>
      <c r="F42" s="316"/>
      <c r="G42" s="316"/>
      <c r="H42" s="315"/>
      <c r="I42" s="315"/>
      <c r="J42" s="315"/>
      <c r="K42" s="316"/>
      <c r="L42" s="316"/>
      <c r="M42" s="316"/>
      <c r="N42" s="315"/>
      <c r="O42" s="315"/>
      <c r="P42" s="315"/>
      <c r="Q42" s="316"/>
      <c r="R42" s="316"/>
      <c r="S42" s="316"/>
      <c r="T42" s="315"/>
      <c r="U42" s="315"/>
      <c r="V42" s="315"/>
      <c r="W42" s="316"/>
      <c r="X42" s="316"/>
      <c r="Y42" s="316"/>
      <c r="Z42" s="315"/>
      <c r="AA42" s="315"/>
      <c r="AB42" s="315"/>
      <c r="AC42" s="304"/>
      <c r="AD42" s="304"/>
      <c r="AE42" s="304"/>
      <c r="AF42" s="304"/>
    </row>
    <row r="43" spans="1:32" ht="9">
      <c r="A43" s="718">
        <v>1</v>
      </c>
      <c r="B43" s="720" t="s">
        <v>294</v>
      </c>
      <c r="C43" s="721"/>
      <c r="D43" s="722"/>
      <c r="E43" s="317" t="s">
        <v>300</v>
      </c>
      <c r="F43" s="318">
        <v>21370627</v>
      </c>
      <c r="G43" s="726">
        <v>1.59709567293935</v>
      </c>
      <c r="H43" s="710"/>
      <c r="I43" s="712" t="s">
        <v>301</v>
      </c>
      <c r="J43" s="712"/>
      <c r="K43" s="317" t="s">
        <v>300</v>
      </c>
      <c r="L43" s="318">
        <v>12444299</v>
      </c>
      <c r="M43" s="726">
        <v>2.2621251831888363</v>
      </c>
      <c r="N43" s="710" t="s">
        <v>301</v>
      </c>
      <c r="O43" s="712"/>
      <c r="P43" s="712"/>
      <c r="Q43" s="317" t="s">
        <v>300</v>
      </c>
      <c r="R43" s="318">
        <v>6643004</v>
      </c>
      <c r="S43" s="726">
        <v>2.9266281589656407</v>
      </c>
      <c r="T43" s="710" t="s">
        <v>301</v>
      </c>
      <c r="U43" s="712"/>
      <c r="V43" s="712"/>
      <c r="W43" s="317" t="s">
        <v>300</v>
      </c>
      <c r="X43" s="318"/>
      <c r="Y43" s="726">
        <v>2.3694920471</v>
      </c>
      <c r="Z43" s="710" t="s">
        <v>301</v>
      </c>
      <c r="AA43" s="712"/>
      <c r="AB43" s="712"/>
      <c r="AC43" s="304"/>
      <c r="AD43" s="304"/>
      <c r="AE43" s="304"/>
      <c r="AF43" s="304"/>
    </row>
    <row r="44" spans="1:32" ht="9.75" thickBot="1">
      <c r="A44" s="719"/>
      <c r="B44" s="723"/>
      <c r="C44" s="724"/>
      <c r="D44" s="725"/>
      <c r="E44" s="320" t="s">
        <v>302</v>
      </c>
      <c r="F44" s="319">
        <v>13380931</v>
      </c>
      <c r="G44" s="727"/>
      <c r="H44" s="711"/>
      <c r="I44" s="713"/>
      <c r="J44" s="713"/>
      <c r="K44" s="320" t="s">
        <v>302</v>
      </c>
      <c r="L44" s="319">
        <v>5501154</v>
      </c>
      <c r="M44" s="727"/>
      <c r="N44" s="711"/>
      <c r="O44" s="713"/>
      <c r="P44" s="713"/>
      <c r="Q44" s="320" t="s">
        <v>302</v>
      </c>
      <c r="R44" s="319">
        <v>2269849</v>
      </c>
      <c r="S44" s="727"/>
      <c r="T44" s="711"/>
      <c r="U44" s="713"/>
      <c r="V44" s="713"/>
      <c r="W44" s="320" t="s">
        <v>302</v>
      </c>
      <c r="X44" s="319"/>
      <c r="Y44" s="727"/>
      <c r="Z44" s="711"/>
      <c r="AA44" s="713"/>
      <c r="AB44" s="713"/>
      <c r="AC44" s="304"/>
      <c r="AD44" s="304"/>
      <c r="AE44" s="304"/>
      <c r="AF44" s="304"/>
    </row>
    <row r="45" spans="1:32" ht="9">
      <c r="A45" s="307"/>
      <c r="B45" s="307"/>
      <c r="C45" s="307"/>
      <c r="D45" s="307"/>
      <c r="E45" s="315"/>
      <c r="F45" s="315"/>
      <c r="G45" s="321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04"/>
      <c r="AD45" s="304"/>
      <c r="AE45" s="304"/>
      <c r="AF45" s="304"/>
    </row>
    <row r="46" spans="1:32" ht="9.75" thickBot="1">
      <c r="A46" s="307"/>
      <c r="B46" s="717" t="s">
        <v>303</v>
      </c>
      <c r="C46" s="717"/>
      <c r="D46" s="717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5"/>
      <c r="X46" s="315"/>
      <c r="Y46" s="315"/>
      <c r="Z46" s="315"/>
      <c r="AA46" s="315"/>
      <c r="AB46" s="315"/>
      <c r="AC46" s="304"/>
      <c r="AD46" s="304"/>
      <c r="AE46" s="304"/>
      <c r="AF46" s="304"/>
    </row>
    <row r="47" spans="1:32" ht="9.75" thickBot="1">
      <c r="A47" s="718">
        <v>2</v>
      </c>
      <c r="B47" s="720" t="s">
        <v>304</v>
      </c>
      <c r="C47" s="721"/>
      <c r="D47" s="722"/>
      <c r="E47" s="323" t="s">
        <v>305</v>
      </c>
      <c r="F47" s="324">
        <v>45852659</v>
      </c>
      <c r="G47" s="742">
        <v>0.49892905132167564</v>
      </c>
      <c r="H47" s="710" t="s">
        <v>301</v>
      </c>
      <c r="I47" s="712"/>
      <c r="J47" s="712"/>
      <c r="K47" s="323" t="s">
        <v>305</v>
      </c>
      <c r="L47" s="319">
        <v>5501154</v>
      </c>
      <c r="M47" s="742">
        <v>0.403183927857236</v>
      </c>
      <c r="N47" s="710" t="s">
        <v>301</v>
      </c>
      <c r="O47" s="712"/>
      <c r="P47" s="712"/>
      <c r="Q47" s="323" t="s">
        <v>305</v>
      </c>
      <c r="R47" s="319">
        <v>2269849</v>
      </c>
      <c r="S47" s="742">
        <v>0.3133635673362325</v>
      </c>
      <c r="T47" s="710" t="s">
        <v>301</v>
      </c>
      <c r="U47" s="712"/>
      <c r="V47" s="712"/>
      <c r="W47" s="323" t="s">
        <v>305</v>
      </c>
      <c r="X47" s="319"/>
      <c r="Y47" s="742">
        <v>0.3864048083417226</v>
      </c>
      <c r="Z47" s="710" t="s">
        <v>301</v>
      </c>
      <c r="AA47" s="712"/>
      <c r="AB47" s="712"/>
      <c r="AC47" s="304"/>
      <c r="AD47" s="304"/>
      <c r="AE47" s="304"/>
      <c r="AF47" s="304"/>
    </row>
    <row r="48" spans="1:32" ht="9.75" thickBot="1">
      <c r="A48" s="719"/>
      <c r="B48" s="723"/>
      <c r="C48" s="724"/>
      <c r="D48" s="725"/>
      <c r="E48" s="325" t="s">
        <v>306</v>
      </c>
      <c r="F48" s="319">
        <v>91902163</v>
      </c>
      <c r="G48" s="743"/>
      <c r="H48" s="711"/>
      <c r="I48" s="713"/>
      <c r="J48" s="713"/>
      <c r="K48" s="325" t="s">
        <v>306</v>
      </c>
      <c r="L48" s="319">
        <v>13644279</v>
      </c>
      <c r="M48" s="743"/>
      <c r="N48" s="711"/>
      <c r="O48" s="713"/>
      <c r="P48" s="713"/>
      <c r="Q48" s="325" t="s">
        <v>306</v>
      </c>
      <c r="R48" s="319">
        <v>7243500</v>
      </c>
      <c r="S48" s="743"/>
      <c r="T48" s="711"/>
      <c r="U48" s="713"/>
      <c r="V48" s="713"/>
      <c r="W48" s="325" t="s">
        <v>306</v>
      </c>
      <c r="X48" s="319"/>
      <c r="Y48" s="743"/>
      <c r="Z48" s="711"/>
      <c r="AA48" s="713"/>
      <c r="AB48" s="713"/>
      <c r="AC48" s="304"/>
      <c r="AD48" s="304"/>
      <c r="AE48" s="304"/>
      <c r="AF48" s="304"/>
    </row>
    <row r="49" spans="1:32" ht="9">
      <c r="A49" s="307"/>
      <c r="B49" s="307"/>
      <c r="C49" s="307"/>
      <c r="D49" s="307"/>
      <c r="E49" s="315"/>
      <c r="F49" s="341">
        <f>+F47/F48</f>
        <v>0.49892905132167564</v>
      </c>
      <c r="G49" s="315"/>
      <c r="H49" s="315"/>
      <c r="I49" s="315"/>
      <c r="J49" s="315"/>
      <c r="K49" s="315"/>
      <c r="L49" s="341">
        <f>+L47/L48</f>
        <v>0.403183927857236</v>
      </c>
      <c r="M49" s="315"/>
      <c r="N49" s="315"/>
      <c r="O49" s="315"/>
      <c r="P49" s="315"/>
      <c r="Q49" s="315"/>
      <c r="R49" s="341">
        <f>+R47/R48</f>
        <v>0.3133635673362325</v>
      </c>
      <c r="S49" s="315"/>
      <c r="T49" s="315"/>
      <c r="U49" s="315"/>
      <c r="V49" s="315"/>
      <c r="W49" s="315"/>
      <c r="X49" s="315"/>
      <c r="Y49" s="342"/>
      <c r="Z49" s="315"/>
      <c r="AA49" s="315"/>
      <c r="AB49" s="315"/>
      <c r="AC49" s="304"/>
      <c r="AD49" s="304"/>
      <c r="AE49" s="304"/>
      <c r="AF49" s="304"/>
    </row>
    <row r="50" spans="1:32" ht="9.75" thickBot="1">
      <c r="A50" s="307"/>
      <c r="B50" s="717" t="s">
        <v>307</v>
      </c>
      <c r="C50" s="717"/>
      <c r="D50" s="717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15"/>
      <c r="AC50" s="304"/>
      <c r="AD50" s="304"/>
      <c r="AE50" s="304"/>
      <c r="AF50" s="304"/>
    </row>
    <row r="51" spans="1:32" ht="9.75" thickBot="1">
      <c r="A51" s="718">
        <v>3</v>
      </c>
      <c r="B51" s="720" t="s">
        <v>308</v>
      </c>
      <c r="C51" s="721"/>
      <c r="D51" s="722"/>
      <c r="E51" s="317" t="s">
        <v>300</v>
      </c>
      <c r="F51" s="324">
        <v>21370627</v>
      </c>
      <c r="G51" s="744">
        <v>7989696</v>
      </c>
      <c r="H51" s="710" t="s">
        <v>301</v>
      </c>
      <c r="I51" s="712"/>
      <c r="J51" s="712"/>
      <c r="K51" s="317" t="s">
        <v>300</v>
      </c>
      <c r="L51" s="318">
        <v>12444299</v>
      </c>
      <c r="M51" s="744">
        <v>6943145</v>
      </c>
      <c r="N51" s="710" t="s">
        <v>301</v>
      </c>
      <c r="O51" s="712"/>
      <c r="P51" s="712"/>
      <c r="Q51" s="317" t="s">
        <v>300</v>
      </c>
      <c r="R51" s="318">
        <v>6643004</v>
      </c>
      <c r="S51" s="744">
        <v>4373155</v>
      </c>
      <c r="T51" s="710" t="s">
        <v>301</v>
      </c>
      <c r="U51" s="712"/>
      <c r="V51" s="712"/>
      <c r="W51" s="317" t="s">
        <v>300</v>
      </c>
      <c r="X51" s="318">
        <v>11909046.6</v>
      </c>
      <c r="Y51" s="744">
        <v>6124459.199999999</v>
      </c>
      <c r="Z51" s="710" t="s">
        <v>301</v>
      </c>
      <c r="AA51" s="712"/>
      <c r="AB51" s="712"/>
      <c r="AC51" s="304"/>
      <c r="AD51" s="304"/>
      <c r="AE51" s="304"/>
      <c r="AF51" s="304"/>
    </row>
    <row r="52" spans="1:32" ht="9.75" thickBot="1">
      <c r="A52" s="719"/>
      <c r="B52" s="723"/>
      <c r="C52" s="724"/>
      <c r="D52" s="725"/>
      <c r="E52" s="320" t="s">
        <v>302</v>
      </c>
      <c r="F52" s="325">
        <v>13380931</v>
      </c>
      <c r="G52" s="745"/>
      <c r="H52" s="711"/>
      <c r="I52" s="713"/>
      <c r="J52" s="713"/>
      <c r="K52" s="320" t="s">
        <v>302</v>
      </c>
      <c r="L52" s="319">
        <v>5501154</v>
      </c>
      <c r="M52" s="745"/>
      <c r="N52" s="711"/>
      <c r="O52" s="713"/>
      <c r="P52" s="713"/>
      <c r="Q52" s="320" t="s">
        <v>302</v>
      </c>
      <c r="R52" s="319">
        <v>2269849</v>
      </c>
      <c r="S52" s="745"/>
      <c r="T52" s="711"/>
      <c r="U52" s="713"/>
      <c r="V52" s="713"/>
      <c r="W52" s="320" t="s">
        <v>302</v>
      </c>
      <c r="X52" s="319">
        <v>5784587.4</v>
      </c>
      <c r="Y52" s="745"/>
      <c r="Z52" s="711"/>
      <c r="AA52" s="713"/>
      <c r="AB52" s="713"/>
      <c r="AC52" s="304"/>
      <c r="AD52" s="304"/>
      <c r="AE52" s="304"/>
      <c r="AF52" s="304"/>
    </row>
    <row r="53" spans="1:32" ht="9">
      <c r="A53" s="307"/>
      <c r="B53" s="307"/>
      <c r="C53" s="307"/>
      <c r="D53" s="326">
        <v>3258075.1371999998</v>
      </c>
      <c r="E53" s="315"/>
      <c r="F53" s="321"/>
      <c r="G53" s="754"/>
      <c r="H53" s="315"/>
      <c r="I53" s="315"/>
      <c r="J53" s="315"/>
      <c r="K53" s="315"/>
      <c r="L53" s="321"/>
      <c r="M53" s="754"/>
      <c r="N53" s="315"/>
      <c r="O53" s="315"/>
      <c r="P53" s="315"/>
      <c r="Q53" s="315"/>
      <c r="R53" s="321"/>
      <c r="S53" s="754"/>
      <c r="T53" s="315"/>
      <c r="U53" s="315"/>
      <c r="V53" s="315"/>
      <c r="W53" s="315"/>
      <c r="X53" s="315"/>
      <c r="Y53" s="754"/>
      <c r="Z53" s="315"/>
      <c r="AA53" s="315"/>
      <c r="AB53" s="315"/>
      <c r="AC53" s="304"/>
      <c r="AD53" s="304"/>
      <c r="AE53" s="304"/>
      <c r="AF53" s="304"/>
    </row>
    <row r="54" spans="1:32" ht="9.75" thickBot="1">
      <c r="A54" s="307"/>
      <c r="B54" s="755" t="s">
        <v>309</v>
      </c>
      <c r="C54" s="755"/>
      <c r="D54" s="755"/>
      <c r="E54" s="315"/>
      <c r="F54" s="315"/>
      <c r="G54" s="754"/>
      <c r="H54" s="315"/>
      <c r="I54" s="315"/>
      <c r="J54" s="315"/>
      <c r="K54" s="315"/>
      <c r="L54" s="315"/>
      <c r="M54" s="754"/>
      <c r="N54" s="315"/>
      <c r="O54" s="315"/>
      <c r="P54" s="315"/>
      <c r="Q54" s="315"/>
      <c r="R54" s="315"/>
      <c r="S54" s="754"/>
      <c r="T54" s="315"/>
      <c r="U54" s="315"/>
      <c r="V54" s="315"/>
      <c r="W54" s="315"/>
      <c r="X54" s="315"/>
      <c r="Y54" s="754"/>
      <c r="Z54" s="315"/>
      <c r="AA54" s="315"/>
      <c r="AB54" s="315"/>
      <c r="AC54" s="304"/>
      <c r="AD54" s="304"/>
      <c r="AE54" s="304"/>
      <c r="AF54" s="304"/>
    </row>
    <row r="55" spans="1:32" ht="9.75" thickBot="1">
      <c r="A55" s="746">
        <v>4</v>
      </c>
      <c r="B55" s="720" t="s">
        <v>315</v>
      </c>
      <c r="C55" s="721"/>
      <c r="D55" s="722"/>
      <c r="E55" s="328" t="s">
        <v>311</v>
      </c>
      <c r="F55" s="324">
        <v>3429552.776</v>
      </c>
      <c r="G55" s="744"/>
      <c r="H55" s="748" t="s">
        <v>301</v>
      </c>
      <c r="I55" s="750"/>
      <c r="J55" s="750"/>
      <c r="K55" s="328" t="s">
        <v>311</v>
      </c>
      <c r="L55" s="324">
        <v>3429552.776</v>
      </c>
      <c r="M55" s="744"/>
      <c r="N55" s="748" t="s">
        <v>301</v>
      </c>
      <c r="O55" s="750"/>
      <c r="P55" s="750"/>
      <c r="Q55" s="328" t="s">
        <v>311</v>
      </c>
      <c r="R55" s="324">
        <v>3429552.776</v>
      </c>
      <c r="S55" s="744"/>
      <c r="T55" s="748" t="s">
        <v>301</v>
      </c>
      <c r="U55" s="750"/>
      <c r="V55" s="750"/>
      <c r="W55" s="328" t="s">
        <v>311</v>
      </c>
      <c r="X55" s="324">
        <v>3429552.776</v>
      </c>
      <c r="Y55" s="744">
        <v>14456611.200000001</v>
      </c>
      <c r="Z55" s="748" t="s">
        <v>301</v>
      </c>
      <c r="AA55" s="750"/>
      <c r="AB55" s="750"/>
      <c r="AC55" s="304"/>
      <c r="AD55" s="304"/>
      <c r="AE55" s="304"/>
      <c r="AF55" s="304"/>
    </row>
    <row r="56" spans="1:32" ht="9.75" thickBot="1">
      <c r="A56" s="747"/>
      <c r="B56" s="723"/>
      <c r="C56" s="724"/>
      <c r="D56" s="725"/>
      <c r="E56" s="328" t="s">
        <v>312</v>
      </c>
      <c r="F56" s="324">
        <v>46049504</v>
      </c>
      <c r="G56" s="745"/>
      <c r="H56" s="749"/>
      <c r="I56" s="751"/>
      <c r="J56" s="751"/>
      <c r="K56" s="328" t="s">
        <v>312</v>
      </c>
      <c r="L56" s="324">
        <v>8143125</v>
      </c>
      <c r="M56" s="745"/>
      <c r="N56" s="749"/>
      <c r="O56" s="751"/>
      <c r="P56" s="751"/>
      <c r="Q56" s="328" t="s">
        <v>312</v>
      </c>
      <c r="R56" s="324">
        <v>4973651</v>
      </c>
      <c r="S56" s="745"/>
      <c r="T56" s="749"/>
      <c r="U56" s="751"/>
      <c r="V56" s="751"/>
      <c r="W56" s="328" t="s">
        <v>312</v>
      </c>
      <c r="X56" s="324">
        <v>14456611.200000001</v>
      </c>
      <c r="Y56" s="745"/>
      <c r="Z56" s="749"/>
      <c r="AA56" s="751"/>
      <c r="AB56" s="751"/>
      <c r="AC56" s="304"/>
      <c r="AD56" s="304"/>
      <c r="AE56" s="304"/>
      <c r="AF56" s="304"/>
    </row>
    <row r="57" spans="1:32" ht="9">
      <c r="A57" s="329"/>
      <c r="B57" s="330"/>
      <c r="C57" s="330"/>
      <c r="D57" s="343">
        <v>2915119.8596</v>
      </c>
      <c r="E57" s="327"/>
      <c r="F57" s="332"/>
      <c r="G57" s="332"/>
      <c r="H57" s="333"/>
      <c r="I57" s="329"/>
      <c r="J57" s="329"/>
      <c r="K57" s="327"/>
      <c r="L57" s="332"/>
      <c r="M57" s="332"/>
      <c r="N57" s="333"/>
      <c r="O57" s="329"/>
      <c r="P57" s="329"/>
      <c r="Q57" s="327"/>
      <c r="R57" s="332"/>
      <c r="S57" s="332"/>
      <c r="T57" s="333"/>
      <c r="U57" s="329"/>
      <c r="V57" s="329"/>
      <c r="W57" s="327"/>
      <c r="X57" s="332"/>
      <c r="Y57" s="332"/>
      <c r="Z57" s="333"/>
      <c r="AA57" s="329"/>
      <c r="AB57" s="329"/>
      <c r="AC57" s="344"/>
      <c r="AD57" s="344"/>
      <c r="AE57" s="344"/>
      <c r="AF57" s="344"/>
    </row>
    <row r="58" spans="1:32" ht="9">
      <c r="A58" s="307"/>
      <c r="B58" s="307"/>
      <c r="C58" s="307"/>
      <c r="D58" s="307"/>
      <c r="E58" s="307"/>
      <c r="F58" s="345"/>
      <c r="G58" s="345"/>
      <c r="H58" s="307"/>
      <c r="I58" s="307"/>
      <c r="J58" s="307"/>
      <c r="K58" s="304"/>
      <c r="L58" s="336"/>
      <c r="M58" s="336"/>
      <c r="N58" s="304"/>
      <c r="O58" s="304"/>
      <c r="P58" s="304"/>
      <c r="Q58" s="304"/>
      <c r="R58" s="336"/>
      <c r="S58" s="336"/>
      <c r="T58" s="304"/>
      <c r="U58" s="304"/>
      <c r="V58" s="304"/>
      <c r="W58" s="304"/>
      <c r="X58" s="304"/>
      <c r="Y58" s="336"/>
      <c r="Z58" s="304"/>
      <c r="AA58" s="304"/>
      <c r="AB58" s="304"/>
      <c r="AC58" s="304"/>
      <c r="AD58" s="304"/>
      <c r="AE58" s="304"/>
      <c r="AF58" s="304"/>
    </row>
    <row r="59" spans="11:31" ht="9.75" thickBot="1"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AC59" s="346"/>
      <c r="AD59" s="346"/>
      <c r="AE59" s="346"/>
    </row>
    <row r="60" spans="1:32" ht="9.75" thickBot="1">
      <c r="A60" s="755"/>
      <c r="B60" s="755"/>
      <c r="C60" s="755"/>
      <c r="D60" s="755"/>
      <c r="E60" s="755"/>
      <c r="F60" s="347"/>
      <c r="G60" s="307"/>
      <c r="H60" s="307"/>
      <c r="I60" s="307"/>
      <c r="J60" s="307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  <c r="W60" s="760" t="s">
        <v>313</v>
      </c>
      <c r="X60" s="761"/>
      <c r="Y60" s="761"/>
      <c r="Z60" s="761"/>
      <c r="AA60" s="761"/>
      <c r="AB60" s="348" t="s">
        <v>316</v>
      </c>
      <c r="AC60" s="307"/>
      <c r="AD60" s="307"/>
      <c r="AE60" s="307"/>
      <c r="AF60" s="307"/>
    </row>
    <row r="61" spans="1:32" ht="9">
      <c r="A61" s="762" t="s">
        <v>287</v>
      </c>
      <c r="B61" s="762"/>
      <c r="C61" s="762"/>
      <c r="D61" s="762"/>
      <c r="E61" s="762"/>
      <c r="F61" s="762"/>
      <c r="G61" s="762"/>
      <c r="H61" s="762"/>
      <c r="I61" s="762"/>
      <c r="J61" s="762"/>
      <c r="K61" s="762"/>
      <c r="L61" s="762"/>
      <c r="M61" s="762"/>
      <c r="N61" s="762"/>
      <c r="O61" s="762"/>
      <c r="P61" s="762"/>
      <c r="Q61" s="762"/>
      <c r="R61" s="762"/>
      <c r="S61" s="762"/>
      <c r="T61" s="762"/>
      <c r="U61" s="762"/>
      <c r="V61" s="762"/>
      <c r="W61" s="762"/>
      <c r="X61" s="762"/>
      <c r="Y61" s="762"/>
      <c r="Z61" s="762"/>
      <c r="AA61" s="762"/>
      <c r="AB61" s="762"/>
      <c r="AC61" s="307"/>
      <c r="AD61" s="307"/>
      <c r="AE61" s="307"/>
      <c r="AF61" s="307"/>
    </row>
    <row r="62" spans="1:32" ht="9">
      <c r="A62" s="763" t="s">
        <v>288</v>
      </c>
      <c r="B62" s="763"/>
      <c r="C62" s="763"/>
      <c r="D62" s="763"/>
      <c r="E62" s="763"/>
      <c r="F62" s="763"/>
      <c r="G62" s="763"/>
      <c r="H62" s="763"/>
      <c r="I62" s="763"/>
      <c r="J62" s="763"/>
      <c r="K62" s="763"/>
      <c r="L62" s="763"/>
      <c r="M62" s="763"/>
      <c r="N62" s="763"/>
      <c r="O62" s="763"/>
      <c r="P62" s="763"/>
      <c r="Q62" s="763"/>
      <c r="R62" s="763"/>
      <c r="S62" s="763"/>
      <c r="T62" s="763"/>
      <c r="U62" s="763"/>
      <c r="V62" s="763"/>
      <c r="W62" s="763"/>
      <c r="X62" s="763"/>
      <c r="Y62" s="763"/>
      <c r="Z62" s="763"/>
      <c r="AA62" s="763"/>
      <c r="AB62" s="763"/>
      <c r="AC62" s="304"/>
      <c r="AD62" s="307"/>
      <c r="AE62" s="307"/>
      <c r="AF62" s="304"/>
    </row>
  </sheetData>
  <sheetProtection/>
  <mergeCells count="179">
    <mergeCell ref="AA55:AA56"/>
    <mergeCell ref="AB55:AB56"/>
    <mergeCell ref="A60:E60"/>
    <mergeCell ref="W60:AA60"/>
    <mergeCell ref="A61:AB61"/>
    <mergeCell ref="A62:AB62"/>
    <mergeCell ref="I55:I56"/>
    <mergeCell ref="J55:J56"/>
    <mergeCell ref="N55:N56"/>
    <mergeCell ref="O55:O56"/>
    <mergeCell ref="P55:P56"/>
    <mergeCell ref="T55:T56"/>
    <mergeCell ref="Z47:Z48"/>
    <mergeCell ref="AA47:AA48"/>
    <mergeCell ref="AB47:AB48"/>
    <mergeCell ref="B50:D50"/>
    <mergeCell ref="A51:A52"/>
    <mergeCell ref="B51:D52"/>
    <mergeCell ref="G51:G52"/>
    <mergeCell ref="H51:H52"/>
    <mergeCell ref="I51:I52"/>
    <mergeCell ref="J51:J52"/>
    <mergeCell ref="N47:N48"/>
    <mergeCell ref="O47:O48"/>
    <mergeCell ref="P47:P48"/>
    <mergeCell ref="S47:S48"/>
    <mergeCell ref="T47:T48"/>
    <mergeCell ref="U47:U48"/>
    <mergeCell ref="U51:U52"/>
    <mergeCell ref="V51:V52"/>
    <mergeCell ref="Y51:Y52"/>
    <mergeCell ref="Z51:Z52"/>
    <mergeCell ref="AA51:AA52"/>
    <mergeCell ref="AB51:AB52"/>
    <mergeCell ref="M51:M52"/>
    <mergeCell ref="N51:N52"/>
    <mergeCell ref="A36:A40"/>
    <mergeCell ref="B36:D40"/>
    <mergeCell ref="E36:J36"/>
    <mergeCell ref="K36:P36"/>
    <mergeCell ref="Q36:V36"/>
    <mergeCell ref="W36:AB36"/>
    <mergeCell ref="B42:D42"/>
    <mergeCell ref="A43:A44"/>
    <mergeCell ref="B43:D44"/>
    <mergeCell ref="G43:G44"/>
    <mergeCell ref="H43:H44"/>
    <mergeCell ref="I43:I44"/>
    <mergeCell ref="J43:J44"/>
    <mergeCell ref="M43:M44"/>
    <mergeCell ref="Y43:Y44"/>
    <mergeCell ref="Z43:Z44"/>
    <mergeCell ref="AA43:AA44"/>
    <mergeCell ref="AB43:AB44"/>
    <mergeCell ref="N43:N44"/>
    <mergeCell ref="O43:O44"/>
    <mergeCell ref="P43:P44"/>
    <mergeCell ref="S43:S44"/>
    <mergeCell ref="T43:T44"/>
    <mergeCell ref="U43:U44"/>
    <mergeCell ref="V47:V48"/>
    <mergeCell ref="Y47:Y48"/>
    <mergeCell ref="J47:J48"/>
    <mergeCell ref="M47:M48"/>
    <mergeCell ref="V43:V44"/>
    <mergeCell ref="U55:U56"/>
    <mergeCell ref="V55:V56"/>
    <mergeCell ref="B54:D54"/>
    <mergeCell ref="A55:A56"/>
    <mergeCell ref="B55:D56"/>
    <mergeCell ref="H55:H56"/>
    <mergeCell ref="B46:D46"/>
    <mergeCell ref="A47:A48"/>
    <mergeCell ref="B47:D48"/>
    <mergeCell ref="G47:G48"/>
    <mergeCell ref="H47:H48"/>
    <mergeCell ref="I47:I48"/>
    <mergeCell ref="S51:S52"/>
    <mergeCell ref="T51:T52"/>
    <mergeCell ref="O51:O52"/>
    <mergeCell ref="P51:P52"/>
    <mergeCell ref="G33:I33"/>
    <mergeCell ref="M29:M30"/>
    <mergeCell ref="N29:N30"/>
    <mergeCell ref="O29:O30"/>
    <mergeCell ref="P29:P30"/>
    <mergeCell ref="S29:S30"/>
    <mergeCell ref="T29:T30"/>
    <mergeCell ref="Y53:Y54"/>
    <mergeCell ref="Z55:Z56"/>
    <mergeCell ref="G53:G54"/>
    <mergeCell ref="M53:M54"/>
    <mergeCell ref="E38:J38"/>
    <mergeCell ref="K38:P38"/>
    <mergeCell ref="Q38:V38"/>
    <mergeCell ref="W38:AB38"/>
    <mergeCell ref="G55:G56"/>
    <mergeCell ref="M55:M56"/>
    <mergeCell ref="S55:S56"/>
    <mergeCell ref="Y55:Y56"/>
    <mergeCell ref="S53:S54"/>
    <mergeCell ref="E39:J39"/>
    <mergeCell ref="K39:P39"/>
    <mergeCell ref="Q39:V39"/>
    <mergeCell ref="W39:AB39"/>
    <mergeCell ref="A29:A30"/>
    <mergeCell ref="B29:D30"/>
    <mergeCell ref="G29:G30"/>
    <mergeCell ref="H29:H30"/>
    <mergeCell ref="I29:I30"/>
    <mergeCell ref="J29:J30"/>
    <mergeCell ref="U25:U26"/>
    <mergeCell ref="V25:V26"/>
    <mergeCell ref="G27:G28"/>
    <mergeCell ref="M27:M28"/>
    <mergeCell ref="S27:S28"/>
    <mergeCell ref="B28:D28"/>
    <mergeCell ref="M25:M26"/>
    <mergeCell ref="N25:N26"/>
    <mergeCell ref="O25:O26"/>
    <mergeCell ref="P25:P26"/>
    <mergeCell ref="S25:S26"/>
    <mergeCell ref="T25:T26"/>
    <mergeCell ref="U29:U30"/>
    <mergeCell ref="V29:V30"/>
    <mergeCell ref="B24:D24"/>
    <mergeCell ref="A25:A26"/>
    <mergeCell ref="B25:D26"/>
    <mergeCell ref="G25:G26"/>
    <mergeCell ref="H25:H26"/>
    <mergeCell ref="I25:I26"/>
    <mergeCell ref="J25:J26"/>
    <mergeCell ref="J21:J22"/>
    <mergeCell ref="M21:M22"/>
    <mergeCell ref="E12:J12"/>
    <mergeCell ref="K12:P12"/>
    <mergeCell ref="Q12:V12"/>
    <mergeCell ref="E13:J13"/>
    <mergeCell ref="K13:P13"/>
    <mergeCell ref="B20:D20"/>
    <mergeCell ref="A21:A22"/>
    <mergeCell ref="B21:D22"/>
    <mergeCell ref="G21:G22"/>
    <mergeCell ref="H21:H22"/>
    <mergeCell ref="I21:I22"/>
    <mergeCell ref="O17:O18"/>
    <mergeCell ref="P17:P18"/>
    <mergeCell ref="S17:S18"/>
    <mergeCell ref="T21:T22"/>
    <mergeCell ref="U21:U22"/>
    <mergeCell ref="V21:V22"/>
    <mergeCell ref="N21:N22"/>
    <mergeCell ref="O21:O22"/>
    <mergeCell ref="P21:P22"/>
    <mergeCell ref="S21:S22"/>
    <mergeCell ref="A1:AB1"/>
    <mergeCell ref="A2:AB2"/>
    <mergeCell ref="A3:AB3"/>
    <mergeCell ref="A4:AB4"/>
    <mergeCell ref="A5:AB5"/>
    <mergeCell ref="A6:AB6"/>
    <mergeCell ref="T17:T18"/>
    <mergeCell ref="U17:U18"/>
    <mergeCell ref="V17:V18"/>
    <mergeCell ref="Q13:V13"/>
    <mergeCell ref="B16:D16"/>
    <mergeCell ref="A17:A18"/>
    <mergeCell ref="B17:D18"/>
    <mergeCell ref="G17:G18"/>
    <mergeCell ref="H17:H18"/>
    <mergeCell ref="I17:I18"/>
    <mergeCell ref="J17:J18"/>
    <mergeCell ref="M17:M18"/>
    <mergeCell ref="N17:N18"/>
    <mergeCell ref="A10:A14"/>
    <mergeCell ref="B10:D14"/>
    <mergeCell ref="E10:J10"/>
    <mergeCell ref="K10:P10"/>
    <mergeCell ref="Q10:V10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paperSize="5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zoomScalePageLayoutView="0" workbookViewId="0" topLeftCell="A1">
      <selection activeCell="A1" sqref="A1:F84"/>
    </sheetView>
  </sheetViews>
  <sheetFormatPr defaultColWidth="11.421875" defaultRowHeight="15"/>
  <cols>
    <col min="1" max="1" width="8.7109375" style="0" customWidth="1"/>
    <col min="2" max="2" width="15.140625" style="0" customWidth="1"/>
    <col min="3" max="3" width="22.8515625" style="0" customWidth="1"/>
    <col min="4" max="4" width="13.7109375" style="0" customWidth="1"/>
    <col min="5" max="5" width="17.140625" style="0" customWidth="1"/>
    <col min="6" max="6" width="30.7109375" style="0" customWidth="1"/>
  </cols>
  <sheetData>
    <row r="1" spans="1:6" ht="15.75">
      <c r="A1" s="444" t="s">
        <v>0</v>
      </c>
      <c r="B1" s="444"/>
      <c r="C1" s="444"/>
      <c r="D1" s="444"/>
      <c r="E1" s="444"/>
      <c r="F1" s="444"/>
    </row>
    <row r="2" spans="1:6" ht="15.75">
      <c r="A2" s="444" t="s">
        <v>1</v>
      </c>
      <c r="B2" s="444"/>
      <c r="C2" s="444"/>
      <c r="D2" s="444"/>
      <c r="E2" s="444"/>
      <c r="F2" s="444"/>
    </row>
    <row r="3" spans="1:6" ht="15.75">
      <c r="A3" s="444" t="s">
        <v>134</v>
      </c>
      <c r="B3" s="444"/>
      <c r="C3" s="444"/>
      <c r="D3" s="444"/>
      <c r="E3" s="444"/>
      <c r="F3" s="444"/>
    </row>
    <row r="4" spans="1:6" ht="15.75">
      <c r="A4" s="444" t="s">
        <v>135</v>
      </c>
      <c r="B4" s="444"/>
      <c r="C4" s="444"/>
      <c r="D4" s="444"/>
      <c r="E4" s="444"/>
      <c r="F4" s="444"/>
    </row>
    <row r="5" spans="1:6" ht="15.75">
      <c r="A5" s="444" t="s">
        <v>454</v>
      </c>
      <c r="B5" s="444"/>
      <c r="C5" s="444"/>
      <c r="D5" s="444"/>
      <c r="E5" s="444"/>
      <c r="F5" s="444"/>
    </row>
    <row r="6" spans="1:6" ht="15.75">
      <c r="A6" s="444"/>
      <c r="B6" s="444"/>
      <c r="C6" s="444"/>
      <c r="D6" s="444"/>
      <c r="E6" s="444"/>
      <c r="F6" s="444"/>
    </row>
    <row r="7" spans="1:6" ht="15.75">
      <c r="A7" s="261"/>
      <c r="B7" s="261"/>
      <c r="C7" s="261"/>
      <c r="D7" s="261"/>
      <c r="E7" s="261"/>
      <c r="F7" s="261"/>
    </row>
    <row r="8" ht="15.75" thickBot="1"/>
    <row r="9" spans="1:6" ht="15.75" thickBot="1">
      <c r="A9" s="262" t="s">
        <v>412</v>
      </c>
      <c r="B9" s="263"/>
      <c r="C9" s="764" t="s">
        <v>455</v>
      </c>
      <c r="D9" s="765"/>
      <c r="E9" s="765"/>
      <c r="F9" s="766"/>
    </row>
    <row r="10" ht="15.75" thickBot="1"/>
    <row r="11" spans="1:6" ht="15.75" thickBot="1">
      <c r="A11" s="634" t="s">
        <v>413</v>
      </c>
      <c r="B11" s="767" t="s">
        <v>414</v>
      </c>
      <c r="C11" s="768"/>
      <c r="D11" s="768"/>
      <c r="E11" s="769"/>
      <c r="F11" s="634" t="s">
        <v>415</v>
      </c>
    </row>
    <row r="12" spans="1:6" ht="30.75" thickBot="1">
      <c r="A12" s="635"/>
      <c r="B12" s="587" t="s">
        <v>192</v>
      </c>
      <c r="C12" s="589"/>
      <c r="D12" s="68" t="s">
        <v>193</v>
      </c>
      <c r="E12" s="264" t="s">
        <v>416</v>
      </c>
      <c r="F12" s="650"/>
    </row>
    <row r="13" spans="1:6" ht="15.75" thickBot="1">
      <c r="A13" s="635"/>
      <c r="B13" s="570" t="s">
        <v>290</v>
      </c>
      <c r="C13" s="571"/>
      <c r="D13" s="69">
        <v>0.2</v>
      </c>
      <c r="E13" s="265">
        <v>29</v>
      </c>
      <c r="F13" s="266" t="s">
        <v>417</v>
      </c>
    </row>
    <row r="14" spans="1:6" ht="15">
      <c r="A14" s="635"/>
      <c r="B14" s="572" t="s">
        <v>291</v>
      </c>
      <c r="C14" s="573"/>
      <c r="D14" s="74">
        <v>0.4</v>
      </c>
      <c r="E14" s="267">
        <v>21</v>
      </c>
      <c r="F14" s="770">
        <v>200</v>
      </c>
    </row>
    <row r="15" spans="1:6" ht="15">
      <c r="A15" s="635"/>
      <c r="B15" s="572" t="s">
        <v>292</v>
      </c>
      <c r="C15" s="573"/>
      <c r="D15" s="77">
        <v>0.4</v>
      </c>
      <c r="E15" s="286">
        <v>31</v>
      </c>
      <c r="F15" s="771"/>
    </row>
    <row r="16" spans="1:6" ht="15.75" thickBot="1">
      <c r="A16" s="650"/>
      <c r="B16" s="773" t="s">
        <v>199</v>
      </c>
      <c r="C16" s="774"/>
      <c r="D16" s="268">
        <f>SUM(D13:D15)</f>
        <v>1</v>
      </c>
      <c r="E16" s="269">
        <f>SUMPRODUCT((D13:D15),(E13:E15))</f>
        <v>26.6</v>
      </c>
      <c r="F16" s="772"/>
    </row>
    <row r="17" spans="2:6" ht="15.75" thickBot="1">
      <c r="B17" s="775"/>
      <c r="C17" s="775"/>
      <c r="D17" s="775"/>
      <c r="E17" s="775"/>
      <c r="F17" s="775"/>
    </row>
    <row r="18" spans="1:6" ht="15.75" thickBot="1">
      <c r="A18" s="634" t="s">
        <v>418</v>
      </c>
      <c r="B18" s="776" t="s">
        <v>419</v>
      </c>
      <c r="C18" s="777"/>
      <c r="D18" s="777"/>
      <c r="E18" s="778"/>
      <c r="F18" s="634" t="s">
        <v>415</v>
      </c>
    </row>
    <row r="19" spans="1:6" ht="15.75" thickBot="1">
      <c r="A19" s="635"/>
      <c r="B19" s="779" t="s">
        <v>420</v>
      </c>
      <c r="C19" s="780"/>
      <c r="D19" s="781"/>
      <c r="E19" s="270" t="s">
        <v>421</v>
      </c>
      <c r="F19" s="650"/>
    </row>
    <row r="20" spans="1:6" ht="18" customHeight="1" thickBot="1">
      <c r="A20" s="635"/>
      <c r="B20" s="782" t="s">
        <v>0</v>
      </c>
      <c r="C20" s="783"/>
      <c r="D20" s="784"/>
      <c r="E20" s="635">
        <v>3</v>
      </c>
      <c r="F20" s="266" t="s">
        <v>422</v>
      </c>
    </row>
    <row r="21" spans="1:6" ht="15">
      <c r="A21" s="635"/>
      <c r="B21" s="785" t="s">
        <v>456</v>
      </c>
      <c r="C21" s="786"/>
      <c r="D21" s="787"/>
      <c r="E21" s="635"/>
      <c r="F21" s="770">
        <v>200</v>
      </c>
    </row>
    <row r="22" spans="1:6" ht="15.75" thickBot="1">
      <c r="A22" s="650"/>
      <c r="B22" s="785" t="s">
        <v>456</v>
      </c>
      <c r="C22" s="786"/>
      <c r="D22" s="787"/>
      <c r="E22" s="650"/>
      <c r="F22" s="772"/>
    </row>
    <row r="23" spans="1:6" ht="15.75" thickBot="1">
      <c r="A23" s="788"/>
      <c r="B23" s="788"/>
      <c r="C23" s="788"/>
      <c r="D23" s="788"/>
      <c r="E23" s="788"/>
      <c r="F23" s="788"/>
    </row>
    <row r="24" spans="1:6" ht="15.75" thickBot="1">
      <c r="A24" s="634" t="s">
        <v>423</v>
      </c>
      <c r="B24" s="767" t="s">
        <v>424</v>
      </c>
      <c r="C24" s="768"/>
      <c r="D24" s="768"/>
      <c r="E24" s="769"/>
      <c r="F24" s="634" t="s">
        <v>415</v>
      </c>
    </row>
    <row r="25" spans="1:6" ht="15.75" thickBot="1">
      <c r="A25" s="635"/>
      <c r="B25" s="587" t="s">
        <v>192</v>
      </c>
      <c r="C25" s="589"/>
      <c r="D25" s="789" t="s">
        <v>425</v>
      </c>
      <c r="E25" s="790"/>
      <c r="F25" s="650"/>
    </row>
    <row r="26" spans="1:6" ht="15.75" thickBot="1">
      <c r="A26" s="635"/>
      <c r="B26" s="570" t="s">
        <v>290</v>
      </c>
      <c r="C26" s="571"/>
      <c r="D26" s="791">
        <v>5</v>
      </c>
      <c r="E26" s="792"/>
      <c r="F26" s="287" t="s">
        <v>426</v>
      </c>
    </row>
    <row r="27" spans="1:6" ht="15">
      <c r="A27" s="635"/>
      <c r="B27" s="572" t="s">
        <v>291</v>
      </c>
      <c r="C27" s="573"/>
      <c r="D27" s="838">
        <v>5</v>
      </c>
      <c r="E27" s="839"/>
      <c r="F27" s="770">
        <v>200</v>
      </c>
    </row>
    <row r="28" spans="1:6" ht="15">
      <c r="A28" s="635"/>
      <c r="B28" s="572" t="s">
        <v>292</v>
      </c>
      <c r="C28" s="573"/>
      <c r="D28" s="793">
        <v>5</v>
      </c>
      <c r="E28" s="794"/>
      <c r="F28" s="771"/>
    </row>
    <row r="29" spans="1:6" ht="15.75" thickBot="1">
      <c r="A29" s="650"/>
      <c r="B29" s="773" t="s">
        <v>370</v>
      </c>
      <c r="C29" s="774"/>
      <c r="D29" s="795">
        <f>MAX(D26:E28)</f>
        <v>5</v>
      </c>
      <c r="E29" s="796"/>
      <c r="F29" s="772"/>
    </row>
    <row r="30" spans="1:6" ht="15.75" thickBot="1">
      <c r="A30" s="788"/>
      <c r="B30" s="788"/>
      <c r="C30" s="788"/>
      <c r="D30" s="788"/>
      <c r="E30" s="788"/>
      <c r="F30" s="788"/>
    </row>
    <row r="31" spans="1:6" ht="15.75" thickBot="1">
      <c r="A31" s="634" t="s">
        <v>427</v>
      </c>
      <c r="B31" s="797" t="s">
        <v>428</v>
      </c>
      <c r="C31" s="798"/>
      <c r="D31" s="798"/>
      <c r="E31" s="799"/>
      <c r="F31" s="271" t="s">
        <v>415</v>
      </c>
    </row>
    <row r="32" spans="1:6" ht="15">
      <c r="A32" s="635"/>
      <c r="B32" s="800" t="s">
        <v>429</v>
      </c>
      <c r="C32" s="784"/>
      <c r="D32" s="801" t="s">
        <v>14</v>
      </c>
      <c r="E32" s="802"/>
      <c r="F32" s="803" t="s">
        <v>430</v>
      </c>
    </row>
    <row r="33" spans="1:6" ht="15.75" thickBot="1">
      <c r="A33" s="635"/>
      <c r="B33" s="805" t="s">
        <v>431</v>
      </c>
      <c r="C33" s="787"/>
      <c r="D33" s="785"/>
      <c r="E33" s="806"/>
      <c r="F33" s="804"/>
    </row>
    <row r="34" spans="1:6" ht="15.75" thickBot="1">
      <c r="A34" s="650"/>
      <c r="B34" s="807" t="s">
        <v>432</v>
      </c>
      <c r="C34" s="808"/>
      <c r="D34" s="809"/>
      <c r="E34" s="810"/>
      <c r="F34" s="266">
        <v>100</v>
      </c>
    </row>
    <row r="35" spans="1:6" ht="15.75" thickBot="1">
      <c r="A35" s="775"/>
      <c r="B35" s="775"/>
      <c r="C35" s="775"/>
      <c r="D35" s="775"/>
      <c r="E35" s="775"/>
      <c r="F35" s="775"/>
    </row>
    <row r="36" spans="1:6" ht="15.75" thickBot="1">
      <c r="A36" s="620" t="s">
        <v>433</v>
      </c>
      <c r="B36" s="811" t="s">
        <v>434</v>
      </c>
      <c r="C36" s="812"/>
      <c r="D36" s="812"/>
      <c r="E36" s="813"/>
      <c r="F36" s="456" t="s">
        <v>415</v>
      </c>
    </row>
    <row r="37" spans="1:6" ht="15.75" thickBot="1">
      <c r="A37" s="621"/>
      <c r="B37" s="272" t="s">
        <v>435</v>
      </c>
      <c r="C37" s="273" t="s">
        <v>436</v>
      </c>
      <c r="D37" s="273" t="s">
        <v>437</v>
      </c>
      <c r="E37" s="273" t="s">
        <v>438</v>
      </c>
      <c r="F37" s="458"/>
    </row>
    <row r="38" spans="1:6" ht="15">
      <c r="A38" s="621"/>
      <c r="B38" s="99">
        <v>1</v>
      </c>
      <c r="C38" s="289" t="s">
        <v>457</v>
      </c>
      <c r="D38" s="290" t="s">
        <v>14</v>
      </c>
      <c r="E38" s="291"/>
      <c r="F38" s="274">
        <v>100</v>
      </c>
    </row>
    <row r="39" spans="1:6" ht="15">
      <c r="A39" s="621"/>
      <c r="B39" s="104">
        <f>+B38+1</f>
        <v>2</v>
      </c>
      <c r="C39" s="292" t="s">
        <v>457</v>
      </c>
      <c r="D39" s="288" t="s">
        <v>14</v>
      </c>
      <c r="E39" s="293"/>
      <c r="F39" s="274">
        <v>100</v>
      </c>
    </row>
    <row r="40" spans="1:6" ht="15">
      <c r="A40" s="621"/>
      <c r="B40" s="104">
        <f aca="true" t="shared" si="0" ref="B40:B45">+B39+1</f>
        <v>3</v>
      </c>
      <c r="C40" s="292" t="s">
        <v>457</v>
      </c>
      <c r="D40" s="288" t="s">
        <v>14</v>
      </c>
      <c r="E40" s="293"/>
      <c r="F40" s="274">
        <v>100</v>
      </c>
    </row>
    <row r="41" spans="1:6" ht="15">
      <c r="A41" s="621"/>
      <c r="B41" s="104">
        <f t="shared" si="0"/>
        <v>4</v>
      </c>
      <c r="C41" s="292" t="s">
        <v>457</v>
      </c>
      <c r="D41" s="288" t="s">
        <v>14</v>
      </c>
      <c r="E41" s="293"/>
      <c r="F41" s="274">
        <v>100</v>
      </c>
    </row>
    <row r="42" spans="1:6" ht="15">
      <c r="A42" s="621"/>
      <c r="B42" s="104">
        <f t="shared" si="0"/>
        <v>5</v>
      </c>
      <c r="C42" s="292" t="s">
        <v>457</v>
      </c>
      <c r="D42" s="288" t="s">
        <v>14</v>
      </c>
      <c r="E42" s="293"/>
      <c r="F42" s="274">
        <v>100</v>
      </c>
    </row>
    <row r="43" spans="1:6" ht="15">
      <c r="A43" s="621"/>
      <c r="B43" s="104">
        <f t="shared" si="0"/>
        <v>6</v>
      </c>
      <c r="C43" s="292" t="s">
        <v>457</v>
      </c>
      <c r="D43" s="288" t="s">
        <v>14</v>
      </c>
      <c r="E43" s="293"/>
      <c r="F43" s="274">
        <v>100</v>
      </c>
    </row>
    <row r="44" spans="1:6" ht="15">
      <c r="A44" s="621"/>
      <c r="B44" s="104">
        <f t="shared" si="0"/>
        <v>7</v>
      </c>
      <c r="C44" s="292" t="s">
        <v>457</v>
      </c>
      <c r="D44" s="288" t="s">
        <v>14</v>
      </c>
      <c r="E44" s="293"/>
      <c r="F44" s="274">
        <v>100</v>
      </c>
    </row>
    <row r="45" spans="1:6" ht="15.75" thickBot="1">
      <c r="A45" s="621"/>
      <c r="B45" s="109">
        <f t="shared" si="0"/>
        <v>8</v>
      </c>
      <c r="C45" s="294" t="s">
        <v>457</v>
      </c>
      <c r="D45" s="295" t="s">
        <v>14</v>
      </c>
      <c r="E45" s="296"/>
      <c r="F45" s="274">
        <v>100</v>
      </c>
    </row>
    <row r="46" spans="1:6" ht="15.75" thickBot="1">
      <c r="A46" s="636"/>
      <c r="B46" s="636" t="s">
        <v>439</v>
      </c>
      <c r="C46" s="814"/>
      <c r="D46" s="814"/>
      <c r="E46" s="815"/>
      <c r="F46" s="276">
        <f>AVERAGE(F38:F45)</f>
        <v>100</v>
      </c>
    </row>
    <row r="47" spans="1:6" ht="15.75">
      <c r="A47" s="444" t="s">
        <v>0</v>
      </c>
      <c r="B47" s="444"/>
      <c r="C47" s="444"/>
      <c r="D47" s="444"/>
      <c r="E47" s="444"/>
      <c r="F47" s="444"/>
    </row>
    <row r="48" spans="1:6" ht="15.75">
      <c r="A48" s="444" t="s">
        <v>1</v>
      </c>
      <c r="B48" s="444"/>
      <c r="C48" s="444"/>
      <c r="D48" s="444"/>
      <c r="E48" s="444"/>
      <c r="F48" s="444"/>
    </row>
    <row r="49" spans="1:6" ht="15.75">
      <c r="A49" s="444" t="s">
        <v>134</v>
      </c>
      <c r="B49" s="444"/>
      <c r="C49" s="444"/>
      <c r="D49" s="444"/>
      <c r="E49" s="444"/>
      <c r="F49" s="444"/>
    </row>
    <row r="50" spans="1:6" ht="15.75">
      <c r="A50" s="444" t="s">
        <v>135</v>
      </c>
      <c r="B50" s="444"/>
      <c r="C50" s="444"/>
      <c r="D50" s="444"/>
      <c r="E50" s="444"/>
      <c r="F50" s="444"/>
    </row>
    <row r="51" spans="1:6" ht="15.75">
      <c r="A51" s="444" t="s">
        <v>411</v>
      </c>
      <c r="B51" s="444"/>
      <c r="C51" s="444"/>
      <c r="D51" s="444"/>
      <c r="E51" s="444"/>
      <c r="F51" s="444"/>
    </row>
    <row r="52" spans="1:6" ht="15.75">
      <c r="A52" s="444"/>
      <c r="B52" s="444"/>
      <c r="C52" s="444"/>
      <c r="D52" s="444"/>
      <c r="E52" s="444"/>
      <c r="F52" s="444"/>
    </row>
    <row r="53" spans="1:6" ht="15.75">
      <c r="A53" s="261"/>
      <c r="B53" s="261"/>
      <c r="C53" s="261"/>
      <c r="D53" s="261"/>
      <c r="E53" s="261"/>
      <c r="F53" s="261"/>
    </row>
    <row r="54" ht="15.75" thickBot="1"/>
    <row r="55" spans="1:6" ht="15.75" customHeight="1" thickBot="1">
      <c r="A55" s="262" t="s">
        <v>412</v>
      </c>
      <c r="B55" s="263"/>
      <c r="C55" s="764" t="s">
        <v>455</v>
      </c>
      <c r="D55" s="765"/>
      <c r="E55" s="765"/>
      <c r="F55" s="766"/>
    </row>
    <row r="56" ht="15.75" thickBot="1"/>
    <row r="57" spans="1:6" ht="15.75" thickBot="1">
      <c r="A57" s="620" t="s">
        <v>440</v>
      </c>
      <c r="B57" s="767" t="s">
        <v>441</v>
      </c>
      <c r="C57" s="768"/>
      <c r="D57" s="768"/>
      <c r="E57" s="768"/>
      <c r="F57" s="277" t="s">
        <v>442</v>
      </c>
    </row>
    <row r="58" spans="1:6" ht="15">
      <c r="A58" s="621"/>
      <c r="B58" s="822" t="s">
        <v>443</v>
      </c>
      <c r="C58" s="823"/>
      <c r="D58" s="823"/>
      <c r="E58" s="824"/>
      <c r="F58" s="278" t="s">
        <v>444</v>
      </c>
    </row>
    <row r="59" spans="1:6" ht="15">
      <c r="A59" s="621"/>
      <c r="B59" s="825" t="s">
        <v>445</v>
      </c>
      <c r="C59" s="826"/>
      <c r="D59" s="826"/>
      <c r="E59" s="827"/>
      <c r="F59" s="279" t="s">
        <v>444</v>
      </c>
    </row>
    <row r="60" spans="1:6" ht="15.75" thickBot="1">
      <c r="A60" s="621"/>
      <c r="B60" s="828" t="s">
        <v>446</v>
      </c>
      <c r="C60" s="829"/>
      <c r="D60" s="829"/>
      <c r="E60" s="830"/>
      <c r="F60" s="280" t="s">
        <v>444</v>
      </c>
    </row>
    <row r="61" spans="1:6" ht="15.75" thickBot="1">
      <c r="A61" s="621"/>
      <c r="B61" s="831"/>
      <c r="C61" s="832"/>
      <c r="D61" s="832"/>
      <c r="E61" s="832"/>
      <c r="F61" s="833"/>
    </row>
    <row r="62" spans="1:6" ht="15.75" thickBot="1">
      <c r="A62" s="621"/>
      <c r="B62" s="767" t="s">
        <v>447</v>
      </c>
      <c r="C62" s="768"/>
      <c r="D62" s="768"/>
      <c r="E62" s="768"/>
      <c r="F62" s="271" t="s">
        <v>415</v>
      </c>
    </row>
    <row r="63" spans="1:6" ht="15">
      <c r="A63" s="621"/>
      <c r="B63" s="834" t="s">
        <v>448</v>
      </c>
      <c r="C63" s="835"/>
      <c r="D63" s="835"/>
      <c r="E63" s="281">
        <v>3411552776</v>
      </c>
      <c r="F63" s="836">
        <f>+(E64/E63)*200</f>
        <v>200</v>
      </c>
    </row>
    <row r="64" spans="1:6" ht="15.75" thickBot="1">
      <c r="A64" s="636"/>
      <c r="B64" s="846" t="s">
        <v>449</v>
      </c>
      <c r="C64" s="847"/>
      <c r="D64" s="847"/>
      <c r="E64" s="282">
        <f>+E63</f>
        <v>3411552776</v>
      </c>
      <c r="F64" s="837"/>
    </row>
    <row r="65" spans="1:6" ht="15">
      <c r="A65" s="848"/>
      <c r="B65" s="848"/>
      <c r="C65" s="848"/>
      <c r="D65" s="848"/>
      <c r="E65" s="848"/>
      <c r="F65" s="848"/>
    </row>
    <row r="66" spans="1:6" ht="15">
      <c r="A66" s="849" t="s">
        <v>450</v>
      </c>
      <c r="B66" s="849"/>
      <c r="C66" s="849"/>
      <c r="D66" s="849"/>
      <c r="E66" s="849"/>
      <c r="F66" s="849"/>
    </row>
    <row r="67" spans="1:6" ht="15.75" thickBot="1">
      <c r="A67" s="849"/>
      <c r="B67" s="849"/>
      <c r="C67" s="849"/>
      <c r="D67" s="849"/>
      <c r="E67" s="849"/>
      <c r="F67" s="849"/>
    </row>
    <row r="68" spans="1:6" ht="15.75" thickBot="1">
      <c r="A68" s="276" t="s">
        <v>451</v>
      </c>
      <c r="B68" s="816" t="s">
        <v>452</v>
      </c>
      <c r="C68" s="817"/>
      <c r="D68" s="817"/>
      <c r="E68" s="818"/>
      <c r="F68" s="276" t="s">
        <v>415</v>
      </c>
    </row>
    <row r="69" spans="1:6" ht="15">
      <c r="A69" s="283" t="s">
        <v>413</v>
      </c>
      <c r="B69" s="819" t="str">
        <f>+B11</f>
        <v>ANTIGÜEDAD DE LA EMPRESA</v>
      </c>
      <c r="C69" s="820"/>
      <c r="D69" s="820"/>
      <c r="E69" s="821"/>
      <c r="F69" s="284">
        <f>+F14</f>
        <v>200</v>
      </c>
    </row>
    <row r="70" spans="1:6" ht="15">
      <c r="A70" s="104" t="s">
        <v>418</v>
      </c>
      <c r="B70" s="840" t="str">
        <f>+B18</f>
        <v>EXPERIENCIA ESPECIFICA</v>
      </c>
      <c r="C70" s="841"/>
      <c r="D70" s="841"/>
      <c r="E70" s="842"/>
      <c r="F70" s="127">
        <f>+F21</f>
        <v>200</v>
      </c>
    </row>
    <row r="71" spans="1:6" ht="15">
      <c r="A71" s="104" t="s">
        <v>423</v>
      </c>
      <c r="B71" s="840" t="str">
        <f>+B24</f>
        <v>SANCIONES</v>
      </c>
      <c r="C71" s="841"/>
      <c r="D71" s="841"/>
      <c r="E71" s="842"/>
      <c r="F71" s="127">
        <f>+F27</f>
        <v>200</v>
      </c>
    </row>
    <row r="72" spans="1:6" ht="15">
      <c r="A72" s="104" t="s">
        <v>427</v>
      </c>
      <c r="B72" s="840" t="str">
        <f>+B31</f>
        <v>FORMACIÓN DEL COORDINADOR</v>
      </c>
      <c r="C72" s="841"/>
      <c r="D72" s="841"/>
      <c r="E72" s="842"/>
      <c r="F72" s="127">
        <f>+F34</f>
        <v>100</v>
      </c>
    </row>
    <row r="73" spans="1:6" ht="15">
      <c r="A73" s="104" t="s">
        <v>433</v>
      </c>
      <c r="B73" s="840" t="str">
        <f>+B36</f>
        <v>FORMACIÓN SUPERVISORES</v>
      </c>
      <c r="C73" s="841"/>
      <c r="D73" s="841"/>
      <c r="E73" s="842"/>
      <c r="F73" s="127">
        <f>+F46</f>
        <v>100</v>
      </c>
    </row>
    <row r="74" spans="1:6" ht="15.75" thickBot="1">
      <c r="A74" s="109" t="s">
        <v>440</v>
      </c>
      <c r="B74" s="843" t="str">
        <f>+B57</f>
        <v>PROPUESTA ECONÓMICA</v>
      </c>
      <c r="C74" s="844"/>
      <c r="D74" s="844"/>
      <c r="E74" s="845"/>
      <c r="F74" s="275">
        <f>+F63</f>
        <v>200</v>
      </c>
    </row>
    <row r="75" spans="1:6" ht="15.75" thickBot="1">
      <c r="A75" s="767" t="s">
        <v>453</v>
      </c>
      <c r="B75" s="768"/>
      <c r="C75" s="768"/>
      <c r="D75" s="768"/>
      <c r="E75" s="769"/>
      <c r="F75" s="285">
        <f>SUM(F69:F74)</f>
        <v>1000</v>
      </c>
    </row>
    <row r="83" spans="3:5" ht="15">
      <c r="C83" s="86"/>
      <c r="D83" s="86"/>
      <c r="E83" s="86"/>
    </row>
    <row r="84" spans="1:6" ht="15">
      <c r="A84" s="580" t="s">
        <v>132</v>
      </c>
      <c r="B84" s="580"/>
      <c r="C84" s="580"/>
      <c r="D84" s="580"/>
      <c r="E84" s="580"/>
      <c r="F84" s="580"/>
    </row>
    <row r="85" spans="1:6" ht="15">
      <c r="A85" s="580" t="s">
        <v>133</v>
      </c>
      <c r="B85" s="580"/>
      <c r="C85" s="580"/>
      <c r="D85" s="580"/>
      <c r="E85" s="580"/>
      <c r="F85" s="580"/>
    </row>
  </sheetData>
  <sheetProtection/>
  <mergeCells count="86">
    <mergeCell ref="A84:F84"/>
    <mergeCell ref="A85:F85"/>
    <mergeCell ref="B15:C15"/>
    <mergeCell ref="B27:C27"/>
    <mergeCell ref="D27:E27"/>
    <mergeCell ref="F27:F29"/>
    <mergeCell ref="B70:E70"/>
    <mergeCell ref="B71:E71"/>
    <mergeCell ref="B72:E72"/>
    <mergeCell ref="B73:E73"/>
    <mergeCell ref="B74:E74"/>
    <mergeCell ref="A75:E75"/>
    <mergeCell ref="B64:D64"/>
    <mergeCell ref="A65:F65"/>
    <mergeCell ref="A66:F66"/>
    <mergeCell ref="A67:F67"/>
    <mergeCell ref="B68:E68"/>
    <mergeCell ref="B69:E69"/>
    <mergeCell ref="C55:F55"/>
    <mergeCell ref="A57:A64"/>
    <mergeCell ref="B57:E57"/>
    <mergeCell ref="B58:E58"/>
    <mergeCell ref="B59:E59"/>
    <mergeCell ref="B60:E60"/>
    <mergeCell ref="B61:F61"/>
    <mergeCell ref="B62:E62"/>
    <mergeCell ref="B63:D63"/>
    <mergeCell ref="F63:F64"/>
    <mergeCell ref="A52:F52"/>
    <mergeCell ref="D33:E33"/>
    <mergeCell ref="B34:C34"/>
    <mergeCell ref="D34:E34"/>
    <mergeCell ref="A35:F35"/>
    <mergeCell ref="A36:A46"/>
    <mergeCell ref="B36:E36"/>
    <mergeCell ref="F36:F37"/>
    <mergeCell ref="B46:E46"/>
    <mergeCell ref="A47:F47"/>
    <mergeCell ref="A48:F48"/>
    <mergeCell ref="A49:F49"/>
    <mergeCell ref="A50:F50"/>
    <mergeCell ref="A51:F51"/>
    <mergeCell ref="A30:F30"/>
    <mergeCell ref="A31:A34"/>
    <mergeCell ref="B31:E31"/>
    <mergeCell ref="B32:C32"/>
    <mergeCell ref="D32:E32"/>
    <mergeCell ref="F32:F33"/>
    <mergeCell ref="B33:C33"/>
    <mergeCell ref="A23:F23"/>
    <mergeCell ref="A24:A29"/>
    <mergeCell ref="B24:E24"/>
    <mergeCell ref="F24:F25"/>
    <mergeCell ref="B25:C25"/>
    <mergeCell ref="D25:E25"/>
    <mergeCell ref="B26:C26"/>
    <mergeCell ref="D26:E26"/>
    <mergeCell ref="B28:C28"/>
    <mergeCell ref="D28:E28"/>
    <mergeCell ref="B29:C29"/>
    <mergeCell ref="D29:E29"/>
    <mergeCell ref="B17:F17"/>
    <mergeCell ref="A18:A22"/>
    <mergeCell ref="B18:E18"/>
    <mergeCell ref="F18:F19"/>
    <mergeCell ref="B19:D19"/>
    <mergeCell ref="B20:D20"/>
    <mergeCell ref="E20:E22"/>
    <mergeCell ref="B21:D21"/>
    <mergeCell ref="F21:F22"/>
    <mergeCell ref="B22:D22"/>
    <mergeCell ref="C9:F9"/>
    <mergeCell ref="A11:A16"/>
    <mergeCell ref="B11:E11"/>
    <mergeCell ref="F11:F12"/>
    <mergeCell ref="B12:C12"/>
    <mergeCell ref="B13:C13"/>
    <mergeCell ref="B14:C14"/>
    <mergeCell ref="F14:F16"/>
    <mergeCell ref="B16:C16"/>
    <mergeCell ref="A6:F6"/>
    <mergeCell ref="A1:F1"/>
    <mergeCell ref="A2:F2"/>
    <mergeCell ref="A3:F3"/>
    <mergeCell ref="A4:F4"/>
    <mergeCell ref="A5:F5"/>
  </mergeCells>
  <printOptions gridLines="1" horizontalCentered="1" verticalCentered="1"/>
  <pageMargins left="0.7086614173228347" right="0.7086614173228347" top="0.7480314960629921" bottom="0.7480314960629921" header="0.31496062992125984" footer="0.31496062992125984"/>
  <pageSetup fitToHeight="0" fitToWidth="1" orientation="portrait" scale="83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3"/>
  <sheetViews>
    <sheetView zoomScale="130" zoomScaleNormal="130" zoomScalePageLayoutView="0" workbookViewId="0" topLeftCell="A1">
      <selection activeCell="A5" sqref="A5:L5"/>
    </sheetView>
  </sheetViews>
  <sheetFormatPr defaultColWidth="11.421875" defaultRowHeight="15"/>
  <cols>
    <col min="1" max="1" width="3.28125" style="0" customWidth="1"/>
    <col min="5" max="5" width="23.57421875" style="0" customWidth="1"/>
    <col min="12" max="12" width="13.57421875" style="0" customWidth="1"/>
  </cols>
  <sheetData>
    <row r="1" spans="1:12" ht="15">
      <c r="A1" s="853" t="s">
        <v>0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</row>
    <row r="2" spans="1:12" ht="15">
      <c r="A2" s="853" t="s">
        <v>320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</row>
    <row r="3" spans="1:12" ht="15">
      <c r="A3" s="853" t="s">
        <v>321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</row>
    <row r="4" spans="1:12" ht="15">
      <c r="A4" s="853" t="s">
        <v>322</v>
      </c>
      <c r="B4" s="853"/>
      <c r="C4" s="853"/>
      <c r="D4" s="853"/>
      <c r="E4" s="853"/>
      <c r="F4" s="853"/>
      <c r="G4" s="853"/>
      <c r="H4" s="853"/>
      <c r="I4" s="853"/>
      <c r="J4" s="853"/>
      <c r="K4" s="853"/>
      <c r="L4" s="853"/>
    </row>
    <row r="5" spans="1:12" ht="15">
      <c r="A5" s="853" t="s">
        <v>406</v>
      </c>
      <c r="B5" s="853"/>
      <c r="C5" s="853"/>
      <c r="D5" s="853"/>
      <c r="E5" s="853"/>
      <c r="F5" s="853"/>
      <c r="G5" s="853"/>
      <c r="H5" s="853"/>
      <c r="I5" s="853"/>
      <c r="J5" s="853"/>
      <c r="K5" s="853"/>
      <c r="L5" s="853"/>
    </row>
    <row r="6" spans="1:11" ht="15.75" thickBo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</row>
    <row r="7" spans="1:12" ht="15.75" thickBot="1">
      <c r="A7" s="182"/>
      <c r="B7" s="183" t="s">
        <v>323</v>
      </c>
      <c r="C7" s="850" t="s">
        <v>324</v>
      </c>
      <c r="D7" s="851"/>
      <c r="E7" s="183" t="s">
        <v>325</v>
      </c>
      <c r="F7" s="850" t="s">
        <v>326</v>
      </c>
      <c r="G7" s="851"/>
      <c r="H7" s="850" t="s">
        <v>327</v>
      </c>
      <c r="I7" s="851"/>
      <c r="J7" s="850" t="s">
        <v>328</v>
      </c>
      <c r="K7" s="852"/>
      <c r="L7" s="297" t="s">
        <v>458</v>
      </c>
    </row>
    <row r="8" spans="1:12" ht="51.75" customHeight="1" thickBot="1">
      <c r="A8" s="184">
        <v>1</v>
      </c>
      <c r="B8" s="185" t="s">
        <v>329</v>
      </c>
      <c r="C8" s="854" t="s">
        <v>330</v>
      </c>
      <c r="D8" s="855"/>
      <c r="E8" s="184" t="s">
        <v>331</v>
      </c>
      <c r="F8" s="854" t="s">
        <v>332</v>
      </c>
      <c r="G8" s="855"/>
      <c r="H8" s="854" t="s">
        <v>400</v>
      </c>
      <c r="I8" s="855"/>
      <c r="J8" s="854" t="s">
        <v>333</v>
      </c>
      <c r="K8" s="858"/>
      <c r="L8" s="270" t="s">
        <v>460</v>
      </c>
    </row>
    <row r="9" spans="1:12" ht="64.5" thickBot="1">
      <c r="A9" s="184">
        <v>2</v>
      </c>
      <c r="B9" s="185" t="s">
        <v>334</v>
      </c>
      <c r="C9" s="854" t="s">
        <v>330</v>
      </c>
      <c r="D9" s="855"/>
      <c r="E9" s="184" t="s">
        <v>331</v>
      </c>
      <c r="F9" s="856" t="s">
        <v>401</v>
      </c>
      <c r="G9" s="857"/>
      <c r="H9" s="856" t="s">
        <v>404</v>
      </c>
      <c r="I9" s="857"/>
      <c r="J9" s="854" t="s">
        <v>405</v>
      </c>
      <c r="K9" s="858"/>
      <c r="L9" s="270" t="s">
        <v>459</v>
      </c>
    </row>
    <row r="10" spans="1:12" ht="15.75" thickBot="1">
      <c r="A10" s="184">
        <v>3</v>
      </c>
      <c r="B10" s="185" t="s">
        <v>335</v>
      </c>
      <c r="C10" s="854" t="s">
        <v>336</v>
      </c>
      <c r="D10" s="855"/>
      <c r="E10" s="186" t="s">
        <v>337</v>
      </c>
      <c r="F10" s="859" t="s">
        <v>337</v>
      </c>
      <c r="G10" s="860"/>
      <c r="H10" s="859" t="s">
        <v>337</v>
      </c>
      <c r="I10" s="860"/>
      <c r="J10" s="854" t="s">
        <v>338</v>
      </c>
      <c r="K10" s="858"/>
      <c r="L10" s="270" t="s">
        <v>460</v>
      </c>
    </row>
    <row r="11" spans="1:12" ht="15.75" thickBot="1">
      <c r="A11" s="184">
        <v>4</v>
      </c>
      <c r="B11" s="185" t="s">
        <v>339</v>
      </c>
      <c r="C11" s="854" t="s">
        <v>336</v>
      </c>
      <c r="D11" s="855"/>
      <c r="E11" s="186" t="s">
        <v>337</v>
      </c>
      <c r="F11" s="859" t="s">
        <v>337</v>
      </c>
      <c r="G11" s="860"/>
      <c r="H11" s="859" t="s">
        <v>337</v>
      </c>
      <c r="I11" s="860"/>
      <c r="J11" s="854" t="s">
        <v>338</v>
      </c>
      <c r="K11" s="858"/>
      <c r="L11" s="270" t="s">
        <v>460</v>
      </c>
    </row>
    <row r="12" spans="1:12" ht="39" thickBot="1">
      <c r="A12" s="184">
        <v>5</v>
      </c>
      <c r="B12" s="185" t="s">
        <v>340</v>
      </c>
      <c r="C12" s="854" t="s">
        <v>336</v>
      </c>
      <c r="D12" s="855"/>
      <c r="E12" s="186" t="s">
        <v>337</v>
      </c>
      <c r="F12" s="859" t="s">
        <v>337</v>
      </c>
      <c r="G12" s="860"/>
      <c r="H12" s="859" t="s">
        <v>337</v>
      </c>
      <c r="I12" s="860"/>
      <c r="J12" s="854" t="s">
        <v>338</v>
      </c>
      <c r="K12" s="858"/>
      <c r="L12" s="270" t="s">
        <v>460</v>
      </c>
    </row>
    <row r="13" spans="1:11" ht="15">
      <c r="A13" s="182"/>
      <c r="B13" s="182"/>
      <c r="C13" s="182"/>
      <c r="D13" s="182"/>
      <c r="E13" s="182"/>
      <c r="F13" s="182"/>
      <c r="G13" s="182"/>
      <c r="H13" s="182"/>
      <c r="I13" s="182"/>
      <c r="J13" s="182"/>
      <c r="K13" s="182"/>
    </row>
  </sheetData>
  <sheetProtection/>
  <mergeCells count="29">
    <mergeCell ref="C12:D12"/>
    <mergeCell ref="F12:G12"/>
    <mergeCell ref="H12:I12"/>
    <mergeCell ref="J12:K12"/>
    <mergeCell ref="C10:D10"/>
    <mergeCell ref="F10:G10"/>
    <mergeCell ref="H10:I10"/>
    <mergeCell ref="J10:K10"/>
    <mergeCell ref="C11:D11"/>
    <mergeCell ref="F11:G11"/>
    <mergeCell ref="H11:I11"/>
    <mergeCell ref="J11:K11"/>
    <mergeCell ref="C9:D9"/>
    <mergeCell ref="F9:G9"/>
    <mergeCell ref="H9:I9"/>
    <mergeCell ref="J9:K9"/>
    <mergeCell ref="C8:D8"/>
    <mergeCell ref="F8:G8"/>
    <mergeCell ref="H8:I8"/>
    <mergeCell ref="J8:K8"/>
    <mergeCell ref="C7:D7"/>
    <mergeCell ref="F7:G7"/>
    <mergeCell ref="H7:I7"/>
    <mergeCell ref="J7:K7"/>
    <mergeCell ref="A1:L1"/>
    <mergeCell ref="A2:L2"/>
    <mergeCell ref="A3:L3"/>
    <mergeCell ref="A4:L4"/>
    <mergeCell ref="A5:L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2011-06-29T16:57:28Z</dcterms:modified>
  <cp:category/>
  <cp:version/>
  <cp:contentType/>
  <cp:contentStatus/>
</cp:coreProperties>
</file>