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932" firstSheet="1" activeTab="7"/>
  </bookViews>
  <sheets>
    <sheet name="EMPRESAS" sheetId="1" r:id="rId1"/>
    <sheet name="DOC ANALITICA" sheetId="2" r:id="rId2"/>
    <sheet name="ANALITICA S.A." sheetId="3" r:id="rId3"/>
    <sheet name="DOC QUIMICOS Y REACT" sheetId="4" r:id="rId4"/>
    <sheet name="QUIMICOS Y REACT" sheetId="5" r:id="rId5"/>
    <sheet name="DOC YEQUIM" sheetId="6" r:id="rId6"/>
    <sheet name="YEQUIM" sheetId="7" r:id="rId7"/>
    <sheet name="DOC EXIQUIM" sheetId="8" r:id="rId8"/>
    <sheet name="EXIQUIM" sheetId="9" r:id="rId9"/>
  </sheets>
  <definedNames/>
  <calcPr fullCalcOnLoad="1"/>
</workbook>
</file>

<file path=xl/sharedStrings.xml><?xml version="1.0" encoding="utf-8"?>
<sst xmlns="http://schemas.openxmlformats.org/spreadsheetml/2006/main" count="383" uniqueCount="70">
  <si>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</si>
  <si>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</si>
  <si>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</si>
  <si>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</si>
  <si>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</si>
  <si>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</si>
  <si>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</si>
  <si>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</si>
  <si>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</si>
  <si>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</si>
  <si>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</si>
  <si>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</si>
  <si>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</si>
  <si>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</si>
  <si>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</si>
  <si>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</si>
  <si>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</si>
  <si>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</si>
  <si>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</si>
  <si>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</si>
  <si>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</si>
  <si>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</si>
  <si>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</si>
  <si>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</si>
  <si>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</si>
  <si>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</si>
  <si>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</si>
  <si>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</si>
  <si>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</si>
  <si>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</si>
  <si>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</si>
  <si>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</si>
  <si>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</si>
  <si>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ADMITIDO EN DOCUMENTOS FINANCIEROS</t>
  </si>
  <si>
    <t>Patrimonio</t>
  </si>
  <si>
    <t>ALVARO MAHECHA RANGEL</t>
  </si>
  <si>
    <t>Jefe División de Recursos Financieros</t>
  </si>
  <si>
    <t>_____________________________</t>
  </si>
  <si>
    <t>_______________________________________</t>
  </si>
  <si>
    <t>EMPRESA</t>
  </si>
  <si>
    <t>INDICADORES BASICOS EN 2010 EN FORMA INDIVIDUAL</t>
  </si>
  <si>
    <t>Liquidez</t>
  </si>
  <si>
    <t>Capital de Trabajo</t>
  </si>
  <si>
    <t>Endeudamiento</t>
  </si>
  <si>
    <t>NIT</t>
  </si>
  <si>
    <t>PRESUPUESTO OFICIAL</t>
  </si>
  <si>
    <t>VALORES A DICIEMBRE 31 DE  2010</t>
  </si>
  <si>
    <t xml:space="preserve"> EVALUACIÓN DE ADMISIBILIDAD</t>
  </si>
  <si>
    <t>DECLARACION DE RENTA</t>
  </si>
  <si>
    <t>Conciliación Tributaria</t>
  </si>
  <si>
    <t>Endeudamiento  &lt;= A 60 %</t>
  </si>
  <si>
    <t>Endeudamiento &lt;= al 60 %</t>
  </si>
  <si>
    <t>Declaración de Renta 2010</t>
  </si>
  <si>
    <t>VALOR DE LA OFERTA</t>
  </si>
  <si>
    <t>Porcentaje</t>
  </si>
  <si>
    <t>OCTUBRE 31 DE 2011</t>
  </si>
  <si>
    <t>Razón Corriente &gt;= A   1,2 Veces</t>
  </si>
  <si>
    <t>Presupuesto</t>
  </si>
  <si>
    <t>Razón Corriente &gt;= A 1,2 Veces</t>
  </si>
  <si>
    <t>INVITACION DIRECTA No.012 DE 2011</t>
  </si>
  <si>
    <t>ANALYTICA S.A.</t>
  </si>
  <si>
    <t>X</t>
  </si>
  <si>
    <t>QUIMICOS Y REACTIVOS LTDA</t>
  </si>
  <si>
    <t>YEQUIM LTDA</t>
  </si>
  <si>
    <t>EXIQUIM SAS</t>
  </si>
  <si>
    <t>SUBSANAR</t>
  </si>
  <si>
    <t>ADMITIDO</t>
  </si>
  <si>
    <t>Capital de Trabajo: &gt;= 70%  del Presupuesto Oficial</t>
  </si>
  <si>
    <t>Patrimonio : &gt;= A  70% del Presupuesto Oficial</t>
  </si>
  <si>
    <t>ADMISIBLE</t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</si>
</sst>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;[Red]&quot;$&quot;\ #,##0.00"/>
    <numFmt numFmtId="215" formatCode="#,##0.00;[Red]#,##0.00"/>
    <numFmt numFmtId="216" formatCode="&quot;$&quot;#,##0.00;[Red]&quot;$&quot;#,##0.00"/>
    <numFmt numFmtId="217" formatCode="0.00;[Red]0.00"/>
    <numFmt numFmtId="218" formatCode="[$$-240A]\ #,##0.00;[Red][$$-240A]\ #,##0.00"/>
    <numFmt numFmtId="219" formatCode="&quot;$&quot;\ #,##0;[Red]&quot;$&quot;\ #,##0"/>
    <numFmt numFmtId="220" formatCode="#,##0;[Red]#,##0"/>
    <numFmt numFmtId="221" formatCode="_-* #,##0.0\ _P_t_s_-;\-* #,##0.0\ _P_t_s_-;_-* &quot;-&quot;??\ _P_t_s_-;_-@_-"/>
    <numFmt numFmtId="222" formatCode="0.0"/>
    <numFmt numFmtId="223" formatCode="0.000"/>
    <numFmt numFmtId="224" formatCode="0.0000"/>
  </numFmts>
  <fonts count="45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217" fontId="9" fillId="0" borderId="0" xfId="0" applyNumberFormat="1" applyFont="1" applyFill="1" applyBorder="1" applyAlignment="1">
      <alignment horizontal="center"/>
    </xf>
    <xf numFmtId="215" fontId="9" fillId="0" borderId="0" xfId="0" applyNumberFormat="1" applyFont="1" applyFill="1" applyBorder="1" applyAlignment="1" applyProtection="1">
      <alignment horizontal="right" vertical="center"/>
      <protection locked="0"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219" fontId="0" fillId="0" borderId="0" xfId="0" applyNumberFormat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217" fontId="9" fillId="34" borderId="18" xfId="0" applyNumberFormat="1" applyFont="1" applyFill="1" applyBorder="1" applyAlignment="1">
      <alignment horizontal="center"/>
    </xf>
    <xf numFmtId="218" fontId="9" fillId="34" borderId="18" xfId="0" applyNumberFormat="1" applyFont="1" applyFill="1" applyBorder="1" applyAlignment="1">
      <alignment/>
    </xf>
    <xf numFmtId="10" fontId="9" fillId="34" borderId="18" xfId="0" applyNumberFormat="1" applyFont="1" applyFill="1" applyBorder="1" applyAlignment="1">
      <alignment horizontal="center"/>
    </xf>
    <xf numFmtId="215" fontId="9" fillId="34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214" fontId="3" fillId="33" borderId="10" xfId="0" applyNumberFormat="1" applyFont="1" applyFill="1" applyBorder="1" applyAlignment="1">
      <alignment horizontal="center" vertical="center"/>
    </xf>
    <xf numFmtId="4" fontId="9" fillId="0" borderId="18" xfId="46" applyNumberFormat="1" applyFont="1" applyFill="1" applyBorder="1" applyAlignment="1" applyProtection="1">
      <alignment horizontal="right" vertical="center"/>
      <protection locked="0"/>
    </xf>
    <xf numFmtId="0" fontId="2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0" fillId="0" borderId="0" xfId="51">
      <alignment/>
      <protection/>
    </xf>
    <xf numFmtId="0" fontId="3" fillId="0" borderId="0" xfId="51" applyFont="1">
      <alignment/>
      <protection/>
    </xf>
    <xf numFmtId="0" fontId="2" fillId="0" borderId="21" xfId="51" applyFont="1" applyBorder="1" applyAlignment="1">
      <alignment horizontal="center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22" xfId="51" applyFont="1" applyBorder="1" applyAlignment="1">
      <alignment horizontal="center" vertical="center"/>
      <protection/>
    </xf>
    <xf numFmtId="0" fontId="3" fillId="0" borderId="19" xfId="51" applyFont="1" applyBorder="1" applyAlignment="1">
      <alignment horizontal="center" vertical="center"/>
      <protection/>
    </xf>
    <xf numFmtId="0" fontId="2" fillId="0" borderId="0" xfId="51" applyFont="1">
      <alignment/>
      <protection/>
    </xf>
    <xf numFmtId="209" fontId="3" fillId="0" borderId="0" xfId="46" applyFont="1" applyAlignment="1">
      <alignment/>
    </xf>
    <xf numFmtId="0" fontId="2" fillId="33" borderId="16" xfId="51" applyFont="1" applyFill="1" applyBorder="1" applyAlignment="1">
      <alignment horizontal="center"/>
      <protection/>
    </xf>
    <xf numFmtId="0" fontId="2" fillId="33" borderId="17" xfId="51" applyFont="1" applyFill="1" applyBorder="1" applyAlignment="1">
      <alignment horizontal="center"/>
      <protection/>
    </xf>
    <xf numFmtId="0" fontId="2" fillId="33" borderId="10" xfId="51" applyFont="1" applyFill="1" applyBorder="1" applyAlignment="1">
      <alignment horizontal="center"/>
      <protection/>
    </xf>
    <xf numFmtId="0" fontId="3" fillId="33" borderId="16" xfId="51" applyFont="1" applyFill="1" applyBorder="1">
      <alignment/>
      <protection/>
    </xf>
    <xf numFmtId="0" fontId="3" fillId="33" borderId="17" xfId="51" applyFont="1" applyFill="1" applyBorder="1">
      <alignment/>
      <protection/>
    </xf>
    <xf numFmtId="9" fontId="2" fillId="33" borderId="10" xfId="51" applyNumberFormat="1" applyFont="1" applyFill="1" applyBorder="1" applyAlignment="1">
      <alignment horizontal="center"/>
      <protection/>
    </xf>
    <xf numFmtId="0" fontId="2" fillId="33" borderId="11" xfId="51" applyFont="1" applyFill="1" applyBorder="1" applyAlignment="1">
      <alignment horizontal="center"/>
      <protection/>
    </xf>
    <xf numFmtId="0" fontId="2" fillId="0" borderId="23" xfId="51" applyFont="1" applyBorder="1" applyAlignment="1">
      <alignment horizontal="center" vertical="center"/>
      <protection/>
    </xf>
    <xf numFmtId="0" fontId="3" fillId="33" borderId="12" xfId="51" applyFont="1" applyFill="1" applyBorder="1">
      <alignment/>
      <protection/>
    </xf>
    <xf numFmtId="214" fontId="3" fillId="33" borderId="12" xfId="51" applyNumberFormat="1" applyFont="1" applyFill="1" applyBorder="1" applyAlignment="1">
      <alignment horizontal="center" vertical="center"/>
      <protection/>
    </xf>
    <xf numFmtId="214" fontId="3" fillId="33" borderId="19" xfId="51" applyNumberFormat="1" applyFont="1" applyFill="1" applyBorder="1" applyAlignment="1">
      <alignment horizontal="center" vertical="center"/>
      <protection/>
    </xf>
    <xf numFmtId="0" fontId="3" fillId="33" borderId="19" xfId="51" applyFont="1" applyFill="1" applyBorder="1">
      <alignment/>
      <protection/>
    </xf>
    <xf numFmtId="214" fontId="3" fillId="33" borderId="13" xfId="0" applyNumberFormat="1" applyFont="1" applyFill="1" applyBorder="1" applyAlignment="1">
      <alignment horizontal="left" vertical="center"/>
    </xf>
    <xf numFmtId="214" fontId="3" fillId="33" borderId="20" xfId="0" applyNumberFormat="1" applyFont="1" applyFill="1" applyBorder="1" applyAlignment="1">
      <alignment horizontal="left" vertical="center"/>
    </xf>
    <xf numFmtId="214" fontId="3" fillId="0" borderId="0" xfId="51" applyNumberFormat="1" applyFont="1" applyFill="1" applyBorder="1" applyAlignment="1">
      <alignment horizontal="center" vertical="center"/>
      <protection/>
    </xf>
    <xf numFmtId="0" fontId="3" fillId="0" borderId="0" xfId="51" applyFont="1" applyBorder="1">
      <alignment/>
      <protection/>
    </xf>
    <xf numFmtId="214" fontId="3" fillId="33" borderId="11" xfId="0" applyNumberFormat="1" applyFont="1" applyFill="1" applyBorder="1" applyAlignment="1">
      <alignment horizontal="center" vertical="center"/>
    </xf>
    <xf numFmtId="0" fontId="3" fillId="0" borderId="0" xfId="51" applyFont="1" applyFill="1">
      <alignment/>
      <protection/>
    </xf>
    <xf numFmtId="208" fontId="3" fillId="0" borderId="0" xfId="48" applyFont="1" applyFill="1" applyAlignment="1">
      <alignment/>
    </xf>
    <xf numFmtId="0" fontId="4" fillId="0" borderId="0" xfId="51" applyFont="1" applyFill="1">
      <alignment/>
      <protection/>
    </xf>
    <xf numFmtId="0" fontId="0" fillId="0" borderId="0" xfId="51" applyFill="1">
      <alignment/>
      <protection/>
    </xf>
    <xf numFmtId="214" fontId="3" fillId="0" borderId="0" xfId="51" applyNumberFormat="1" applyFont="1" applyFill="1">
      <alignment/>
      <protection/>
    </xf>
    <xf numFmtId="0" fontId="3" fillId="0" borderId="24" xfId="51" applyFont="1" applyBorder="1" applyAlignment="1">
      <alignment vertical="center"/>
      <protection/>
    </xf>
    <xf numFmtId="0" fontId="3" fillId="0" borderId="25" xfId="51" applyFont="1" applyBorder="1" applyAlignment="1">
      <alignment vertical="center"/>
      <protection/>
    </xf>
    <xf numFmtId="0" fontId="3" fillId="0" borderId="21" xfId="51" applyFont="1" applyBorder="1" applyAlignment="1">
      <alignment vertical="center"/>
      <protection/>
    </xf>
    <xf numFmtId="0" fontId="3" fillId="35" borderId="11" xfId="51" applyFont="1" applyFill="1" applyBorder="1">
      <alignment/>
      <protection/>
    </xf>
    <xf numFmtId="214" fontId="3" fillId="33" borderId="11" xfId="51" applyNumberFormat="1" applyFont="1" applyFill="1" applyBorder="1" applyAlignment="1">
      <alignment horizontal="center" vertical="center"/>
      <protection/>
    </xf>
    <xf numFmtId="0" fontId="3" fillId="0" borderId="26" xfId="51" applyFont="1" applyBorder="1" applyAlignment="1">
      <alignment vertical="center"/>
      <protection/>
    </xf>
    <xf numFmtId="0" fontId="3" fillId="0" borderId="23" xfId="51" applyFont="1" applyBorder="1" applyAlignment="1">
      <alignment vertical="center"/>
      <protection/>
    </xf>
    <xf numFmtId="0" fontId="3" fillId="0" borderId="27" xfId="51" applyFont="1" applyBorder="1" applyAlignment="1">
      <alignment vertical="center"/>
      <protection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0" borderId="0" xfId="51" applyFont="1" applyAlignment="1">
      <alignment/>
      <protection/>
    </xf>
    <xf numFmtId="0" fontId="2" fillId="0" borderId="0" xfId="0" applyFont="1" applyAlignment="1">
      <alignment/>
    </xf>
    <xf numFmtId="0" fontId="2" fillId="0" borderId="11" xfId="51" applyFont="1" applyBorder="1" applyAlignment="1">
      <alignment vertical="center"/>
      <protection/>
    </xf>
    <xf numFmtId="0" fontId="9" fillId="0" borderId="18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16" xfId="51" applyFont="1" applyBorder="1" applyAlignment="1">
      <alignment horizontal="center"/>
      <protection/>
    </xf>
    <xf numFmtId="0" fontId="2" fillId="0" borderId="17" xfId="51" applyFont="1" applyBorder="1" applyAlignment="1">
      <alignment horizontal="center"/>
      <protection/>
    </xf>
    <xf numFmtId="0" fontId="2" fillId="0" borderId="10" xfId="51" applyFont="1" applyBorder="1" applyAlignment="1">
      <alignment horizontal="center"/>
      <protection/>
    </xf>
    <xf numFmtId="0" fontId="3" fillId="0" borderId="1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33" borderId="15" xfId="51" applyNumberFormat="1" applyFont="1" applyFill="1" applyBorder="1" applyAlignment="1">
      <alignment horizontal="center" vertical="center"/>
      <protection/>
    </xf>
    <xf numFmtId="0" fontId="3" fillId="33" borderId="14" xfId="51" applyNumberFormat="1" applyFont="1" applyFill="1" applyBorder="1" applyAlignment="1">
      <alignment horizontal="center" vertical="center"/>
      <protection/>
    </xf>
    <xf numFmtId="0" fontId="2" fillId="0" borderId="15" xfId="51" applyFont="1" applyBorder="1" applyAlignment="1">
      <alignment horizontal="center" vertical="center" wrapText="1" shrinkToFit="1"/>
      <protection/>
    </xf>
    <xf numFmtId="0" fontId="2" fillId="0" borderId="28" xfId="51" applyFont="1" applyBorder="1" applyAlignment="1">
      <alignment horizontal="center" vertical="center" wrapText="1" shrinkToFit="1"/>
      <protection/>
    </xf>
    <xf numFmtId="0" fontId="2" fillId="0" borderId="14" xfId="51" applyFont="1" applyBorder="1" applyAlignment="1">
      <alignment horizontal="center" vertical="center" wrapText="1" shrinkToFit="1"/>
      <protection/>
    </xf>
    <xf numFmtId="0" fontId="2" fillId="0" borderId="24" xfId="51" applyFont="1" applyBorder="1" applyAlignment="1">
      <alignment horizontal="center" vertical="center" wrapText="1"/>
      <protection/>
    </xf>
    <xf numFmtId="0" fontId="2" fillId="0" borderId="25" xfId="51" applyFont="1" applyBorder="1" applyAlignment="1">
      <alignment horizontal="center" vertical="center" wrapText="1"/>
      <protection/>
    </xf>
    <xf numFmtId="0" fontId="2" fillId="0" borderId="21" xfId="51" applyFont="1" applyBorder="1" applyAlignment="1">
      <alignment horizontal="center" vertical="center" wrapText="1"/>
      <protection/>
    </xf>
    <xf numFmtId="0" fontId="2" fillId="0" borderId="29" xfId="51" applyFont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2" fillId="0" borderId="30" xfId="51" applyFont="1" applyBorder="1" applyAlignment="1">
      <alignment horizontal="center" vertical="center" wrapText="1"/>
      <protection/>
    </xf>
    <xf numFmtId="0" fontId="2" fillId="0" borderId="26" xfId="51" applyFont="1" applyBorder="1" applyAlignment="1">
      <alignment horizontal="center" vertical="center" wrapText="1"/>
      <protection/>
    </xf>
    <xf numFmtId="0" fontId="2" fillId="0" borderId="23" xfId="51" applyFont="1" applyBorder="1" applyAlignment="1">
      <alignment horizontal="center" vertical="center" wrapText="1"/>
      <protection/>
    </xf>
    <xf numFmtId="0" fontId="2" fillId="33" borderId="16" xfId="51" applyFont="1" applyFill="1" applyBorder="1" applyAlignment="1">
      <alignment horizontal="center"/>
      <protection/>
    </xf>
    <xf numFmtId="0" fontId="2" fillId="33" borderId="17" xfId="51" applyFont="1" applyFill="1" applyBorder="1" applyAlignment="1">
      <alignment horizontal="center"/>
      <protection/>
    </xf>
    <xf numFmtId="0" fontId="2" fillId="33" borderId="10" xfId="51" applyFont="1" applyFill="1" applyBorder="1" applyAlignment="1">
      <alignment horizontal="center"/>
      <protection/>
    </xf>
    <xf numFmtId="0" fontId="2" fillId="33" borderId="16" xfId="51" applyFont="1" applyFill="1" applyBorder="1" applyAlignment="1">
      <alignment horizontal="center" vertical="center" wrapText="1"/>
      <protection/>
    </xf>
    <xf numFmtId="0" fontId="2" fillId="33" borderId="17" xfId="51" applyFont="1" applyFill="1" applyBorder="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0" fontId="2" fillId="0" borderId="23" xfId="51" applyFont="1" applyBorder="1" applyAlignment="1">
      <alignment horizontal="center" vertical="center"/>
      <protection/>
    </xf>
    <xf numFmtId="0" fontId="2" fillId="0" borderId="15" xfId="51" applyFont="1" applyBorder="1" applyAlignment="1">
      <alignment horizontal="center"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3" fillId="0" borderId="24" xfId="51" applyFont="1" applyBorder="1" applyAlignment="1">
      <alignment horizontal="left" vertical="center"/>
      <protection/>
    </xf>
    <xf numFmtId="0" fontId="3" fillId="0" borderId="25" xfId="51" applyFont="1" applyBorder="1" applyAlignment="1">
      <alignment horizontal="left" vertical="center"/>
      <protection/>
    </xf>
    <xf numFmtId="0" fontId="3" fillId="0" borderId="21" xfId="51" applyFont="1" applyBorder="1" applyAlignment="1">
      <alignment horizontal="left" vertical="center"/>
      <protection/>
    </xf>
    <xf numFmtId="0" fontId="3" fillId="0" borderId="26" xfId="51" applyFont="1" applyBorder="1" applyAlignment="1">
      <alignment horizontal="left" vertical="center"/>
      <protection/>
    </xf>
    <xf numFmtId="0" fontId="3" fillId="0" borderId="23" xfId="51" applyFont="1" applyBorder="1" applyAlignment="1">
      <alignment horizontal="left" vertical="center"/>
      <protection/>
    </xf>
    <xf numFmtId="0" fontId="3" fillId="0" borderId="27" xfId="51" applyFont="1" applyBorder="1" applyAlignment="1">
      <alignment horizontal="left" vertical="center"/>
      <protection/>
    </xf>
    <xf numFmtId="2" fontId="3" fillId="33" borderId="15" xfId="51" applyNumberFormat="1" applyFont="1" applyFill="1" applyBorder="1" applyAlignment="1">
      <alignment horizontal="center" vertical="center"/>
      <protection/>
    </xf>
    <xf numFmtId="2" fontId="3" fillId="33" borderId="14" xfId="51" applyNumberFormat="1" applyFont="1" applyFill="1" applyBorder="1" applyAlignment="1">
      <alignment horizontal="center" vertical="center"/>
      <protection/>
    </xf>
    <xf numFmtId="0" fontId="2" fillId="33" borderId="15" xfId="51" applyNumberFormat="1" applyFont="1" applyFill="1" applyBorder="1" applyAlignment="1">
      <alignment horizontal="center" vertical="center"/>
      <protection/>
    </xf>
    <xf numFmtId="0" fontId="2" fillId="33" borderId="14" xfId="51" applyNumberFormat="1" applyFont="1" applyFill="1" applyBorder="1" applyAlignment="1">
      <alignment horizontal="center" vertical="center"/>
      <protection/>
    </xf>
    <xf numFmtId="10" fontId="3" fillId="33" borderId="21" xfId="51" applyNumberFormat="1" applyFont="1" applyFill="1" applyBorder="1" applyAlignment="1">
      <alignment horizontal="center" vertical="center"/>
      <protection/>
    </xf>
    <xf numFmtId="10" fontId="3" fillId="33" borderId="27" xfId="51" applyNumberFormat="1" applyFont="1" applyFill="1" applyBorder="1" applyAlignment="1">
      <alignment horizontal="center" vertical="center"/>
      <protection/>
    </xf>
    <xf numFmtId="0" fontId="3" fillId="33" borderId="15" xfId="51" applyFont="1" applyFill="1" applyBorder="1" applyAlignment="1">
      <alignment horizontal="center" vertical="center"/>
      <protection/>
    </xf>
    <xf numFmtId="0" fontId="3" fillId="33" borderId="14" xfId="51" applyFont="1" applyFill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2" fillId="0" borderId="28" xfId="51" applyFont="1" applyBorder="1" applyAlignment="1">
      <alignment horizontal="center" vertical="center"/>
      <protection/>
    </xf>
    <xf numFmtId="0" fontId="3" fillId="0" borderId="24" xfId="51" applyFont="1" applyBorder="1" applyAlignment="1">
      <alignment horizontal="left" vertical="center" wrapText="1"/>
      <protection/>
    </xf>
    <xf numFmtId="0" fontId="3" fillId="0" borderId="25" xfId="51" applyFont="1" applyBorder="1" applyAlignment="1">
      <alignment horizontal="left" vertical="center" wrapText="1"/>
      <protection/>
    </xf>
    <xf numFmtId="0" fontId="3" fillId="0" borderId="21" xfId="51" applyFont="1" applyBorder="1" applyAlignment="1">
      <alignment horizontal="left" vertical="center" wrapText="1"/>
      <protection/>
    </xf>
    <xf numFmtId="0" fontId="3" fillId="0" borderId="29" xfId="51" applyFont="1" applyBorder="1" applyAlignment="1">
      <alignment horizontal="left" vertical="center" wrapText="1"/>
      <protection/>
    </xf>
    <xf numFmtId="0" fontId="3" fillId="0" borderId="0" xfId="51" applyFont="1" applyBorder="1" applyAlignment="1">
      <alignment horizontal="left" vertical="center" wrapText="1"/>
      <protection/>
    </xf>
    <xf numFmtId="0" fontId="3" fillId="0" borderId="30" xfId="51" applyFont="1" applyBorder="1" applyAlignment="1">
      <alignment horizontal="left" vertical="center" wrapText="1"/>
      <protection/>
    </xf>
    <xf numFmtId="0" fontId="3" fillId="0" borderId="26" xfId="51" applyFont="1" applyBorder="1" applyAlignment="1">
      <alignment horizontal="left" vertical="center" wrapText="1"/>
      <protection/>
    </xf>
    <xf numFmtId="0" fontId="3" fillId="0" borderId="23" xfId="51" applyFont="1" applyBorder="1" applyAlignment="1">
      <alignment horizontal="left" vertical="center" wrapText="1"/>
      <protection/>
    </xf>
    <xf numFmtId="0" fontId="3" fillId="0" borderId="27" xfId="51" applyFont="1" applyBorder="1" applyAlignment="1">
      <alignment horizontal="left" vertical="center" wrapText="1"/>
      <protection/>
    </xf>
    <xf numFmtId="214" fontId="3" fillId="33" borderId="15" xfId="51" applyNumberFormat="1" applyFont="1" applyFill="1" applyBorder="1" applyAlignment="1">
      <alignment horizontal="center" vertical="center"/>
      <protection/>
    </xf>
    <xf numFmtId="214" fontId="3" fillId="33" borderId="14" xfId="51" applyNumberFormat="1" applyFont="1" applyFill="1" applyBorder="1" applyAlignment="1">
      <alignment horizontal="center" vertical="center"/>
      <protection/>
    </xf>
    <xf numFmtId="0" fontId="2" fillId="33" borderId="28" xfId="51" applyNumberFormat="1" applyFont="1" applyFill="1" applyBorder="1" applyAlignment="1">
      <alignment horizontal="center" vertical="center"/>
      <protection/>
    </xf>
    <xf numFmtId="0" fontId="3" fillId="33" borderId="28" xfId="51" applyNumberFormat="1" applyFont="1" applyFill="1" applyBorder="1" applyAlignment="1">
      <alignment horizontal="center" vertical="center"/>
      <protection/>
    </xf>
    <xf numFmtId="0" fontId="3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214" fontId="3" fillId="0" borderId="0" xfId="51" applyNumberFormat="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/>
      <protection/>
    </xf>
    <xf numFmtId="0" fontId="2" fillId="33" borderId="15" xfId="51" applyFont="1" applyFill="1" applyBorder="1" applyAlignment="1">
      <alignment horizontal="center" vertical="center"/>
      <protection/>
    </xf>
    <xf numFmtId="0" fontId="2" fillId="33" borderId="14" xfId="51" applyFont="1" applyFill="1" applyBorder="1" applyAlignment="1">
      <alignment horizontal="center" vertical="center"/>
      <protection/>
    </xf>
    <xf numFmtId="0" fontId="2" fillId="0" borderId="16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1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4.57421875" style="0" customWidth="1"/>
    <col min="2" max="2" width="10.00390625" style="22" bestFit="1" customWidth="1"/>
    <col min="3" max="3" width="21.57421875" style="22" customWidth="1"/>
    <col min="4" max="4" width="15.57421875" style="0" bestFit="1" customWidth="1"/>
    <col min="5" max="5" width="15.7109375" style="0" bestFit="1" customWidth="1"/>
    <col min="6" max="6" width="17.28125" style="0" customWidth="1"/>
    <col min="7" max="7" width="14.7109375" style="0" bestFit="1" customWidth="1"/>
    <col min="8" max="8" width="1.421875" style="0" customWidth="1"/>
    <col min="9" max="9" width="14.57421875" style="0" customWidth="1"/>
    <col min="10" max="10" width="18.140625" style="0" customWidth="1"/>
    <col min="11" max="11" width="15.57421875" style="0" customWidth="1"/>
    <col min="12" max="12" width="18.7109375" style="0" customWidth="1"/>
    <col min="14" max="14" width="14.140625" style="0" customWidth="1"/>
  </cols>
  <sheetData>
    <row r="2" spans="1:7" ht="12.75">
      <c r="A2" s="104" t="s">
        <v>59</v>
      </c>
      <c r="B2" s="104"/>
      <c r="C2" s="104"/>
      <c r="D2" s="104"/>
      <c r="E2" s="104"/>
      <c r="F2" s="104"/>
      <c r="G2" s="104"/>
    </row>
    <row r="6" spans="1:12" ht="12.75">
      <c r="A6" s="35"/>
      <c r="B6" s="32"/>
      <c r="C6" s="36" t="s">
        <v>39</v>
      </c>
      <c r="D6" s="102" t="s">
        <v>46</v>
      </c>
      <c r="E6" s="102"/>
      <c r="F6" s="102"/>
      <c r="G6" s="102"/>
      <c r="H6" s="37"/>
      <c r="I6" s="103" t="s">
        <v>40</v>
      </c>
      <c r="J6" s="103"/>
      <c r="K6" s="103"/>
      <c r="L6" s="103"/>
    </row>
    <row r="7" spans="1:12" ht="12.75">
      <c r="A7" s="35"/>
      <c r="B7" s="32"/>
      <c r="C7" s="32"/>
      <c r="D7" s="37" t="s">
        <v>25</v>
      </c>
      <c r="E7" s="37" t="s">
        <v>31</v>
      </c>
      <c r="F7" s="37" t="s">
        <v>26</v>
      </c>
      <c r="G7" s="37" t="s">
        <v>28</v>
      </c>
      <c r="H7" s="37"/>
      <c r="I7" s="38" t="s">
        <v>41</v>
      </c>
      <c r="J7" s="38" t="s">
        <v>42</v>
      </c>
      <c r="K7" s="38" t="s">
        <v>43</v>
      </c>
      <c r="L7" s="38" t="s">
        <v>34</v>
      </c>
    </row>
    <row r="8" spans="1:12" ht="12.75">
      <c r="A8" s="39">
        <v>1</v>
      </c>
      <c r="B8" s="33">
        <v>890935513</v>
      </c>
      <c r="C8" s="98" t="s">
        <v>60</v>
      </c>
      <c r="D8" s="52">
        <v>7009061376</v>
      </c>
      <c r="E8" s="52">
        <v>11526385005</v>
      </c>
      <c r="F8" s="52">
        <v>3273751605</v>
      </c>
      <c r="G8" s="52">
        <v>5517193065</v>
      </c>
      <c r="H8" s="34"/>
      <c r="I8" s="40">
        <f>+D8/F8</f>
        <v>2.1409875340862947</v>
      </c>
      <c r="J8" s="41">
        <f>+D8-F8</f>
        <v>3735309771</v>
      </c>
      <c r="K8" s="42">
        <f>+E8/G8</f>
        <v>2.089175577001491</v>
      </c>
      <c r="L8" s="43">
        <f>+E8-G8</f>
        <v>6009191940</v>
      </c>
    </row>
    <row r="9" spans="1:12" ht="12.75">
      <c r="A9" s="39">
        <f>+A8+1</f>
        <v>2</v>
      </c>
      <c r="B9" s="33">
        <v>860065280</v>
      </c>
      <c r="C9" s="98" t="s">
        <v>62</v>
      </c>
      <c r="D9" s="52">
        <v>3073760610</v>
      </c>
      <c r="E9" s="52">
        <v>4776288513</v>
      </c>
      <c r="F9" s="52">
        <v>2103888446</v>
      </c>
      <c r="G9" s="52">
        <v>2237221798</v>
      </c>
      <c r="H9" s="34"/>
      <c r="I9" s="40">
        <f>+D9/F9</f>
        <v>1.460990299102579</v>
      </c>
      <c r="J9" s="41">
        <f>+D9-F9</f>
        <v>969872164</v>
      </c>
      <c r="K9" s="42">
        <f>+E9/G9</f>
        <v>2.134919531568054</v>
      </c>
      <c r="L9" s="43">
        <f>+E9-G9</f>
        <v>2539066715</v>
      </c>
    </row>
    <row r="10" spans="1:12" ht="12.75">
      <c r="A10" s="39">
        <v>3</v>
      </c>
      <c r="B10" s="33">
        <v>830012275</v>
      </c>
      <c r="C10" s="98" t="s">
        <v>63</v>
      </c>
      <c r="D10" s="52">
        <v>1501891231.1</v>
      </c>
      <c r="E10" s="52">
        <v>1574149356.86</v>
      </c>
      <c r="F10" s="52">
        <v>782939030.6</v>
      </c>
      <c r="G10" s="52">
        <v>782939030.6</v>
      </c>
      <c r="H10" s="34"/>
      <c r="I10" s="40">
        <f>+D10/F10</f>
        <v>1.9182735467269216</v>
      </c>
      <c r="J10" s="41">
        <f>+D10-F10</f>
        <v>718952200.4999999</v>
      </c>
      <c r="K10" s="42">
        <f>+E10/G10</f>
        <v>2.010564418603146</v>
      </c>
      <c r="L10" s="43">
        <f>+E10-G10</f>
        <v>791210326.2599999</v>
      </c>
    </row>
    <row r="11" spans="1:12" ht="12.75">
      <c r="A11" s="39">
        <v>4</v>
      </c>
      <c r="B11" s="33">
        <v>830013161</v>
      </c>
      <c r="C11" s="98" t="s">
        <v>64</v>
      </c>
      <c r="D11" s="52">
        <v>1188376332</v>
      </c>
      <c r="E11" s="52">
        <v>1416988252</v>
      </c>
      <c r="F11" s="52">
        <v>27462925</v>
      </c>
      <c r="G11" s="52">
        <v>381056875</v>
      </c>
      <c r="H11" s="34"/>
      <c r="I11" s="40">
        <f>+D11/F11</f>
        <v>43.272023355123316</v>
      </c>
      <c r="J11" s="41">
        <f>+D11-F11</f>
        <v>1160913407</v>
      </c>
      <c r="K11" s="42">
        <f>+E11/G11</f>
        <v>3.7185741682262</v>
      </c>
      <c r="L11" s="43">
        <f>+E11-G11</f>
        <v>1035931377</v>
      </c>
    </row>
    <row r="12" spans="1:12" s="22" customFormat="1" ht="12.75">
      <c r="A12" s="27"/>
      <c r="B12" s="27"/>
      <c r="C12" s="23"/>
      <c r="D12" s="25"/>
      <c r="E12" s="25"/>
      <c r="F12" s="25"/>
      <c r="G12" s="25"/>
      <c r="H12" s="23"/>
      <c r="I12" s="24"/>
      <c r="J12" s="25"/>
      <c r="K12" s="26"/>
      <c r="L12" s="25"/>
    </row>
    <row r="13" spans="1:12" s="22" customFormat="1" ht="12.75">
      <c r="A13" s="27"/>
      <c r="B13" s="27"/>
      <c r="C13" s="23"/>
      <c r="D13" s="25"/>
      <c r="E13" s="25"/>
      <c r="F13" s="25"/>
      <c r="G13" s="25"/>
      <c r="H13" s="23"/>
      <c r="I13" s="24"/>
      <c r="J13" s="25"/>
      <c r="K13" s="26"/>
      <c r="L13" s="25"/>
    </row>
    <row r="14" s="22" customFormat="1" ht="12.75"/>
    <row r="15" spans="2:3" ht="12.75">
      <c r="B15"/>
      <c r="C15"/>
    </row>
    <row r="16" spans="2:3" ht="12.75">
      <c r="B16"/>
      <c r="C16"/>
    </row>
    <row r="17" spans="2:3" ht="12.75" customHeight="1">
      <c r="B17"/>
      <c r="C17"/>
    </row>
    <row r="18" spans="2:3" ht="12.75">
      <c r="B18"/>
      <c r="C18"/>
    </row>
    <row r="19" spans="2:3" ht="12.75">
      <c r="B19"/>
      <c r="C19"/>
    </row>
    <row r="20" spans="2:3" ht="13.5" customHeight="1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1:3" ht="12.75">
      <c r="A25" s="28"/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3.5" customHeight="1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 s="30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1:3" ht="48" customHeight="1">
      <c r="A62" s="31"/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1:3" ht="12.75">
      <c r="A68" s="29"/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30.75" customHeight="1">
      <c r="B76"/>
      <c r="C76"/>
    </row>
    <row r="77" spans="2:3" ht="12.75">
      <c r="B77"/>
      <c r="C77"/>
    </row>
    <row r="78" spans="2:3" ht="48.75" customHeight="1">
      <c r="B78"/>
      <c r="C78"/>
    </row>
    <row r="79" spans="2:3" ht="21" customHeight="1">
      <c r="B79"/>
      <c r="C79"/>
    </row>
    <row r="80" spans="2:3" ht="32.25" customHeight="1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  <row r="137" spans="2:3" ht="12.75">
      <c r="B137"/>
      <c r="C137"/>
    </row>
    <row r="138" spans="2:3" ht="12.75">
      <c r="B138"/>
      <c r="C138"/>
    </row>
    <row r="139" spans="2:3" ht="12.75">
      <c r="B139"/>
      <c r="C139"/>
    </row>
    <row r="140" spans="2:3" ht="12.75">
      <c r="B140"/>
      <c r="C140"/>
    </row>
    <row r="141" spans="2:3" ht="12.75">
      <c r="B141"/>
      <c r="C141"/>
    </row>
  </sheetData>
  <sheetProtection/>
  <mergeCells count="3">
    <mergeCell ref="D6:G6"/>
    <mergeCell ref="I6:L6"/>
    <mergeCell ref="A2:G2"/>
  </mergeCells>
  <printOptions/>
  <pageMargins left="0.77" right="0.31496062992125984" top="0.984251968503937" bottom="0.984251968503937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6.28125" style="0" customWidth="1"/>
    <col min="7" max="7" width="7.28125" style="0" customWidth="1"/>
    <col min="8" max="8" width="14.140625" style="0" customWidth="1"/>
  </cols>
  <sheetData>
    <row r="1" spans="1:8" ht="13.5">
      <c r="A1" s="105" t="s">
        <v>7</v>
      </c>
      <c r="B1" s="105"/>
      <c r="C1" s="105"/>
      <c r="D1" s="105"/>
      <c r="E1" s="105"/>
      <c r="F1" s="105"/>
      <c r="G1" s="105"/>
      <c r="H1" s="105"/>
    </row>
    <row r="2" spans="1:8" ht="13.5">
      <c r="A2" s="105" t="s">
        <v>4</v>
      </c>
      <c r="B2" s="105"/>
      <c r="C2" s="105"/>
      <c r="D2" s="105"/>
      <c r="E2" s="105"/>
      <c r="F2" s="105"/>
      <c r="G2" s="105"/>
      <c r="H2" s="105"/>
    </row>
    <row r="3" spans="1:8" ht="13.5">
      <c r="A3" s="105" t="s">
        <v>59</v>
      </c>
      <c r="B3" s="105"/>
      <c r="C3" s="105"/>
      <c r="D3" s="105"/>
      <c r="E3" s="105"/>
      <c r="F3" s="105"/>
      <c r="G3" s="105"/>
      <c r="H3" s="105"/>
    </row>
    <row r="4" spans="1:8" ht="13.5">
      <c r="A4" s="105" t="s">
        <v>47</v>
      </c>
      <c r="B4" s="105"/>
      <c r="C4" s="105"/>
      <c r="D4" s="105"/>
      <c r="E4" s="105"/>
      <c r="F4" s="105"/>
      <c r="G4" s="105"/>
      <c r="H4" s="105"/>
    </row>
    <row r="5" spans="1:8" ht="13.5">
      <c r="A5" s="105" t="s">
        <v>8</v>
      </c>
      <c r="B5" s="105"/>
      <c r="C5" s="105"/>
      <c r="D5" s="105"/>
      <c r="E5" s="105"/>
      <c r="F5" s="105"/>
      <c r="G5" s="105"/>
      <c r="H5" s="105"/>
    </row>
    <row r="6" spans="1:8" ht="13.5">
      <c r="A6" s="106" t="s">
        <v>55</v>
      </c>
      <c r="B6" s="106"/>
      <c r="C6" s="106"/>
      <c r="D6" s="106"/>
      <c r="E6" s="106"/>
      <c r="F6" s="106"/>
      <c r="G6" s="106"/>
      <c r="H6" s="106"/>
    </row>
    <row r="7" spans="1:8" ht="13.5">
      <c r="A7" s="44"/>
      <c r="B7" s="44"/>
      <c r="C7" s="44"/>
      <c r="D7" s="44"/>
      <c r="E7" s="44"/>
      <c r="F7" s="44"/>
      <c r="G7" s="44"/>
      <c r="H7" s="44"/>
    </row>
    <row r="8" spans="1:8" ht="14.25" thickBot="1">
      <c r="A8" s="44"/>
      <c r="B8" s="44"/>
      <c r="C8" s="44"/>
      <c r="D8" s="44"/>
      <c r="E8" s="44"/>
      <c r="F8" s="106"/>
      <c r="G8" s="106"/>
      <c r="H8" s="106"/>
    </row>
    <row r="9" spans="1:8" ht="14.25" customHeight="1" thickBot="1">
      <c r="A9" s="107" t="s">
        <v>5</v>
      </c>
      <c r="B9" s="110" t="s">
        <v>9</v>
      </c>
      <c r="C9" s="111"/>
      <c r="D9" s="111"/>
      <c r="E9" s="112"/>
      <c r="F9" s="119" t="s">
        <v>3</v>
      </c>
      <c r="G9" s="120"/>
      <c r="H9" s="121"/>
    </row>
    <row r="10" spans="1:8" ht="29.25" customHeight="1" thickBot="1">
      <c r="A10" s="108"/>
      <c r="B10" s="113"/>
      <c r="C10" s="114"/>
      <c r="D10" s="114"/>
      <c r="E10" s="115"/>
      <c r="F10" s="122" t="str">
        <f>+EMPRESAS!C8</f>
        <v>ANALYTICA S.A.</v>
      </c>
      <c r="G10" s="123"/>
      <c r="H10" s="124"/>
    </row>
    <row r="11" spans="1:8" ht="14.25" thickBot="1">
      <c r="A11" s="108"/>
      <c r="B11" s="113"/>
      <c r="C11" s="114"/>
      <c r="D11" s="114"/>
      <c r="E11" s="115"/>
      <c r="F11" s="119" t="s">
        <v>0</v>
      </c>
      <c r="G11" s="120"/>
      <c r="H11" s="121"/>
    </row>
    <row r="12" spans="1:8" ht="14.25" thickBot="1">
      <c r="A12" s="109"/>
      <c r="B12" s="116"/>
      <c r="C12" s="117"/>
      <c r="D12" s="117"/>
      <c r="E12" s="118"/>
      <c r="F12" s="4" t="s">
        <v>2</v>
      </c>
      <c r="G12" s="3" t="s">
        <v>1</v>
      </c>
      <c r="H12" s="3" t="s">
        <v>6</v>
      </c>
    </row>
    <row r="13" spans="1:8" ht="14.25" thickBot="1">
      <c r="A13" s="125">
        <v>1</v>
      </c>
      <c r="B13" s="128" t="s">
        <v>10</v>
      </c>
      <c r="C13" s="129"/>
      <c r="D13" s="129"/>
      <c r="E13" s="130"/>
      <c r="F13" s="6"/>
      <c r="G13" s="6"/>
      <c r="H13" s="6"/>
    </row>
    <row r="14" spans="1:8" ht="13.5">
      <c r="A14" s="126"/>
      <c r="B14" s="131" t="s">
        <v>11</v>
      </c>
      <c r="C14" s="132"/>
      <c r="D14" s="7">
        <v>2009</v>
      </c>
      <c r="E14" s="8">
        <v>2010</v>
      </c>
      <c r="F14" s="9" t="s">
        <v>61</v>
      </c>
      <c r="G14" s="11"/>
      <c r="H14" s="11"/>
    </row>
    <row r="15" spans="1:8" ht="14.25" thickBot="1">
      <c r="A15" s="126"/>
      <c r="B15" s="133"/>
      <c r="C15" s="134"/>
      <c r="D15" s="46"/>
      <c r="E15" s="47"/>
      <c r="F15" s="45"/>
      <c r="G15" s="93"/>
      <c r="H15" s="93"/>
    </row>
    <row r="16" spans="1:8" ht="13.5">
      <c r="A16" s="126"/>
      <c r="B16" s="131" t="s">
        <v>12</v>
      </c>
      <c r="C16" s="132"/>
      <c r="D16" s="7">
        <v>2009</v>
      </c>
      <c r="E16" s="8">
        <v>2010</v>
      </c>
      <c r="F16" s="9" t="s">
        <v>61</v>
      </c>
      <c r="G16" s="11"/>
      <c r="H16" s="11"/>
    </row>
    <row r="17" spans="1:8" ht="14.25" thickBot="1">
      <c r="A17" s="126"/>
      <c r="B17" s="133"/>
      <c r="C17" s="134"/>
      <c r="D17" s="46"/>
      <c r="E17" s="47"/>
      <c r="F17" s="45"/>
      <c r="G17" s="93"/>
      <c r="H17" s="93"/>
    </row>
    <row r="18" spans="1:8" ht="13.5">
      <c r="A18" s="126"/>
      <c r="B18" s="131" t="s">
        <v>13</v>
      </c>
      <c r="C18" s="132"/>
      <c r="D18" s="7">
        <v>2009</v>
      </c>
      <c r="E18" s="8">
        <v>2010</v>
      </c>
      <c r="F18" s="9" t="s">
        <v>61</v>
      </c>
      <c r="G18" s="11"/>
      <c r="H18" s="11"/>
    </row>
    <row r="19" spans="1:8" ht="14.25" thickBot="1">
      <c r="A19" s="126"/>
      <c r="B19" s="133"/>
      <c r="C19" s="134"/>
      <c r="D19" s="46"/>
      <c r="E19" s="47"/>
      <c r="F19" s="45"/>
      <c r="G19" s="93"/>
      <c r="H19" s="93"/>
    </row>
    <row r="20" spans="1:8" ht="14.25" thickBot="1">
      <c r="A20" s="126"/>
      <c r="B20" s="135" t="s">
        <v>14</v>
      </c>
      <c r="C20" s="136"/>
      <c r="D20" s="7">
        <v>2009</v>
      </c>
      <c r="E20" s="8">
        <v>2010</v>
      </c>
      <c r="F20" s="15" t="s">
        <v>61</v>
      </c>
      <c r="G20" s="50"/>
      <c r="H20" s="94"/>
    </row>
    <row r="21" spans="1:8" ht="14.25" thickBot="1">
      <c r="A21" s="127"/>
      <c r="B21" s="137"/>
      <c r="C21" s="138"/>
      <c r="D21" s="46"/>
      <c r="E21" s="47"/>
      <c r="F21" s="48"/>
      <c r="G21" s="10"/>
      <c r="H21" s="10"/>
    </row>
    <row r="22" spans="1:8" ht="14.25" thickBot="1">
      <c r="A22" s="139">
        <v>2</v>
      </c>
      <c r="B22" s="141" t="s">
        <v>48</v>
      </c>
      <c r="C22" s="142"/>
      <c r="D22" s="142"/>
      <c r="E22" s="142"/>
      <c r="F22" s="12"/>
      <c r="G22" s="12"/>
      <c r="H22" s="12"/>
    </row>
    <row r="23" spans="1:8" ht="14.25" thickBot="1">
      <c r="A23" s="140"/>
      <c r="B23" s="143" t="s">
        <v>52</v>
      </c>
      <c r="C23" s="144"/>
      <c r="D23" s="144"/>
      <c r="E23" s="144"/>
      <c r="F23" s="9" t="s">
        <v>61</v>
      </c>
      <c r="G23" s="10"/>
      <c r="H23" s="10"/>
    </row>
    <row r="24" spans="1:8" ht="14.25" thickBot="1">
      <c r="A24" s="140"/>
      <c r="B24" s="145" t="s">
        <v>49</v>
      </c>
      <c r="C24" s="146"/>
      <c r="D24" s="146"/>
      <c r="E24" s="146"/>
      <c r="F24" s="9" t="s">
        <v>61</v>
      </c>
      <c r="G24" s="11"/>
      <c r="H24" s="11"/>
    </row>
    <row r="25" spans="1:8" ht="14.25" thickBot="1">
      <c r="A25" s="139">
        <v>3</v>
      </c>
      <c r="B25" s="141" t="s">
        <v>15</v>
      </c>
      <c r="C25" s="142"/>
      <c r="D25" s="142"/>
      <c r="E25" s="142"/>
      <c r="F25" s="12"/>
      <c r="G25" s="12"/>
      <c r="H25" s="12"/>
    </row>
    <row r="26" spans="1:8" ht="14.25" thickBot="1">
      <c r="A26" s="140"/>
      <c r="B26" s="143" t="s">
        <v>18</v>
      </c>
      <c r="C26" s="144"/>
      <c r="D26" s="144"/>
      <c r="E26" s="144"/>
      <c r="F26" s="9" t="s">
        <v>61</v>
      </c>
      <c r="G26" s="10"/>
      <c r="H26" s="10"/>
    </row>
    <row r="27" spans="1:8" ht="14.25" thickBot="1">
      <c r="A27" s="140"/>
      <c r="B27" s="145" t="s">
        <v>16</v>
      </c>
      <c r="C27" s="146"/>
      <c r="D27" s="146"/>
      <c r="E27" s="146"/>
      <c r="F27" s="9" t="s">
        <v>61</v>
      </c>
      <c r="G27" s="11"/>
      <c r="H27" s="11"/>
    </row>
    <row r="28" spans="1:8" ht="14.25" thickBot="1">
      <c r="A28" s="139">
        <v>4</v>
      </c>
      <c r="B28" s="141" t="s">
        <v>17</v>
      </c>
      <c r="C28" s="142"/>
      <c r="D28" s="142"/>
      <c r="E28" s="142"/>
      <c r="F28" s="12"/>
      <c r="G28" s="12"/>
      <c r="H28" s="12"/>
    </row>
    <row r="29" spans="1:8" ht="14.25" thickBot="1">
      <c r="A29" s="140"/>
      <c r="B29" s="149" t="s">
        <v>18</v>
      </c>
      <c r="C29" s="150"/>
      <c r="D29" s="150"/>
      <c r="E29" s="150"/>
      <c r="F29" s="13" t="s">
        <v>61</v>
      </c>
      <c r="G29" s="14"/>
      <c r="H29" s="14"/>
    </row>
    <row r="30" spans="1:8" ht="14.25" thickBot="1">
      <c r="A30" s="148"/>
      <c r="B30" s="151" t="s">
        <v>16</v>
      </c>
      <c r="C30" s="152"/>
      <c r="D30" s="152"/>
      <c r="E30" s="153"/>
      <c r="F30" s="13" t="s">
        <v>61</v>
      </c>
      <c r="G30" s="14"/>
      <c r="H30" s="49"/>
    </row>
    <row r="31" spans="1:8" ht="17.25" thickBot="1">
      <c r="A31" s="5"/>
      <c r="B31" s="17" t="s">
        <v>33</v>
      </c>
      <c r="C31" s="18"/>
      <c r="D31" s="18"/>
      <c r="E31" s="18"/>
      <c r="F31" s="15"/>
      <c r="G31" s="50"/>
      <c r="H31" s="100" t="s">
        <v>66</v>
      </c>
    </row>
    <row r="32" spans="1:8" ht="13.5">
      <c r="A32" s="5"/>
      <c r="B32" s="5"/>
      <c r="C32" s="5"/>
      <c r="D32" s="5"/>
      <c r="E32" s="5"/>
      <c r="F32" s="5"/>
      <c r="G32" s="5"/>
      <c r="H32" s="5"/>
    </row>
    <row r="33" s="21" customFormat="1" ht="12.75">
      <c r="H33" s="5"/>
    </row>
    <row r="34" spans="1:8" s="21" customFormat="1" ht="11.25">
      <c r="A34" s="147" t="s">
        <v>37</v>
      </c>
      <c r="B34" s="147"/>
      <c r="C34" s="147"/>
      <c r="D34" s="147"/>
      <c r="E34" s="147"/>
      <c r="F34" s="147"/>
      <c r="G34" s="147"/>
      <c r="H34" s="147"/>
    </row>
    <row r="35" spans="1:8" s="21" customFormat="1" ht="11.25">
      <c r="A35" s="154" t="s">
        <v>35</v>
      </c>
      <c r="B35" s="154"/>
      <c r="C35" s="154"/>
      <c r="D35" s="154"/>
      <c r="E35" s="154"/>
      <c r="F35" s="154"/>
      <c r="G35" s="154"/>
      <c r="H35" s="154"/>
    </row>
    <row r="36" spans="1:8" s="21" customFormat="1" ht="11.25">
      <c r="A36" s="147" t="s">
        <v>36</v>
      </c>
      <c r="B36" s="147"/>
      <c r="C36" s="147"/>
      <c r="D36" s="147"/>
      <c r="E36" s="147"/>
      <c r="F36" s="147"/>
      <c r="G36" s="147"/>
      <c r="H36" s="147"/>
    </row>
    <row r="37" s="21" customFormat="1" ht="12.75">
      <c r="H37" s="5"/>
    </row>
    <row r="38" s="21" customFormat="1" ht="12.75">
      <c r="H38" s="5"/>
    </row>
    <row r="39" s="21" customFormat="1" ht="12.75">
      <c r="H39" s="5"/>
    </row>
    <row r="40" s="21" customFormat="1" ht="12.75">
      <c r="H40" s="5"/>
    </row>
    <row r="41" spans="1:8" ht="12.75">
      <c r="A41" s="20"/>
      <c r="H41" s="1"/>
    </row>
    <row r="42" spans="1:8" ht="12.75">
      <c r="A42" s="19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</sheetData>
  <sheetProtection/>
  <mergeCells count="33">
    <mergeCell ref="A36:H36"/>
    <mergeCell ref="A28:A30"/>
    <mergeCell ref="B28:E28"/>
    <mergeCell ref="B29:E29"/>
    <mergeCell ref="B30:E30"/>
    <mergeCell ref="A34:H34"/>
    <mergeCell ref="A35:H35"/>
    <mergeCell ref="A22:A24"/>
    <mergeCell ref="B22:E22"/>
    <mergeCell ref="B23:E23"/>
    <mergeCell ref="B24:E24"/>
    <mergeCell ref="A25:A27"/>
    <mergeCell ref="B25:E25"/>
    <mergeCell ref="B26:E26"/>
    <mergeCell ref="B27:E27"/>
    <mergeCell ref="A13:A21"/>
    <mergeCell ref="B13:E13"/>
    <mergeCell ref="B14:C15"/>
    <mergeCell ref="B16:C17"/>
    <mergeCell ref="B18:C19"/>
    <mergeCell ref="B20:C21"/>
    <mergeCell ref="F8:H8"/>
    <mergeCell ref="A9:A12"/>
    <mergeCell ref="B9:E12"/>
    <mergeCell ref="F9:H9"/>
    <mergeCell ref="F10:H10"/>
    <mergeCell ref="F11:H11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8">
      <selection activeCell="G14" sqref="G14"/>
    </sheetView>
  </sheetViews>
  <sheetFormatPr defaultColWidth="11.421875" defaultRowHeight="12.75"/>
  <cols>
    <col min="1" max="3" width="11.421875" style="55" customWidth="1"/>
    <col min="4" max="4" width="27.00390625" style="55" customWidth="1"/>
    <col min="5" max="5" width="14.00390625" style="55" customWidth="1"/>
    <col min="6" max="6" width="15.00390625" style="55" bestFit="1" customWidth="1"/>
    <col min="7" max="7" width="14.421875" style="55" bestFit="1" customWidth="1"/>
    <col min="8" max="8" width="3.421875" style="55" bestFit="1" customWidth="1"/>
    <col min="9" max="9" width="4.421875" style="55" bestFit="1" customWidth="1"/>
    <col min="10" max="10" width="18.57421875" style="55" bestFit="1" customWidth="1"/>
    <col min="11" max="16384" width="11.421875" style="55" customWidth="1"/>
  </cols>
  <sheetData>
    <row r="1" spans="1:21" ht="13.5">
      <c r="A1" s="105" t="s">
        <v>7</v>
      </c>
      <c r="B1" s="105"/>
      <c r="C1" s="105"/>
      <c r="D1" s="105"/>
      <c r="E1" s="105"/>
      <c r="F1" s="105"/>
      <c r="G1" s="105"/>
      <c r="H1" s="105"/>
      <c r="I1" s="95"/>
      <c r="J1" s="95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3.5">
      <c r="A2" s="105" t="s">
        <v>4</v>
      </c>
      <c r="B2" s="105"/>
      <c r="C2" s="105"/>
      <c r="D2" s="105"/>
      <c r="E2" s="105"/>
      <c r="F2" s="105"/>
      <c r="G2" s="105"/>
      <c r="H2" s="105"/>
      <c r="I2" s="95"/>
      <c r="J2" s="95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3.5">
      <c r="A3" s="105" t="s">
        <v>59</v>
      </c>
      <c r="B3" s="105"/>
      <c r="C3" s="105"/>
      <c r="D3" s="105"/>
      <c r="E3" s="105"/>
      <c r="F3" s="105"/>
      <c r="G3" s="105"/>
      <c r="H3" s="105"/>
      <c r="I3" s="95"/>
      <c r="J3" s="95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13.5">
      <c r="A4" s="105" t="s">
        <v>47</v>
      </c>
      <c r="B4" s="105"/>
      <c r="C4" s="105"/>
      <c r="D4" s="105"/>
      <c r="E4" s="105"/>
      <c r="F4" s="105"/>
      <c r="G4" s="105"/>
      <c r="H4" s="105"/>
      <c r="I4" s="95"/>
      <c r="J4" s="95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3.5">
      <c r="A5" s="105" t="s">
        <v>8</v>
      </c>
      <c r="B5" s="105"/>
      <c r="C5" s="105"/>
      <c r="D5" s="105"/>
      <c r="E5" s="105"/>
      <c r="F5" s="105"/>
      <c r="G5" s="105"/>
      <c r="H5" s="105"/>
      <c r="I5" s="95"/>
      <c r="J5" s="95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3.5">
      <c r="A6" s="106" t="s">
        <v>55</v>
      </c>
      <c r="B6" s="106"/>
      <c r="C6" s="106"/>
      <c r="D6" s="106"/>
      <c r="E6" s="106"/>
      <c r="F6" s="106"/>
      <c r="G6" s="106"/>
      <c r="H6" s="106"/>
      <c r="I6" s="96"/>
      <c r="J6" s="96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4.2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4.25" thickBot="1">
      <c r="A8" s="155" t="s">
        <v>22</v>
      </c>
      <c r="B8" s="156"/>
      <c r="C8" s="156"/>
      <c r="D8" s="156"/>
      <c r="E8" s="157"/>
      <c r="F8" s="56"/>
      <c r="G8" s="56"/>
      <c r="H8" s="56"/>
      <c r="I8" s="56"/>
      <c r="J8" s="56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4.25" thickBot="1">
      <c r="A9" s="155" t="s">
        <v>20</v>
      </c>
      <c r="B9" s="156"/>
      <c r="C9" s="156"/>
      <c r="D9" s="157"/>
      <c r="E9" s="57" t="s">
        <v>21</v>
      </c>
      <c r="F9" s="56"/>
      <c r="G9" s="56"/>
      <c r="H9" s="56"/>
      <c r="I9" s="56"/>
      <c r="J9" s="56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3.5">
      <c r="A10" s="158" t="s">
        <v>56</v>
      </c>
      <c r="B10" s="159"/>
      <c r="C10" s="159"/>
      <c r="D10" s="159"/>
      <c r="E10" s="58" t="s">
        <v>69</v>
      </c>
      <c r="F10" s="56"/>
      <c r="G10" s="56"/>
      <c r="H10" s="56"/>
      <c r="I10" s="56"/>
      <c r="J10" s="56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3.5">
      <c r="A11" s="160" t="s">
        <v>50</v>
      </c>
      <c r="B11" s="161"/>
      <c r="C11" s="161"/>
      <c r="D11" s="161"/>
      <c r="E11" s="59" t="s">
        <v>69</v>
      </c>
      <c r="F11" s="56"/>
      <c r="G11" s="56"/>
      <c r="H11" s="56"/>
      <c r="I11" s="56"/>
      <c r="J11" s="56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3.5">
      <c r="A12" s="160" t="s">
        <v>67</v>
      </c>
      <c r="B12" s="161"/>
      <c r="C12" s="161"/>
      <c r="D12" s="161"/>
      <c r="E12" s="59" t="s">
        <v>69</v>
      </c>
      <c r="F12" s="56"/>
      <c r="G12" s="56"/>
      <c r="H12" s="56"/>
      <c r="I12" s="56"/>
      <c r="J12" s="56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4.25" thickBot="1">
      <c r="A13" s="162" t="s">
        <v>68</v>
      </c>
      <c r="B13" s="163"/>
      <c r="C13" s="163"/>
      <c r="D13" s="163"/>
      <c r="E13" s="60" t="s">
        <v>69</v>
      </c>
      <c r="F13" s="56"/>
      <c r="G13" s="56"/>
      <c r="H13" s="56"/>
      <c r="I13" s="56"/>
      <c r="J13" s="56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3.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3.5">
      <c r="A15" s="61" t="s">
        <v>45</v>
      </c>
      <c r="B15" s="61"/>
      <c r="C15" s="61"/>
      <c r="D15" s="62">
        <v>113000000</v>
      </c>
      <c r="E15" s="56"/>
      <c r="F15" s="56"/>
      <c r="G15" s="56"/>
      <c r="H15" s="56"/>
      <c r="I15" s="56"/>
      <c r="J15" s="56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3.5">
      <c r="A16" s="61" t="s">
        <v>53</v>
      </c>
      <c r="B16" s="61"/>
      <c r="C16" s="61"/>
      <c r="D16" s="62">
        <v>34747065.72</v>
      </c>
      <c r="E16" s="56"/>
      <c r="F16" s="56"/>
      <c r="G16" s="56"/>
      <c r="H16" s="56"/>
      <c r="I16" s="56"/>
      <c r="J16" s="56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4.25" thickBo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4.25" thickBot="1">
      <c r="A18" s="166" t="s">
        <v>5</v>
      </c>
      <c r="B18" s="169" t="s">
        <v>23</v>
      </c>
      <c r="C18" s="170"/>
      <c r="D18" s="171"/>
      <c r="E18" s="177" t="s">
        <v>19</v>
      </c>
      <c r="F18" s="178"/>
      <c r="G18" s="178"/>
      <c r="H18" s="178"/>
      <c r="I18" s="178"/>
      <c r="J18" s="179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4.25" thickBot="1">
      <c r="A19" s="167"/>
      <c r="B19" s="172"/>
      <c r="C19" s="173"/>
      <c r="D19" s="174"/>
      <c r="E19" s="63"/>
      <c r="F19" s="64" t="s">
        <v>44</v>
      </c>
      <c r="G19" s="33">
        <v>890935513</v>
      </c>
      <c r="H19" s="64"/>
      <c r="I19" s="64"/>
      <c r="J19" s="65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3.5" customHeight="1" thickBot="1">
      <c r="A20" s="167"/>
      <c r="B20" s="172"/>
      <c r="C20" s="173"/>
      <c r="D20" s="174"/>
      <c r="E20" s="180" t="str">
        <f>VLOOKUP(G19,EMPRESAS!B8:C9,2,0)</f>
        <v>ANALYTICA S.A.</v>
      </c>
      <c r="F20" s="181"/>
      <c r="G20" s="181"/>
      <c r="H20" s="181"/>
      <c r="I20" s="181"/>
      <c r="J20" s="182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4.25" thickBot="1">
      <c r="A21" s="167"/>
      <c r="B21" s="172"/>
      <c r="C21" s="173"/>
      <c r="D21" s="174"/>
      <c r="E21" s="177" t="s">
        <v>0</v>
      </c>
      <c r="F21" s="178"/>
      <c r="G21" s="178"/>
      <c r="H21" s="178"/>
      <c r="I21" s="178"/>
      <c r="J21" s="179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4.25" thickBot="1">
      <c r="A22" s="168"/>
      <c r="B22" s="175"/>
      <c r="C22" s="176"/>
      <c r="D22" s="176"/>
      <c r="E22" s="66"/>
      <c r="F22" s="67"/>
      <c r="G22" s="68"/>
      <c r="H22" s="69" t="s">
        <v>2</v>
      </c>
      <c r="I22" s="65" t="s">
        <v>1</v>
      </c>
      <c r="J22" s="65" t="s">
        <v>6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3.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4.25" thickBot="1">
      <c r="A24" s="56"/>
      <c r="B24" s="183" t="s">
        <v>24</v>
      </c>
      <c r="C24" s="183"/>
      <c r="D24" s="183"/>
      <c r="E24" s="70"/>
      <c r="F24" s="70"/>
      <c r="G24" s="70"/>
      <c r="H24" s="56"/>
      <c r="I24" s="56"/>
      <c r="J24" s="56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3.5">
      <c r="A25" s="184">
        <v>1</v>
      </c>
      <c r="B25" s="186" t="s">
        <v>58</v>
      </c>
      <c r="C25" s="187"/>
      <c r="D25" s="188"/>
      <c r="E25" s="71" t="s">
        <v>25</v>
      </c>
      <c r="F25" s="72">
        <f>VLOOKUP(G19,EMPRESAS!B8:D8,3,0)</f>
        <v>7009061376</v>
      </c>
      <c r="G25" s="192">
        <f>F25/F26</f>
        <v>2.1409875340862947</v>
      </c>
      <c r="H25" s="194" t="s">
        <v>61</v>
      </c>
      <c r="I25" s="164"/>
      <c r="J25" s="16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ht="14.25" thickBot="1">
      <c r="A26" s="185"/>
      <c r="B26" s="189"/>
      <c r="C26" s="190"/>
      <c r="D26" s="191"/>
      <c r="E26" s="74" t="s">
        <v>26</v>
      </c>
      <c r="F26" s="73">
        <f>VLOOKUP(G19,EMPRESAS!B8:F8,5,0)</f>
        <v>3273751605</v>
      </c>
      <c r="G26" s="193"/>
      <c r="H26" s="195"/>
      <c r="I26" s="165"/>
      <c r="J26" s="165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13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ht="14.25" thickBot="1">
      <c r="A28" s="56"/>
      <c r="B28" s="183" t="s">
        <v>27</v>
      </c>
      <c r="C28" s="183"/>
      <c r="D28" s="183"/>
      <c r="E28" s="56"/>
      <c r="F28" s="56"/>
      <c r="G28" s="56"/>
      <c r="H28" s="56"/>
      <c r="I28" s="56"/>
      <c r="J28" s="56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2.75">
      <c r="A29" s="184">
        <v>2</v>
      </c>
      <c r="B29" s="186" t="s">
        <v>51</v>
      </c>
      <c r="C29" s="187"/>
      <c r="D29" s="188"/>
      <c r="E29" s="75" t="s">
        <v>28</v>
      </c>
      <c r="F29" s="72">
        <f>VLOOKUP(G19,EMPRESAS!B8:G8,6,0)</f>
        <v>5517193065</v>
      </c>
      <c r="G29" s="196">
        <f>F29/F30</f>
        <v>0.4786577112083894</v>
      </c>
      <c r="H29" s="194" t="s">
        <v>61</v>
      </c>
      <c r="I29" s="164"/>
      <c r="J29" s="16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ht="13.5" thickBot="1">
      <c r="A30" s="185"/>
      <c r="B30" s="189"/>
      <c r="C30" s="190"/>
      <c r="D30" s="191"/>
      <c r="E30" s="76" t="s">
        <v>31</v>
      </c>
      <c r="F30" s="73">
        <f>VLOOKUP(G19,EMPRESAS!B8:E9,4,0)</f>
        <v>11526385005</v>
      </c>
      <c r="G30" s="197"/>
      <c r="H30" s="195"/>
      <c r="I30" s="165"/>
      <c r="J30" s="165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ht="13.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ht="14.25" thickBot="1">
      <c r="A32" s="56"/>
      <c r="B32" s="200" t="s">
        <v>29</v>
      </c>
      <c r="C32" s="200"/>
      <c r="D32" s="200"/>
      <c r="E32" s="56"/>
      <c r="G32" s="77"/>
      <c r="H32" s="78"/>
      <c r="I32" s="78"/>
      <c r="J32" s="78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13.5">
      <c r="A33" s="184">
        <v>3</v>
      </c>
      <c r="B33" s="202" t="str">
        <f>+A12</f>
        <v>Capital de Trabajo: &gt;= 70%  del Presupuesto Oficial</v>
      </c>
      <c r="C33" s="203"/>
      <c r="D33" s="204"/>
      <c r="E33" s="71" t="s">
        <v>25</v>
      </c>
      <c r="F33" s="72">
        <f>VLOOKUP(G19,EMPRESAS!B8:D8,3,0)</f>
        <v>7009061376</v>
      </c>
      <c r="G33" s="211">
        <f>F33-F34</f>
        <v>3735309771</v>
      </c>
      <c r="H33" s="194" t="s">
        <v>61</v>
      </c>
      <c r="I33" s="194"/>
      <c r="J33" s="16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ht="14.25" thickBot="1">
      <c r="A34" s="201"/>
      <c r="B34" s="205"/>
      <c r="C34" s="206"/>
      <c r="D34" s="207"/>
      <c r="E34" s="74" t="s">
        <v>26</v>
      </c>
      <c r="F34" s="73">
        <f>VLOOKUP(G19,EMPRESAS!B8:F9,5,0)</f>
        <v>3273751605</v>
      </c>
      <c r="G34" s="212"/>
      <c r="H34" s="213"/>
      <c r="I34" s="213"/>
      <c r="J34" s="21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ht="14.25" thickBot="1">
      <c r="A35" s="185"/>
      <c r="B35" s="208"/>
      <c r="C35" s="209"/>
      <c r="D35" s="210"/>
      <c r="E35" s="16" t="s">
        <v>57</v>
      </c>
      <c r="F35" s="79">
        <f>+D15</f>
        <v>113000000</v>
      </c>
      <c r="G35" s="51">
        <f>+F35*70%</f>
        <v>79100000</v>
      </c>
      <c r="H35" s="195"/>
      <c r="I35" s="195"/>
      <c r="J35" s="165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s="83" customFormat="1" ht="13.5">
      <c r="A36" s="80"/>
      <c r="B36" s="80"/>
      <c r="C36" s="80"/>
      <c r="D36" s="81"/>
      <c r="E36" s="80"/>
      <c r="F36" s="80"/>
      <c r="G36" s="218"/>
      <c r="H36" s="80"/>
      <c r="I36" s="80"/>
      <c r="J36" s="80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s="83" customFormat="1" ht="14.25" thickBot="1">
      <c r="A37" s="80"/>
      <c r="B37" s="219" t="s">
        <v>30</v>
      </c>
      <c r="C37" s="219"/>
      <c r="D37" s="219"/>
      <c r="E37" s="80"/>
      <c r="F37" s="84"/>
      <c r="G37" s="218"/>
      <c r="H37" s="80"/>
      <c r="I37" s="80"/>
      <c r="J37" s="80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ht="14.25" thickBot="1">
      <c r="A38" s="220">
        <v>4</v>
      </c>
      <c r="B38" s="85" t="str">
        <f>+A13</f>
        <v>Patrimonio : &gt;= A  70% del Presupuesto Oficial</v>
      </c>
      <c r="C38" s="86"/>
      <c r="D38" s="87"/>
      <c r="E38" s="88" t="s">
        <v>57</v>
      </c>
      <c r="F38" s="89">
        <f>+D15</f>
        <v>113000000</v>
      </c>
      <c r="G38" s="211">
        <f>+EMPRESAS!L8</f>
        <v>6009191940</v>
      </c>
      <c r="H38" s="222" t="s">
        <v>61</v>
      </c>
      <c r="I38" s="222"/>
      <c r="J38" s="198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14.25" thickBot="1">
      <c r="A39" s="221"/>
      <c r="B39" s="90"/>
      <c r="C39" s="91"/>
      <c r="D39" s="92"/>
      <c r="E39" s="88" t="s">
        <v>54</v>
      </c>
      <c r="F39" s="89">
        <f>+F38*70%</f>
        <v>79100000</v>
      </c>
      <c r="G39" s="212"/>
      <c r="H39" s="223"/>
      <c r="I39" s="223"/>
      <c r="J39" s="199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ht="14.25" thickBo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ht="13.5" thickBot="1">
      <c r="A41" s="224" t="s">
        <v>32</v>
      </c>
      <c r="B41" s="225"/>
      <c r="C41" s="225"/>
      <c r="D41" s="225"/>
      <c r="E41" s="225"/>
      <c r="F41" s="225"/>
      <c r="G41" s="225"/>
      <c r="H41" s="225"/>
      <c r="I41" s="225"/>
      <c r="J41" s="97" t="s">
        <v>69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ht="13.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3.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8:9" s="54" customFormat="1" ht="12.75">
      <c r="H44" s="56"/>
      <c r="I44" s="56"/>
    </row>
    <row r="45" spans="1:10" s="54" customFormat="1" ht="12.75">
      <c r="A45" s="215" t="s">
        <v>38</v>
      </c>
      <c r="B45" s="215"/>
      <c r="C45" s="215"/>
      <c r="D45" s="215"/>
      <c r="E45" s="215"/>
      <c r="F45" s="215"/>
      <c r="G45" s="215"/>
      <c r="H45" s="215"/>
      <c r="I45" s="215"/>
      <c r="J45" s="215"/>
    </row>
    <row r="46" spans="1:10" s="54" customFormat="1" ht="11.25">
      <c r="A46" s="216" t="s">
        <v>35</v>
      </c>
      <c r="B46" s="216"/>
      <c r="C46" s="216"/>
      <c r="D46" s="216"/>
      <c r="E46" s="216"/>
      <c r="F46" s="216"/>
      <c r="G46" s="216"/>
      <c r="H46" s="216"/>
      <c r="I46" s="216"/>
      <c r="J46" s="216"/>
    </row>
    <row r="47" spans="1:10" s="54" customFormat="1" ht="11.25">
      <c r="A47" s="217" t="s">
        <v>36</v>
      </c>
      <c r="B47" s="217"/>
      <c r="C47" s="217"/>
      <c r="D47" s="217"/>
      <c r="E47" s="217"/>
      <c r="F47" s="217"/>
      <c r="G47" s="217"/>
      <c r="H47" s="217"/>
      <c r="I47" s="217"/>
      <c r="J47" s="217"/>
    </row>
    <row r="48" spans="8:9" s="54" customFormat="1" ht="12.75">
      <c r="H48" s="56"/>
      <c r="I48" s="56"/>
    </row>
    <row r="49" spans="1:21" ht="13.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ht="13.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ht="13.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ht="13.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ht="13.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ht="13.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ht="13.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1:21" ht="13.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1:21" ht="13.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21" ht="13.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:21" ht="13.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ht="13.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ht="13.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3.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ht="13.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ht="13.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ht="13.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3.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13.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ht="13.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ht="13.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ht="13.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ht="13.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1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1" ht="13.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1:21" ht="13.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1" ht="13.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1" ht="13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1" ht="13.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ht="13.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1" ht="13.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ht="13.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ht="13.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21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21" ht="13.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21" ht="13.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21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ht="13.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21" ht="13.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 ht="13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21" ht="13.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21" ht="13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1:21" ht="13.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1:21" ht="13.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1:21" ht="13.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1:21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1:21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21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1:21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1:21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</row>
    <row r="101" spans="1:21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1:21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1:21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1:21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1:21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1:2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1:21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1:2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1:21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1:21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:21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:21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1:21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1:21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1:21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1:21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:21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1:21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1:21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1:21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1:21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1:21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1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21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1:21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1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1:2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1:21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1:21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1:21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1:21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1:21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  <row r="152" spans="1:21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1:21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1:21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1:21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1:21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1:21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1:21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1:21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1:21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1:21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1:21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</row>
    <row r="163" spans="1:21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1:21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1:21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1:21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1:21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1:21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1:21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1:21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1:21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1:21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1:21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1:21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1:21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</row>
    <row r="176" spans="1:21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</row>
    <row r="177" spans="1:21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1:21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1:21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1:21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1:21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</sheetData>
  <sheetProtection/>
  <mergeCells count="49">
    <mergeCell ref="A45:J45"/>
    <mergeCell ref="A46:J46"/>
    <mergeCell ref="A47:J47"/>
    <mergeCell ref="G36:G37"/>
    <mergeCell ref="B37:D37"/>
    <mergeCell ref="A38:A39"/>
    <mergeCell ref="G38:G39"/>
    <mergeCell ref="H38:H39"/>
    <mergeCell ref="I38:I39"/>
    <mergeCell ref="A41:I41"/>
    <mergeCell ref="H29:H30"/>
    <mergeCell ref="I29:I30"/>
    <mergeCell ref="J38:J39"/>
    <mergeCell ref="B32:D32"/>
    <mergeCell ref="A33:A35"/>
    <mergeCell ref="B33:D35"/>
    <mergeCell ref="G33:G34"/>
    <mergeCell ref="H33:H35"/>
    <mergeCell ref="I33:I35"/>
    <mergeCell ref="J33:J35"/>
    <mergeCell ref="A25:A26"/>
    <mergeCell ref="B25:D26"/>
    <mergeCell ref="G25:G26"/>
    <mergeCell ref="H25:H26"/>
    <mergeCell ref="I25:I26"/>
    <mergeCell ref="J29:J30"/>
    <mergeCell ref="B28:D28"/>
    <mergeCell ref="A29:A30"/>
    <mergeCell ref="B29:D30"/>
    <mergeCell ref="G29:G30"/>
    <mergeCell ref="A11:D11"/>
    <mergeCell ref="A12:D12"/>
    <mergeCell ref="A13:D13"/>
    <mergeCell ref="J25:J26"/>
    <mergeCell ref="A18:A22"/>
    <mergeCell ref="B18:D22"/>
    <mergeCell ref="E18:J18"/>
    <mergeCell ref="E20:J20"/>
    <mergeCell ref="E21:J21"/>
    <mergeCell ref="B24:D24"/>
    <mergeCell ref="A8:E8"/>
    <mergeCell ref="A9:D9"/>
    <mergeCell ref="A10:D10"/>
    <mergeCell ref="A1:H1"/>
    <mergeCell ref="A2:H2"/>
    <mergeCell ref="A3:H3"/>
    <mergeCell ref="A4:H4"/>
    <mergeCell ref="A5:H5"/>
    <mergeCell ref="A6:H6"/>
  </mergeCells>
  <printOptions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D1">
      <selection activeCell="K17" sqref="K17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9.140625" style="0" customWidth="1"/>
    <col min="8" max="8" width="12.7109375" style="0" bestFit="1" customWidth="1"/>
  </cols>
  <sheetData>
    <row r="1" spans="1:5" ht="13.5">
      <c r="A1" s="105" t="s">
        <v>7</v>
      </c>
      <c r="B1" s="105"/>
      <c r="C1" s="105"/>
      <c r="D1" s="105"/>
      <c r="E1" s="105"/>
    </row>
    <row r="2" spans="1:5" ht="13.5">
      <c r="A2" s="105" t="s">
        <v>4</v>
      </c>
      <c r="B2" s="105"/>
      <c r="C2" s="105"/>
      <c r="D2" s="105"/>
      <c r="E2" s="105"/>
    </row>
    <row r="3" spans="1:5" ht="13.5">
      <c r="A3" s="105" t="s">
        <v>59</v>
      </c>
      <c r="B3" s="105"/>
      <c r="C3" s="105"/>
      <c r="D3" s="105"/>
      <c r="E3" s="105"/>
    </row>
    <row r="4" spans="1:5" ht="13.5">
      <c r="A4" s="105" t="s">
        <v>47</v>
      </c>
      <c r="B4" s="105"/>
      <c r="C4" s="105"/>
      <c r="D4" s="105"/>
      <c r="E4" s="105"/>
    </row>
    <row r="5" spans="1:5" ht="13.5">
      <c r="A5" s="105" t="s">
        <v>8</v>
      </c>
      <c r="B5" s="105"/>
      <c r="C5" s="105"/>
      <c r="D5" s="105"/>
      <c r="E5" s="105"/>
    </row>
    <row r="6" spans="1:5" ht="13.5">
      <c r="A6" s="106" t="s">
        <v>55</v>
      </c>
      <c r="B6" s="106"/>
      <c r="C6" s="106"/>
      <c r="D6" s="106"/>
      <c r="E6" s="106"/>
    </row>
    <row r="7" spans="1:5" ht="13.5">
      <c r="A7" s="44"/>
      <c r="B7" s="44"/>
      <c r="C7" s="44"/>
      <c r="D7" s="44"/>
      <c r="E7" s="44"/>
    </row>
    <row r="8" spans="1:5" ht="14.25" thickBot="1">
      <c r="A8" s="44"/>
      <c r="B8" s="44"/>
      <c r="C8" s="44"/>
      <c r="D8" s="44"/>
      <c r="E8" s="44"/>
    </row>
    <row r="9" spans="1:8" ht="14.25" customHeight="1" thickBot="1">
      <c r="A9" s="107" t="s">
        <v>5</v>
      </c>
      <c r="B9" s="110" t="s">
        <v>9</v>
      </c>
      <c r="C9" s="111"/>
      <c r="D9" s="111"/>
      <c r="E9" s="112"/>
      <c r="F9" s="119" t="s">
        <v>3</v>
      </c>
      <c r="G9" s="120"/>
      <c r="H9" s="121"/>
    </row>
    <row r="10" spans="1:8" ht="29.25" customHeight="1" thickBot="1">
      <c r="A10" s="108"/>
      <c r="B10" s="113"/>
      <c r="C10" s="114"/>
      <c r="D10" s="114"/>
      <c r="E10" s="115"/>
      <c r="F10" s="122" t="str">
        <f>+EMPRESAS!C9</f>
        <v>QUIMICOS Y REACTIVOS LTDA</v>
      </c>
      <c r="G10" s="123"/>
      <c r="H10" s="124"/>
    </row>
    <row r="11" spans="1:8" ht="14.25" thickBot="1">
      <c r="A11" s="108"/>
      <c r="B11" s="113"/>
      <c r="C11" s="114"/>
      <c r="D11" s="114"/>
      <c r="E11" s="115"/>
      <c r="F11" s="119" t="s">
        <v>0</v>
      </c>
      <c r="G11" s="120"/>
      <c r="H11" s="121"/>
    </row>
    <row r="12" spans="1:8" ht="14.25" thickBot="1">
      <c r="A12" s="109"/>
      <c r="B12" s="116"/>
      <c r="C12" s="117"/>
      <c r="D12" s="117"/>
      <c r="E12" s="118"/>
      <c r="F12" s="4" t="s">
        <v>2</v>
      </c>
      <c r="G12" s="3" t="s">
        <v>1</v>
      </c>
      <c r="H12" s="3" t="s">
        <v>6</v>
      </c>
    </row>
    <row r="13" spans="1:8" ht="14.25" thickBot="1">
      <c r="A13" s="125">
        <v>1</v>
      </c>
      <c r="B13" s="128" t="s">
        <v>10</v>
      </c>
      <c r="C13" s="129"/>
      <c r="D13" s="129"/>
      <c r="E13" s="130"/>
      <c r="F13" s="6"/>
      <c r="G13" s="6"/>
      <c r="H13" s="6"/>
    </row>
    <row r="14" spans="1:8" ht="13.5">
      <c r="A14" s="126"/>
      <c r="B14" s="131" t="s">
        <v>11</v>
      </c>
      <c r="C14" s="132"/>
      <c r="D14" s="7">
        <v>2009</v>
      </c>
      <c r="E14" s="8">
        <v>2010</v>
      </c>
      <c r="F14" s="9" t="s">
        <v>61</v>
      </c>
      <c r="G14" s="11"/>
      <c r="H14" s="11"/>
    </row>
    <row r="15" spans="1:8" ht="14.25" thickBot="1">
      <c r="A15" s="126"/>
      <c r="B15" s="133"/>
      <c r="C15" s="134"/>
      <c r="D15" s="46"/>
      <c r="E15" s="47"/>
      <c r="F15" s="45"/>
      <c r="G15" s="93"/>
      <c r="H15" s="93"/>
    </row>
    <row r="16" spans="1:8" ht="13.5">
      <c r="A16" s="126"/>
      <c r="B16" s="131" t="s">
        <v>12</v>
      </c>
      <c r="C16" s="132"/>
      <c r="D16" s="7">
        <v>2009</v>
      </c>
      <c r="E16" s="8">
        <v>2010</v>
      </c>
      <c r="F16" s="9" t="s">
        <v>61</v>
      </c>
      <c r="G16" s="11"/>
      <c r="H16" s="11"/>
    </row>
    <row r="17" spans="1:8" ht="14.25" thickBot="1">
      <c r="A17" s="126"/>
      <c r="B17" s="133"/>
      <c r="C17" s="134"/>
      <c r="D17" s="46"/>
      <c r="E17" s="47"/>
      <c r="F17" s="45"/>
      <c r="G17" s="93"/>
      <c r="H17" s="93"/>
    </row>
    <row r="18" spans="1:8" ht="13.5">
      <c r="A18" s="126"/>
      <c r="B18" s="131" t="s">
        <v>13</v>
      </c>
      <c r="C18" s="132"/>
      <c r="D18" s="7">
        <v>2009</v>
      </c>
      <c r="E18" s="8">
        <v>2010</v>
      </c>
      <c r="F18" s="9" t="s">
        <v>61</v>
      </c>
      <c r="G18" s="11"/>
      <c r="H18" s="11"/>
    </row>
    <row r="19" spans="1:8" ht="14.25" thickBot="1">
      <c r="A19" s="126"/>
      <c r="B19" s="133"/>
      <c r="C19" s="134"/>
      <c r="D19" s="46"/>
      <c r="E19" s="47"/>
      <c r="F19" s="45"/>
      <c r="G19" s="93"/>
      <c r="H19" s="93"/>
    </row>
    <row r="20" spans="1:8" ht="14.25" thickBot="1">
      <c r="A20" s="126"/>
      <c r="B20" s="135" t="s">
        <v>14</v>
      </c>
      <c r="C20" s="136"/>
      <c r="D20" s="7">
        <v>2009</v>
      </c>
      <c r="E20" s="8">
        <v>2010</v>
      </c>
      <c r="F20" s="15" t="s">
        <v>61</v>
      </c>
      <c r="G20" s="50"/>
      <c r="H20" s="94"/>
    </row>
    <row r="21" spans="1:8" ht="14.25" thickBot="1">
      <c r="A21" s="127"/>
      <c r="B21" s="137"/>
      <c r="C21" s="138"/>
      <c r="D21" s="46"/>
      <c r="E21" s="47"/>
      <c r="F21" s="48"/>
      <c r="G21" s="10"/>
      <c r="H21" s="10"/>
    </row>
    <row r="22" spans="1:8" ht="14.25" thickBot="1">
      <c r="A22" s="139">
        <v>2</v>
      </c>
      <c r="B22" s="141" t="s">
        <v>48</v>
      </c>
      <c r="C22" s="142"/>
      <c r="D22" s="142"/>
      <c r="E22" s="142"/>
      <c r="F22" s="12"/>
      <c r="G22" s="12"/>
      <c r="H22" s="12"/>
    </row>
    <row r="23" spans="1:8" ht="14.25" thickBot="1">
      <c r="A23" s="140"/>
      <c r="B23" s="143" t="s">
        <v>52</v>
      </c>
      <c r="C23" s="144"/>
      <c r="D23" s="144"/>
      <c r="E23" s="144"/>
      <c r="F23" s="9" t="s">
        <v>61</v>
      </c>
      <c r="G23" s="10"/>
      <c r="H23" s="10"/>
    </row>
    <row r="24" spans="1:8" ht="14.25" thickBot="1">
      <c r="A24" s="140"/>
      <c r="B24" s="145" t="s">
        <v>49</v>
      </c>
      <c r="C24" s="146"/>
      <c r="D24" s="146"/>
      <c r="E24" s="146"/>
      <c r="F24" s="9" t="s">
        <v>61</v>
      </c>
      <c r="G24" s="11"/>
      <c r="H24" s="11"/>
    </row>
    <row r="25" spans="1:8" ht="14.25" thickBot="1">
      <c r="A25" s="139">
        <v>3</v>
      </c>
      <c r="B25" s="141" t="s">
        <v>15</v>
      </c>
      <c r="C25" s="142"/>
      <c r="D25" s="142"/>
      <c r="E25" s="142"/>
      <c r="F25" s="12"/>
      <c r="G25" s="12"/>
      <c r="H25" s="12"/>
    </row>
    <row r="26" spans="1:8" ht="14.25" thickBot="1">
      <c r="A26" s="140"/>
      <c r="B26" s="143" t="s">
        <v>18</v>
      </c>
      <c r="C26" s="144"/>
      <c r="D26" s="144"/>
      <c r="E26" s="144"/>
      <c r="F26" s="9" t="s">
        <v>61</v>
      </c>
      <c r="G26" s="10"/>
      <c r="H26" s="10"/>
    </row>
    <row r="27" spans="1:8" ht="14.25" thickBot="1">
      <c r="A27" s="140"/>
      <c r="B27" s="145" t="s">
        <v>16</v>
      </c>
      <c r="C27" s="146"/>
      <c r="D27" s="146"/>
      <c r="E27" s="146"/>
      <c r="F27" s="9" t="s">
        <v>61</v>
      </c>
      <c r="G27" s="11"/>
      <c r="H27" s="11"/>
    </row>
    <row r="28" spans="1:8" ht="14.25" thickBot="1">
      <c r="A28" s="139">
        <v>4</v>
      </c>
      <c r="B28" s="141" t="s">
        <v>17</v>
      </c>
      <c r="C28" s="142"/>
      <c r="D28" s="142"/>
      <c r="E28" s="142"/>
      <c r="F28" s="12"/>
      <c r="G28" s="12"/>
      <c r="H28" s="12"/>
    </row>
    <row r="29" spans="1:8" ht="14.25" thickBot="1">
      <c r="A29" s="140"/>
      <c r="B29" s="149" t="s">
        <v>18</v>
      </c>
      <c r="C29" s="150"/>
      <c r="D29" s="150"/>
      <c r="E29" s="150"/>
      <c r="F29" s="13" t="s">
        <v>61</v>
      </c>
      <c r="G29" s="14"/>
      <c r="H29" s="14"/>
    </row>
    <row r="30" spans="1:8" ht="14.25" thickBot="1">
      <c r="A30" s="148"/>
      <c r="B30" s="151" t="s">
        <v>16</v>
      </c>
      <c r="C30" s="152"/>
      <c r="D30" s="152"/>
      <c r="E30" s="153"/>
      <c r="F30" s="13" t="s">
        <v>61</v>
      </c>
      <c r="G30" s="14"/>
      <c r="H30" s="49"/>
    </row>
    <row r="31" spans="1:8" ht="17.25" thickBot="1">
      <c r="A31" s="5"/>
      <c r="B31" s="17" t="s">
        <v>33</v>
      </c>
      <c r="C31" s="18"/>
      <c r="D31" s="18"/>
      <c r="E31" s="18"/>
      <c r="F31" s="101"/>
      <c r="G31" s="100"/>
      <c r="H31" s="100" t="s">
        <v>66</v>
      </c>
    </row>
    <row r="32" spans="1:5" ht="13.5">
      <c r="A32" s="5"/>
      <c r="B32" s="5"/>
      <c r="C32" s="5"/>
      <c r="D32" s="5"/>
      <c r="E32" s="5"/>
    </row>
    <row r="33" s="21" customFormat="1" ht="11.25"/>
    <row r="34" spans="1:5" s="21" customFormat="1" ht="11.25">
      <c r="A34" s="147" t="s">
        <v>37</v>
      </c>
      <c r="B34" s="147"/>
      <c r="C34" s="147"/>
      <c r="D34" s="147"/>
      <c r="E34" s="147"/>
    </row>
    <row r="35" spans="1:5" s="21" customFormat="1" ht="11.25">
      <c r="A35" s="154" t="s">
        <v>35</v>
      </c>
      <c r="B35" s="154"/>
      <c r="C35" s="154"/>
      <c r="D35" s="154"/>
      <c r="E35" s="154"/>
    </row>
    <row r="36" spans="1:5" s="21" customFormat="1" ht="11.25">
      <c r="A36" s="147" t="s">
        <v>36</v>
      </c>
      <c r="B36" s="147"/>
      <c r="C36" s="147"/>
      <c r="D36" s="147"/>
      <c r="E36" s="147"/>
    </row>
    <row r="37" s="21" customFormat="1" ht="11.25"/>
    <row r="38" s="21" customFormat="1" ht="11.25"/>
    <row r="39" s="21" customFormat="1" ht="11.25"/>
    <row r="40" s="21" customFormat="1" ht="11.25"/>
    <row r="41" ht="12.75">
      <c r="A41" s="20"/>
    </row>
    <row r="42" ht="12.75">
      <c r="A42" s="19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</sheetData>
  <sheetProtection/>
  <mergeCells count="32">
    <mergeCell ref="A36:E36"/>
    <mergeCell ref="A28:A30"/>
    <mergeCell ref="B28:E28"/>
    <mergeCell ref="B29:E29"/>
    <mergeCell ref="B30:E30"/>
    <mergeCell ref="A34:E34"/>
    <mergeCell ref="A35:E35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1:E1"/>
    <mergeCell ref="A2:E2"/>
    <mergeCell ref="A3:E3"/>
    <mergeCell ref="A4:E4"/>
    <mergeCell ref="A5:E5"/>
    <mergeCell ref="A13:A21"/>
    <mergeCell ref="B13:E13"/>
    <mergeCell ref="B14:C15"/>
    <mergeCell ref="B16:C17"/>
    <mergeCell ref="B18:C19"/>
    <mergeCell ref="A6:E6"/>
    <mergeCell ref="F10:H10"/>
    <mergeCell ref="F11:H11"/>
    <mergeCell ref="A9:A12"/>
    <mergeCell ref="B9:E12"/>
    <mergeCell ref="F9:H9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8">
      <selection activeCell="E14" sqref="E14"/>
    </sheetView>
  </sheetViews>
  <sheetFormatPr defaultColWidth="11.421875" defaultRowHeight="12.75"/>
  <cols>
    <col min="1" max="3" width="11.421875" style="55" customWidth="1"/>
    <col min="4" max="4" width="27.00390625" style="55" customWidth="1"/>
    <col min="5" max="5" width="14.00390625" style="55" customWidth="1"/>
    <col min="6" max="6" width="14.421875" style="55" bestFit="1" customWidth="1"/>
    <col min="7" max="7" width="14.140625" style="55" bestFit="1" customWidth="1"/>
    <col min="8" max="8" width="3.421875" style="55" bestFit="1" customWidth="1"/>
    <col min="9" max="9" width="4.421875" style="55" bestFit="1" customWidth="1"/>
    <col min="10" max="10" width="18.57421875" style="55" bestFit="1" customWidth="1"/>
    <col min="11" max="16384" width="11.421875" style="55" customWidth="1"/>
  </cols>
  <sheetData>
    <row r="1" spans="1:21" ht="13.5">
      <c r="A1" s="105" t="s">
        <v>7</v>
      </c>
      <c r="B1" s="105"/>
      <c r="C1" s="105"/>
      <c r="D1" s="105"/>
      <c r="E1" s="105"/>
      <c r="F1" s="105"/>
      <c r="G1" s="105"/>
      <c r="H1" s="105"/>
      <c r="I1" s="95"/>
      <c r="J1" s="95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3.5">
      <c r="A2" s="105" t="s">
        <v>4</v>
      </c>
      <c r="B2" s="105"/>
      <c r="C2" s="105"/>
      <c r="D2" s="105"/>
      <c r="E2" s="105"/>
      <c r="F2" s="105"/>
      <c r="G2" s="105"/>
      <c r="H2" s="105"/>
      <c r="I2" s="95"/>
      <c r="J2" s="95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3.5">
      <c r="A3" s="105" t="s">
        <v>59</v>
      </c>
      <c r="B3" s="105"/>
      <c r="C3" s="105"/>
      <c r="D3" s="105"/>
      <c r="E3" s="105"/>
      <c r="F3" s="105"/>
      <c r="G3" s="105"/>
      <c r="H3" s="105"/>
      <c r="I3" s="95"/>
      <c r="J3" s="95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13.5">
      <c r="A4" s="105" t="s">
        <v>47</v>
      </c>
      <c r="B4" s="105"/>
      <c r="C4" s="105"/>
      <c r="D4" s="105"/>
      <c r="E4" s="105"/>
      <c r="F4" s="105"/>
      <c r="G4" s="105"/>
      <c r="H4" s="105"/>
      <c r="I4" s="95"/>
      <c r="J4" s="95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3.5">
      <c r="A5" s="105" t="s">
        <v>8</v>
      </c>
      <c r="B5" s="105"/>
      <c r="C5" s="105"/>
      <c r="D5" s="105"/>
      <c r="E5" s="105"/>
      <c r="F5" s="105"/>
      <c r="G5" s="105"/>
      <c r="H5" s="105"/>
      <c r="I5" s="95"/>
      <c r="J5" s="95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3.5">
      <c r="A6" s="106" t="s">
        <v>55</v>
      </c>
      <c r="B6" s="106"/>
      <c r="C6" s="106"/>
      <c r="D6" s="106"/>
      <c r="E6" s="106"/>
      <c r="F6" s="106"/>
      <c r="G6" s="106"/>
      <c r="H6" s="106"/>
      <c r="I6" s="96"/>
      <c r="J6" s="96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4.2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4.25" thickBot="1">
      <c r="A8" s="155" t="s">
        <v>22</v>
      </c>
      <c r="B8" s="156"/>
      <c r="C8" s="156"/>
      <c r="D8" s="156"/>
      <c r="E8" s="157"/>
      <c r="F8" s="56"/>
      <c r="G8" s="56"/>
      <c r="H8" s="56"/>
      <c r="I8" s="56"/>
      <c r="J8" s="56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4.25" thickBot="1">
      <c r="A9" s="155" t="s">
        <v>20</v>
      </c>
      <c r="B9" s="156"/>
      <c r="C9" s="156"/>
      <c r="D9" s="157"/>
      <c r="E9" s="57" t="s">
        <v>21</v>
      </c>
      <c r="F9" s="56"/>
      <c r="G9" s="56"/>
      <c r="H9" s="56"/>
      <c r="I9" s="56"/>
      <c r="J9" s="56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3.5">
      <c r="A10" s="158" t="s">
        <v>56</v>
      </c>
      <c r="B10" s="159"/>
      <c r="C10" s="159"/>
      <c r="D10" s="159"/>
      <c r="E10" s="58" t="s">
        <v>69</v>
      </c>
      <c r="F10" s="56"/>
      <c r="G10" s="56"/>
      <c r="H10" s="56"/>
      <c r="I10" s="56"/>
      <c r="J10" s="56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3.5">
      <c r="A11" s="160" t="s">
        <v>50</v>
      </c>
      <c r="B11" s="161"/>
      <c r="C11" s="161"/>
      <c r="D11" s="161"/>
      <c r="E11" s="59" t="s">
        <v>69</v>
      </c>
      <c r="F11" s="56"/>
      <c r="G11" s="56"/>
      <c r="H11" s="56"/>
      <c r="I11" s="56"/>
      <c r="J11" s="56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3.5">
      <c r="A12" s="160" t="s">
        <v>67</v>
      </c>
      <c r="B12" s="161"/>
      <c r="C12" s="161"/>
      <c r="D12" s="161"/>
      <c r="E12" s="59" t="s">
        <v>69</v>
      </c>
      <c r="F12" s="56"/>
      <c r="G12" s="56"/>
      <c r="H12" s="56"/>
      <c r="I12" s="56"/>
      <c r="J12" s="56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4.25" thickBot="1">
      <c r="A13" s="162" t="s">
        <v>68</v>
      </c>
      <c r="B13" s="163"/>
      <c r="C13" s="163"/>
      <c r="D13" s="163"/>
      <c r="E13" s="60" t="s">
        <v>69</v>
      </c>
      <c r="F13" s="56"/>
      <c r="G13" s="56"/>
      <c r="H13" s="56"/>
      <c r="I13" s="56"/>
      <c r="J13" s="56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3.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3.5">
      <c r="A15" s="61" t="s">
        <v>45</v>
      </c>
      <c r="B15" s="61"/>
      <c r="C15" s="61"/>
      <c r="D15" s="62">
        <v>113000000</v>
      </c>
      <c r="E15" s="56"/>
      <c r="F15" s="56"/>
      <c r="G15" s="56"/>
      <c r="H15" s="56"/>
      <c r="I15" s="56"/>
      <c r="J15" s="56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3.5">
      <c r="A16" s="61" t="s">
        <v>53</v>
      </c>
      <c r="B16" s="61"/>
      <c r="C16" s="61"/>
      <c r="D16" s="62">
        <v>84999725</v>
      </c>
      <c r="E16" s="56"/>
      <c r="F16" s="56"/>
      <c r="G16" s="56"/>
      <c r="H16" s="56"/>
      <c r="I16" s="56"/>
      <c r="J16" s="56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4.25" thickBo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4.25" thickBot="1">
      <c r="A18" s="166" t="s">
        <v>5</v>
      </c>
      <c r="B18" s="169" t="s">
        <v>23</v>
      </c>
      <c r="C18" s="170"/>
      <c r="D18" s="171"/>
      <c r="E18" s="177" t="s">
        <v>19</v>
      </c>
      <c r="F18" s="178"/>
      <c r="G18" s="178"/>
      <c r="H18" s="178"/>
      <c r="I18" s="178"/>
      <c r="J18" s="179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4.25" thickBot="1">
      <c r="A19" s="167"/>
      <c r="B19" s="172"/>
      <c r="C19" s="173"/>
      <c r="D19" s="174"/>
      <c r="E19" s="63"/>
      <c r="F19" s="64" t="s">
        <v>44</v>
      </c>
      <c r="G19" s="33">
        <v>860065280</v>
      </c>
      <c r="H19" s="64"/>
      <c r="I19" s="64"/>
      <c r="J19" s="65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3.5" customHeight="1" thickBot="1">
      <c r="A20" s="167"/>
      <c r="B20" s="172"/>
      <c r="C20" s="173"/>
      <c r="D20" s="174"/>
      <c r="E20" s="180" t="str">
        <f>VLOOKUP(G19,EMPRESAS!B8:C9,2,0)</f>
        <v>QUIMICOS Y REACTIVOS LTDA</v>
      </c>
      <c r="F20" s="181"/>
      <c r="G20" s="181"/>
      <c r="H20" s="181"/>
      <c r="I20" s="181"/>
      <c r="J20" s="182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4.25" thickBot="1">
      <c r="A21" s="167"/>
      <c r="B21" s="172"/>
      <c r="C21" s="173"/>
      <c r="D21" s="174"/>
      <c r="E21" s="177" t="s">
        <v>0</v>
      </c>
      <c r="F21" s="178"/>
      <c r="G21" s="178"/>
      <c r="H21" s="178"/>
      <c r="I21" s="178"/>
      <c r="J21" s="179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4.25" thickBot="1">
      <c r="A22" s="168"/>
      <c r="B22" s="175"/>
      <c r="C22" s="176"/>
      <c r="D22" s="176"/>
      <c r="E22" s="66"/>
      <c r="F22" s="67"/>
      <c r="G22" s="68"/>
      <c r="H22" s="69" t="s">
        <v>2</v>
      </c>
      <c r="I22" s="65" t="s">
        <v>1</v>
      </c>
      <c r="J22" s="65" t="s">
        <v>6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3.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4.25" thickBot="1">
      <c r="A24" s="56"/>
      <c r="B24" s="183" t="s">
        <v>24</v>
      </c>
      <c r="C24" s="183"/>
      <c r="D24" s="183"/>
      <c r="E24" s="70"/>
      <c r="F24" s="70"/>
      <c r="G24" s="70"/>
      <c r="H24" s="56"/>
      <c r="I24" s="56"/>
      <c r="J24" s="56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3.5">
      <c r="A25" s="184">
        <v>1</v>
      </c>
      <c r="B25" s="186" t="str">
        <f>+A10</f>
        <v>Razón Corriente &gt;= A   1,2 Veces</v>
      </c>
      <c r="C25" s="187"/>
      <c r="D25" s="188"/>
      <c r="E25" s="71" t="s">
        <v>25</v>
      </c>
      <c r="F25" s="72">
        <f>VLOOKUP(G19,EMPRESAS!B8:G11,3,0)</f>
        <v>3073760610</v>
      </c>
      <c r="G25" s="192">
        <f>F25/F26</f>
        <v>1.460990299102579</v>
      </c>
      <c r="H25" s="194" t="s">
        <v>61</v>
      </c>
      <c r="I25" s="164"/>
      <c r="J25" s="16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ht="14.25" thickBot="1">
      <c r="A26" s="185"/>
      <c r="B26" s="189"/>
      <c r="C26" s="190"/>
      <c r="D26" s="191"/>
      <c r="E26" s="74" t="s">
        <v>26</v>
      </c>
      <c r="F26" s="73">
        <f>VLOOKUP(G19,EMPRESAS!B8:G11,5,0)</f>
        <v>2103888446</v>
      </c>
      <c r="G26" s="193"/>
      <c r="H26" s="195"/>
      <c r="I26" s="165"/>
      <c r="J26" s="165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13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ht="14.25" thickBot="1">
      <c r="A28" s="56"/>
      <c r="B28" s="183" t="s">
        <v>27</v>
      </c>
      <c r="C28" s="183"/>
      <c r="D28" s="183"/>
      <c r="E28" s="56"/>
      <c r="F28" s="56"/>
      <c r="G28" s="56"/>
      <c r="H28" s="56"/>
      <c r="I28" s="56"/>
      <c r="J28" s="56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2.75">
      <c r="A29" s="184">
        <v>2</v>
      </c>
      <c r="B29" s="186" t="str">
        <f>+A11</f>
        <v>Endeudamiento  &lt;= A 60 %</v>
      </c>
      <c r="C29" s="187"/>
      <c r="D29" s="188"/>
      <c r="E29" s="75" t="s">
        <v>28</v>
      </c>
      <c r="F29" s="72">
        <f>VLOOKUP(G19,EMPRESAS!B8:G11,6,0)</f>
        <v>2237221798</v>
      </c>
      <c r="G29" s="196">
        <f>F29/F30</f>
        <v>0.4684017290644771</v>
      </c>
      <c r="H29" s="194" t="s">
        <v>61</v>
      </c>
      <c r="I29" s="164"/>
      <c r="J29" s="16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ht="13.5" thickBot="1">
      <c r="A30" s="185"/>
      <c r="B30" s="189"/>
      <c r="C30" s="190"/>
      <c r="D30" s="191"/>
      <c r="E30" s="76" t="s">
        <v>31</v>
      </c>
      <c r="F30" s="73">
        <f>VLOOKUP(G19,EMPRESAS!B8:E9,4,0)</f>
        <v>4776288513</v>
      </c>
      <c r="G30" s="197"/>
      <c r="H30" s="195"/>
      <c r="I30" s="165"/>
      <c r="J30" s="165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ht="13.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ht="14.25" thickBot="1">
      <c r="A32" s="56"/>
      <c r="B32" s="200" t="s">
        <v>29</v>
      </c>
      <c r="C32" s="200"/>
      <c r="D32" s="200"/>
      <c r="E32" s="56"/>
      <c r="G32" s="77"/>
      <c r="H32" s="78"/>
      <c r="I32" s="78"/>
      <c r="J32" s="78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13.5">
      <c r="A33" s="184">
        <v>3</v>
      </c>
      <c r="B33" s="202" t="str">
        <f>+A12</f>
        <v>Capital de Trabajo: &gt;= 70%  del Presupuesto Oficial</v>
      </c>
      <c r="C33" s="203"/>
      <c r="D33" s="204"/>
      <c r="E33" s="71" t="s">
        <v>25</v>
      </c>
      <c r="F33" s="72">
        <f>VLOOKUP(G19,EMPRESAS!B8:G11,3,0)</f>
        <v>3073760610</v>
      </c>
      <c r="G33" s="211">
        <f>F33-F34</f>
        <v>969872164</v>
      </c>
      <c r="H33" s="194" t="s">
        <v>61</v>
      </c>
      <c r="I33" s="194"/>
      <c r="J33" s="16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ht="14.25" thickBot="1">
      <c r="A34" s="201"/>
      <c r="B34" s="205"/>
      <c r="C34" s="206"/>
      <c r="D34" s="207"/>
      <c r="E34" s="74" t="s">
        <v>26</v>
      </c>
      <c r="F34" s="73">
        <f>VLOOKUP(G19,EMPRESAS!B8:F9,5,0)</f>
        <v>2103888446</v>
      </c>
      <c r="G34" s="212"/>
      <c r="H34" s="213"/>
      <c r="I34" s="213"/>
      <c r="J34" s="21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ht="14.25" thickBot="1">
      <c r="A35" s="185"/>
      <c r="B35" s="208"/>
      <c r="C35" s="209"/>
      <c r="D35" s="210"/>
      <c r="E35" s="16" t="s">
        <v>57</v>
      </c>
      <c r="F35" s="79">
        <f>+D15</f>
        <v>113000000</v>
      </c>
      <c r="G35" s="51">
        <f>+F35*70%</f>
        <v>79100000</v>
      </c>
      <c r="H35" s="195"/>
      <c r="I35" s="195"/>
      <c r="J35" s="165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s="83" customFormat="1" ht="13.5">
      <c r="A36" s="80"/>
      <c r="B36" s="80"/>
      <c r="C36" s="80"/>
      <c r="D36" s="81"/>
      <c r="E36" s="80"/>
      <c r="F36" s="80"/>
      <c r="G36" s="218"/>
      <c r="H36" s="80"/>
      <c r="I36" s="80"/>
      <c r="J36" s="80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s="83" customFormat="1" ht="14.25" thickBot="1">
      <c r="A37" s="80"/>
      <c r="B37" s="219" t="s">
        <v>30</v>
      </c>
      <c r="C37" s="219"/>
      <c r="D37" s="219"/>
      <c r="E37" s="80"/>
      <c r="F37" s="84"/>
      <c r="G37" s="218"/>
      <c r="H37" s="80"/>
      <c r="I37" s="80"/>
      <c r="J37" s="80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ht="14.25" thickBot="1">
      <c r="A38" s="220">
        <v>4</v>
      </c>
      <c r="B38" s="85" t="str">
        <f>+A13</f>
        <v>Patrimonio : &gt;= A  70% del Presupuesto Oficial</v>
      </c>
      <c r="C38" s="86"/>
      <c r="D38" s="87"/>
      <c r="E38" s="88" t="s">
        <v>57</v>
      </c>
      <c r="F38" s="89">
        <f>+D15</f>
        <v>113000000</v>
      </c>
      <c r="G38" s="211">
        <f>+EMPRESAS!L8</f>
        <v>6009191940</v>
      </c>
      <c r="H38" s="222" t="s">
        <v>61</v>
      </c>
      <c r="I38" s="222"/>
      <c r="J38" s="198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14.25" thickBot="1">
      <c r="A39" s="221"/>
      <c r="B39" s="90"/>
      <c r="C39" s="91"/>
      <c r="D39" s="92"/>
      <c r="E39" s="88" t="s">
        <v>54</v>
      </c>
      <c r="F39" s="89">
        <f>+F38*70%</f>
        <v>79100000</v>
      </c>
      <c r="G39" s="212"/>
      <c r="H39" s="223"/>
      <c r="I39" s="223"/>
      <c r="J39" s="199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ht="14.25" thickBo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ht="13.5" thickBot="1">
      <c r="A41" s="224" t="s">
        <v>32</v>
      </c>
      <c r="B41" s="225"/>
      <c r="C41" s="225"/>
      <c r="D41" s="225"/>
      <c r="E41" s="225"/>
      <c r="F41" s="225"/>
      <c r="G41" s="225"/>
      <c r="H41" s="225"/>
      <c r="I41" s="225"/>
      <c r="J41" s="97" t="s">
        <v>69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ht="13.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3.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8:9" s="54" customFormat="1" ht="12.75">
      <c r="H44" s="56"/>
      <c r="I44" s="56"/>
    </row>
    <row r="45" spans="1:10" s="54" customFormat="1" ht="12.75">
      <c r="A45" s="215" t="s">
        <v>38</v>
      </c>
      <c r="B45" s="215"/>
      <c r="C45" s="215"/>
      <c r="D45" s="215"/>
      <c r="E45" s="215"/>
      <c r="F45" s="215"/>
      <c r="G45" s="215"/>
      <c r="H45" s="215"/>
      <c r="I45" s="215"/>
      <c r="J45" s="215"/>
    </row>
    <row r="46" spans="1:10" s="54" customFormat="1" ht="11.25">
      <c r="A46" s="216" t="s">
        <v>35</v>
      </c>
      <c r="B46" s="216"/>
      <c r="C46" s="216"/>
      <c r="D46" s="216"/>
      <c r="E46" s="216"/>
      <c r="F46" s="216"/>
      <c r="G46" s="216"/>
      <c r="H46" s="216"/>
      <c r="I46" s="216"/>
      <c r="J46" s="216"/>
    </row>
    <row r="47" spans="1:10" s="54" customFormat="1" ht="11.25">
      <c r="A47" s="217" t="s">
        <v>36</v>
      </c>
      <c r="B47" s="217"/>
      <c r="C47" s="217"/>
      <c r="D47" s="217"/>
      <c r="E47" s="217"/>
      <c r="F47" s="217"/>
      <c r="G47" s="217"/>
      <c r="H47" s="217"/>
      <c r="I47" s="217"/>
      <c r="J47" s="217"/>
    </row>
    <row r="48" spans="8:9" s="54" customFormat="1" ht="12.75">
      <c r="H48" s="56"/>
      <c r="I48" s="56"/>
    </row>
    <row r="49" spans="1:21" ht="13.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ht="13.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ht="13.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ht="13.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ht="13.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ht="13.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ht="13.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1:21" ht="13.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1:21" ht="13.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21" ht="13.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:21" ht="13.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ht="13.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ht="13.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3.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ht="13.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ht="13.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ht="13.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3.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13.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ht="13.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ht="13.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ht="13.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ht="13.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1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1" ht="13.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1:21" ht="13.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1" ht="13.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1" ht="13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1" ht="13.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ht="13.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1" ht="13.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ht="13.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ht="13.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21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21" ht="13.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21" ht="13.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21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ht="13.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21" ht="13.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 ht="13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21" ht="13.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21" ht="13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1:21" ht="13.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1:21" ht="13.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1:21" ht="13.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1:21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1:21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21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1:21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1:21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</row>
    <row r="101" spans="1:21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1:21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1:21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1:21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1:21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1:2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1:21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1:2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1:21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1:21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:21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:21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1:21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1:21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1:21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1:21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:21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1:21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1:21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1:21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1:21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1:21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1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21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1:21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1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1:2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1:21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1:21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1:21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1:21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1:21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  <row r="152" spans="1:21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1:21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1:21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1:21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1:21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1:21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1:21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1:21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1:21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1:21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1:21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</row>
    <row r="163" spans="1:21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1:21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1:21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1:21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1:21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1:21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1:21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1:21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1:21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1:21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1:21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1:21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1:21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</row>
    <row r="176" spans="1:21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</row>
    <row r="177" spans="1:21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1:21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1:21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1:21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1:21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</sheetData>
  <sheetProtection/>
  <mergeCells count="49">
    <mergeCell ref="A1:H1"/>
    <mergeCell ref="A2:H2"/>
    <mergeCell ref="A3:H3"/>
    <mergeCell ref="A4:H4"/>
    <mergeCell ref="A5:H5"/>
    <mergeCell ref="A6:H6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E20:J20"/>
    <mergeCell ref="E21:J21"/>
    <mergeCell ref="B24:D24"/>
    <mergeCell ref="J29:J30"/>
    <mergeCell ref="B32:D32"/>
    <mergeCell ref="A33:A35"/>
    <mergeCell ref="A25:A26"/>
    <mergeCell ref="B25:D26"/>
    <mergeCell ref="G25:G26"/>
    <mergeCell ref="H25:H26"/>
    <mergeCell ref="I25:I26"/>
    <mergeCell ref="J25:J26"/>
    <mergeCell ref="B28:D28"/>
    <mergeCell ref="A29:A30"/>
    <mergeCell ref="B29:D30"/>
    <mergeCell ref="G29:G30"/>
    <mergeCell ref="H29:H30"/>
    <mergeCell ref="I29:I30"/>
    <mergeCell ref="B33:D35"/>
    <mergeCell ref="G33:G34"/>
    <mergeCell ref="H33:H35"/>
    <mergeCell ref="I33:I35"/>
    <mergeCell ref="J33:J35"/>
    <mergeCell ref="A41:I41"/>
    <mergeCell ref="J38:J39"/>
    <mergeCell ref="A45:J45"/>
    <mergeCell ref="A46:J46"/>
    <mergeCell ref="A47:J47"/>
    <mergeCell ref="G36:G37"/>
    <mergeCell ref="B37:D37"/>
    <mergeCell ref="A38:A39"/>
    <mergeCell ref="G38:G39"/>
    <mergeCell ref="H38:H39"/>
    <mergeCell ref="I38:I39"/>
  </mergeCells>
  <printOptions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zoomScalePageLayoutView="0" workbookViewId="0" topLeftCell="D1">
      <selection activeCell="N19" sqref="N19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9.140625" style="0" customWidth="1"/>
    <col min="8" max="8" width="12.7109375" style="0" bestFit="1" customWidth="1"/>
  </cols>
  <sheetData>
    <row r="1" spans="1:5" ht="13.5">
      <c r="A1" s="105" t="s">
        <v>7</v>
      </c>
      <c r="B1" s="105"/>
      <c r="C1" s="105"/>
      <c r="D1" s="105"/>
      <c r="E1" s="105"/>
    </row>
    <row r="2" spans="1:5" ht="13.5">
      <c r="A2" s="105" t="s">
        <v>4</v>
      </c>
      <c r="B2" s="105"/>
      <c r="C2" s="105"/>
      <c r="D2" s="105"/>
      <c r="E2" s="105"/>
    </row>
    <row r="3" spans="1:5" ht="13.5">
      <c r="A3" s="105" t="s">
        <v>59</v>
      </c>
      <c r="B3" s="105"/>
      <c r="C3" s="105"/>
      <c r="D3" s="105"/>
      <c r="E3" s="105"/>
    </row>
    <row r="4" spans="1:5" ht="13.5">
      <c r="A4" s="105" t="s">
        <v>47</v>
      </c>
      <c r="B4" s="105"/>
      <c r="C4" s="105"/>
      <c r="D4" s="105"/>
      <c r="E4" s="105"/>
    </row>
    <row r="5" spans="1:5" ht="13.5">
      <c r="A5" s="105" t="s">
        <v>8</v>
      </c>
      <c r="B5" s="105"/>
      <c r="C5" s="105"/>
      <c r="D5" s="105"/>
      <c r="E5" s="105"/>
    </row>
    <row r="6" spans="1:5" ht="13.5">
      <c r="A6" s="106" t="s">
        <v>55</v>
      </c>
      <c r="B6" s="106"/>
      <c r="C6" s="106"/>
      <c r="D6" s="106"/>
      <c r="E6" s="106"/>
    </row>
    <row r="7" spans="1:5" ht="13.5">
      <c r="A7" s="44"/>
      <c r="B7" s="44"/>
      <c r="C7" s="44"/>
      <c r="D7" s="44"/>
      <c r="E7" s="44"/>
    </row>
    <row r="8" spans="1:5" ht="14.25" thickBot="1">
      <c r="A8" s="44"/>
      <c r="B8" s="44"/>
      <c r="C8" s="44"/>
      <c r="D8" s="44"/>
      <c r="E8" s="44"/>
    </row>
    <row r="9" spans="1:8" ht="14.25" customHeight="1" thickBot="1">
      <c r="A9" s="107" t="s">
        <v>5</v>
      </c>
      <c r="B9" s="110" t="s">
        <v>9</v>
      </c>
      <c r="C9" s="111"/>
      <c r="D9" s="111"/>
      <c r="E9" s="112"/>
      <c r="F9" s="119" t="s">
        <v>3</v>
      </c>
      <c r="G9" s="120"/>
      <c r="H9" s="121"/>
    </row>
    <row r="10" spans="1:8" ht="29.25" customHeight="1" thickBot="1">
      <c r="A10" s="108"/>
      <c r="B10" s="113"/>
      <c r="C10" s="114"/>
      <c r="D10" s="114"/>
      <c r="E10" s="115"/>
      <c r="F10" s="122" t="str">
        <f>+EMPRESAS!C10</f>
        <v>YEQUIM LTDA</v>
      </c>
      <c r="G10" s="123"/>
      <c r="H10" s="124"/>
    </row>
    <row r="11" spans="1:8" ht="14.25" thickBot="1">
      <c r="A11" s="108"/>
      <c r="B11" s="113"/>
      <c r="C11" s="114"/>
      <c r="D11" s="114"/>
      <c r="E11" s="115"/>
      <c r="F11" s="119" t="s">
        <v>0</v>
      </c>
      <c r="G11" s="120"/>
      <c r="H11" s="121"/>
    </row>
    <row r="12" spans="1:8" ht="14.25" thickBot="1">
      <c r="A12" s="109"/>
      <c r="B12" s="116"/>
      <c r="C12" s="117"/>
      <c r="D12" s="117"/>
      <c r="E12" s="118"/>
      <c r="F12" s="4" t="s">
        <v>2</v>
      </c>
      <c r="G12" s="3" t="s">
        <v>1</v>
      </c>
      <c r="H12" s="3" t="s">
        <v>6</v>
      </c>
    </row>
    <row r="13" spans="1:8" ht="14.25" thickBot="1">
      <c r="A13" s="125">
        <v>1</v>
      </c>
      <c r="B13" s="128" t="s">
        <v>10</v>
      </c>
      <c r="C13" s="129"/>
      <c r="D13" s="129"/>
      <c r="E13" s="130"/>
      <c r="F13" s="6"/>
      <c r="G13" s="6"/>
      <c r="H13" s="6"/>
    </row>
    <row r="14" spans="1:8" ht="13.5">
      <c r="A14" s="126"/>
      <c r="B14" s="131" t="s">
        <v>11</v>
      </c>
      <c r="C14" s="132"/>
      <c r="D14" s="7">
        <v>2009</v>
      </c>
      <c r="E14" s="8">
        <v>2010</v>
      </c>
      <c r="F14" s="9" t="s">
        <v>61</v>
      </c>
      <c r="G14" s="11"/>
      <c r="H14" s="11"/>
    </row>
    <row r="15" spans="1:8" ht="14.25" thickBot="1">
      <c r="A15" s="126"/>
      <c r="B15" s="133"/>
      <c r="C15" s="134"/>
      <c r="D15" s="46"/>
      <c r="E15" s="47"/>
      <c r="F15" s="45"/>
      <c r="G15" s="93"/>
      <c r="H15" s="93"/>
    </row>
    <row r="16" spans="1:8" ht="13.5">
      <c r="A16" s="126"/>
      <c r="B16" s="131" t="s">
        <v>12</v>
      </c>
      <c r="C16" s="132"/>
      <c r="D16" s="7">
        <v>2009</v>
      </c>
      <c r="E16" s="8">
        <v>2010</v>
      </c>
      <c r="F16" s="9" t="s">
        <v>61</v>
      </c>
      <c r="G16" s="11"/>
      <c r="H16" s="11"/>
    </row>
    <row r="17" spans="1:8" ht="14.25" thickBot="1">
      <c r="A17" s="126"/>
      <c r="B17" s="133"/>
      <c r="C17" s="134"/>
      <c r="D17" s="46"/>
      <c r="E17" s="47"/>
      <c r="F17" s="45"/>
      <c r="G17" s="93"/>
      <c r="H17" s="93"/>
    </row>
    <row r="18" spans="1:8" ht="13.5">
      <c r="A18" s="126"/>
      <c r="B18" s="131" t="s">
        <v>13</v>
      </c>
      <c r="C18" s="132"/>
      <c r="D18" s="7">
        <v>2009</v>
      </c>
      <c r="E18" s="8">
        <v>2010</v>
      </c>
      <c r="F18" s="9" t="s">
        <v>61</v>
      </c>
      <c r="G18" s="11"/>
      <c r="H18" s="11"/>
    </row>
    <row r="19" spans="1:8" ht="14.25" thickBot="1">
      <c r="A19" s="126"/>
      <c r="B19" s="133"/>
      <c r="C19" s="134"/>
      <c r="D19" s="46"/>
      <c r="E19" s="47"/>
      <c r="F19" s="45"/>
      <c r="G19" s="93"/>
      <c r="H19" s="93"/>
    </row>
    <row r="20" spans="1:8" ht="14.25" thickBot="1">
      <c r="A20" s="126"/>
      <c r="B20" s="135" t="s">
        <v>14</v>
      </c>
      <c r="C20" s="136"/>
      <c r="D20" s="7">
        <v>2009</v>
      </c>
      <c r="E20" s="8">
        <v>2010</v>
      </c>
      <c r="F20" s="15" t="s">
        <v>61</v>
      </c>
      <c r="G20" s="50"/>
      <c r="H20" s="94"/>
    </row>
    <row r="21" spans="1:8" ht="14.25" thickBot="1">
      <c r="A21" s="127"/>
      <c r="B21" s="137"/>
      <c r="C21" s="138"/>
      <c r="D21" s="46"/>
      <c r="E21" s="47"/>
      <c r="F21" s="48"/>
      <c r="G21" s="10"/>
      <c r="H21" s="10"/>
    </row>
    <row r="22" spans="1:8" ht="14.25" thickBot="1">
      <c r="A22" s="139">
        <v>2</v>
      </c>
      <c r="B22" s="141" t="s">
        <v>48</v>
      </c>
      <c r="C22" s="142"/>
      <c r="D22" s="142"/>
      <c r="E22" s="142"/>
      <c r="F22" s="12"/>
      <c r="G22" s="12"/>
      <c r="H22" s="12"/>
    </row>
    <row r="23" spans="1:8" ht="14.25" thickBot="1">
      <c r="A23" s="140"/>
      <c r="B23" s="143" t="s">
        <v>52</v>
      </c>
      <c r="C23" s="144"/>
      <c r="D23" s="144"/>
      <c r="E23" s="144"/>
      <c r="F23" s="9" t="s">
        <v>61</v>
      </c>
      <c r="G23" s="10"/>
      <c r="H23" s="10"/>
    </row>
    <row r="24" spans="1:8" ht="14.25" thickBot="1">
      <c r="A24" s="140"/>
      <c r="B24" s="145" t="s">
        <v>49</v>
      </c>
      <c r="C24" s="146"/>
      <c r="D24" s="146"/>
      <c r="E24" s="146"/>
      <c r="F24" s="9"/>
      <c r="G24" s="99" t="s">
        <v>61</v>
      </c>
      <c r="H24" s="11" t="s">
        <v>65</v>
      </c>
    </row>
    <row r="25" spans="1:8" ht="14.25" thickBot="1">
      <c r="A25" s="139">
        <v>3</v>
      </c>
      <c r="B25" s="141" t="s">
        <v>15</v>
      </c>
      <c r="C25" s="142"/>
      <c r="D25" s="142"/>
      <c r="E25" s="142"/>
      <c r="F25" s="12"/>
      <c r="G25" s="12"/>
      <c r="H25" s="12"/>
    </row>
    <row r="26" spans="1:8" ht="14.25" thickBot="1">
      <c r="A26" s="140"/>
      <c r="B26" s="143" t="s">
        <v>18</v>
      </c>
      <c r="C26" s="144"/>
      <c r="D26" s="144"/>
      <c r="E26" s="144"/>
      <c r="F26" s="9" t="s">
        <v>61</v>
      </c>
      <c r="G26" s="10"/>
      <c r="H26" s="10"/>
    </row>
    <row r="27" spans="1:8" ht="14.25" thickBot="1">
      <c r="A27" s="140"/>
      <c r="B27" s="145" t="s">
        <v>16</v>
      </c>
      <c r="C27" s="146"/>
      <c r="D27" s="146"/>
      <c r="E27" s="146"/>
      <c r="F27" s="9" t="s">
        <v>61</v>
      </c>
      <c r="G27" s="11"/>
      <c r="H27" s="11"/>
    </row>
    <row r="28" spans="1:8" ht="14.25" thickBot="1">
      <c r="A28" s="139">
        <v>4</v>
      </c>
      <c r="B28" s="141" t="s">
        <v>17</v>
      </c>
      <c r="C28" s="142"/>
      <c r="D28" s="142"/>
      <c r="E28" s="142"/>
      <c r="F28" s="12"/>
      <c r="G28" s="12"/>
      <c r="H28" s="12"/>
    </row>
    <row r="29" spans="1:8" ht="14.25" thickBot="1">
      <c r="A29" s="140"/>
      <c r="B29" s="149" t="s">
        <v>18</v>
      </c>
      <c r="C29" s="150"/>
      <c r="D29" s="150"/>
      <c r="E29" s="150"/>
      <c r="F29" s="13" t="s">
        <v>61</v>
      </c>
      <c r="G29" s="14"/>
      <c r="H29" s="14"/>
    </row>
    <row r="30" spans="1:8" ht="14.25" thickBot="1">
      <c r="A30" s="148"/>
      <c r="B30" s="151" t="s">
        <v>16</v>
      </c>
      <c r="C30" s="152"/>
      <c r="D30" s="152"/>
      <c r="E30" s="153"/>
      <c r="F30" s="13" t="s">
        <v>61</v>
      </c>
      <c r="G30" s="14"/>
      <c r="H30" s="49"/>
    </row>
    <row r="31" spans="1:8" ht="17.25" thickBot="1">
      <c r="A31" s="5"/>
      <c r="B31" s="17" t="s">
        <v>33</v>
      </c>
      <c r="C31" s="18"/>
      <c r="D31" s="18"/>
      <c r="E31" s="18"/>
      <c r="F31" s="101"/>
      <c r="G31" s="100"/>
      <c r="H31" s="100" t="s">
        <v>65</v>
      </c>
    </row>
    <row r="32" spans="1:5" ht="13.5">
      <c r="A32" s="5"/>
      <c r="B32" s="5"/>
      <c r="C32" s="5"/>
      <c r="D32" s="5"/>
      <c r="E32" s="5"/>
    </row>
    <row r="33" s="21" customFormat="1" ht="11.25"/>
    <row r="34" spans="1:5" s="21" customFormat="1" ht="11.25">
      <c r="A34" s="147" t="s">
        <v>37</v>
      </c>
      <c r="B34" s="147"/>
      <c r="C34" s="147"/>
      <c r="D34" s="147"/>
      <c r="E34" s="147"/>
    </row>
    <row r="35" spans="1:5" s="21" customFormat="1" ht="11.25">
      <c r="A35" s="154" t="s">
        <v>35</v>
      </c>
      <c r="B35" s="154"/>
      <c r="C35" s="154"/>
      <c r="D35" s="154"/>
      <c r="E35" s="154"/>
    </row>
    <row r="36" spans="1:5" s="21" customFormat="1" ht="11.25">
      <c r="A36" s="147" t="s">
        <v>36</v>
      </c>
      <c r="B36" s="147"/>
      <c r="C36" s="147"/>
      <c r="D36" s="147"/>
      <c r="E36" s="147"/>
    </row>
    <row r="37" s="21" customFormat="1" ht="11.25"/>
    <row r="38" s="21" customFormat="1" ht="11.25"/>
    <row r="39" s="21" customFormat="1" ht="11.25"/>
    <row r="40" s="21" customFormat="1" ht="11.25"/>
    <row r="41" ht="12.75">
      <c r="A41" s="20"/>
    </row>
    <row r="42" ht="12.75">
      <c r="A42" s="19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</sheetData>
  <sheetProtection/>
  <mergeCells count="32">
    <mergeCell ref="A36:E36"/>
    <mergeCell ref="A28:A30"/>
    <mergeCell ref="B28:E28"/>
    <mergeCell ref="B29:E29"/>
    <mergeCell ref="B30:E30"/>
    <mergeCell ref="A34:E34"/>
    <mergeCell ref="A35:E35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1:E1"/>
    <mergeCell ref="A2:E2"/>
    <mergeCell ref="A3:E3"/>
    <mergeCell ref="A4:E4"/>
    <mergeCell ref="A5:E5"/>
    <mergeCell ref="A13:A21"/>
    <mergeCell ref="B13:E13"/>
    <mergeCell ref="B14:C15"/>
    <mergeCell ref="B16:C17"/>
    <mergeCell ref="B18:C19"/>
    <mergeCell ref="A6:E6"/>
    <mergeCell ref="F10:H10"/>
    <mergeCell ref="F11:H11"/>
    <mergeCell ref="A9:A12"/>
    <mergeCell ref="B9:E12"/>
    <mergeCell ref="F9:H9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8">
      <selection activeCell="D16" sqref="D16"/>
    </sheetView>
  </sheetViews>
  <sheetFormatPr defaultColWidth="11.421875" defaultRowHeight="12.75"/>
  <cols>
    <col min="1" max="3" width="11.421875" style="55" customWidth="1"/>
    <col min="4" max="4" width="27.00390625" style="55" customWidth="1"/>
    <col min="5" max="5" width="14.00390625" style="55" customWidth="1"/>
    <col min="6" max="6" width="22.8515625" style="55" customWidth="1"/>
    <col min="7" max="7" width="16.421875" style="55" customWidth="1"/>
    <col min="8" max="8" width="3.421875" style="55" bestFit="1" customWidth="1"/>
    <col min="9" max="9" width="4.421875" style="55" bestFit="1" customWidth="1"/>
    <col min="10" max="10" width="18.57421875" style="55" bestFit="1" customWidth="1"/>
    <col min="11" max="16384" width="11.421875" style="55" customWidth="1"/>
  </cols>
  <sheetData>
    <row r="1" spans="1:21" ht="13.5">
      <c r="A1" s="105" t="s">
        <v>7</v>
      </c>
      <c r="B1" s="105"/>
      <c r="C1" s="105"/>
      <c r="D1" s="105"/>
      <c r="E1" s="105"/>
      <c r="F1" s="105"/>
      <c r="G1" s="105"/>
      <c r="H1" s="105"/>
      <c r="I1" s="95"/>
      <c r="J1" s="95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3.5">
      <c r="A2" s="105" t="s">
        <v>4</v>
      </c>
      <c r="B2" s="105"/>
      <c r="C2" s="105"/>
      <c r="D2" s="105"/>
      <c r="E2" s="105"/>
      <c r="F2" s="105"/>
      <c r="G2" s="105"/>
      <c r="H2" s="105"/>
      <c r="I2" s="95"/>
      <c r="J2" s="95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3.5">
      <c r="A3" s="105" t="s">
        <v>59</v>
      </c>
      <c r="B3" s="105"/>
      <c r="C3" s="105"/>
      <c r="D3" s="105"/>
      <c r="E3" s="105"/>
      <c r="F3" s="105"/>
      <c r="G3" s="105"/>
      <c r="H3" s="105"/>
      <c r="I3" s="95"/>
      <c r="J3" s="95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13.5">
      <c r="A4" s="105" t="s">
        <v>47</v>
      </c>
      <c r="B4" s="105"/>
      <c r="C4" s="105"/>
      <c r="D4" s="105"/>
      <c r="E4" s="105"/>
      <c r="F4" s="105"/>
      <c r="G4" s="105"/>
      <c r="H4" s="105"/>
      <c r="I4" s="95"/>
      <c r="J4" s="95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3.5">
      <c r="A5" s="105" t="s">
        <v>8</v>
      </c>
      <c r="B5" s="105"/>
      <c r="C5" s="105"/>
      <c r="D5" s="105"/>
      <c r="E5" s="105"/>
      <c r="F5" s="105"/>
      <c r="G5" s="105"/>
      <c r="H5" s="105"/>
      <c r="I5" s="95"/>
      <c r="J5" s="95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3.5">
      <c r="A6" s="106" t="s">
        <v>55</v>
      </c>
      <c r="B6" s="106"/>
      <c r="C6" s="106"/>
      <c r="D6" s="106"/>
      <c r="E6" s="106"/>
      <c r="F6" s="106"/>
      <c r="G6" s="106"/>
      <c r="H6" s="106"/>
      <c r="I6" s="96"/>
      <c r="J6" s="96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4.2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4.25" thickBot="1">
      <c r="A8" s="155" t="s">
        <v>22</v>
      </c>
      <c r="B8" s="156"/>
      <c r="C8" s="156"/>
      <c r="D8" s="156"/>
      <c r="E8" s="157"/>
      <c r="F8" s="56"/>
      <c r="G8" s="56"/>
      <c r="H8" s="56"/>
      <c r="I8" s="56"/>
      <c r="J8" s="56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4.25" thickBot="1">
      <c r="A9" s="155" t="s">
        <v>20</v>
      </c>
      <c r="B9" s="156"/>
      <c r="C9" s="156"/>
      <c r="D9" s="157"/>
      <c r="E9" s="57" t="s">
        <v>21</v>
      </c>
      <c r="F9" s="56"/>
      <c r="G9" s="56"/>
      <c r="H9" s="56"/>
      <c r="I9" s="56"/>
      <c r="J9" s="56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3.5">
      <c r="A10" s="158" t="s">
        <v>56</v>
      </c>
      <c r="B10" s="159"/>
      <c r="C10" s="159"/>
      <c r="D10" s="159"/>
      <c r="E10" s="58" t="s">
        <v>69</v>
      </c>
      <c r="F10" s="56"/>
      <c r="G10" s="56"/>
      <c r="H10" s="56"/>
      <c r="I10" s="56"/>
      <c r="J10" s="56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3.5">
      <c r="A11" s="160" t="s">
        <v>50</v>
      </c>
      <c r="B11" s="161"/>
      <c r="C11" s="161"/>
      <c r="D11" s="161"/>
      <c r="E11" s="59" t="s">
        <v>69</v>
      </c>
      <c r="F11" s="56"/>
      <c r="G11" s="56"/>
      <c r="H11" s="56"/>
      <c r="I11" s="56"/>
      <c r="J11" s="56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3.5">
      <c r="A12" s="160" t="s">
        <v>67</v>
      </c>
      <c r="B12" s="161"/>
      <c r="C12" s="161"/>
      <c r="D12" s="161"/>
      <c r="E12" s="59" t="s">
        <v>69</v>
      </c>
      <c r="F12" s="56"/>
      <c r="G12" s="56"/>
      <c r="H12" s="56"/>
      <c r="I12" s="56"/>
      <c r="J12" s="56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4.25" thickBot="1">
      <c r="A13" s="162" t="s">
        <v>68</v>
      </c>
      <c r="B13" s="163"/>
      <c r="C13" s="163"/>
      <c r="D13" s="163"/>
      <c r="E13" s="60" t="s">
        <v>69</v>
      </c>
      <c r="F13" s="56"/>
      <c r="G13" s="56"/>
      <c r="H13" s="56"/>
      <c r="I13" s="56"/>
      <c r="J13" s="56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3.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3.5">
      <c r="A15" s="61" t="s">
        <v>45</v>
      </c>
      <c r="B15" s="61"/>
      <c r="C15" s="61"/>
      <c r="D15" s="62">
        <v>113000000</v>
      </c>
      <c r="E15" s="56"/>
      <c r="F15" s="56"/>
      <c r="G15" s="56"/>
      <c r="H15" s="56"/>
      <c r="I15" s="56"/>
      <c r="J15" s="56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3.5">
      <c r="A16" s="61" t="s">
        <v>53</v>
      </c>
      <c r="B16" s="61"/>
      <c r="C16" s="61"/>
      <c r="D16" s="62">
        <v>79799996</v>
      </c>
      <c r="E16" s="56"/>
      <c r="F16" s="56"/>
      <c r="G16" s="56"/>
      <c r="H16" s="56"/>
      <c r="I16" s="56"/>
      <c r="J16" s="56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4.25" thickBo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4.25" thickBot="1">
      <c r="A18" s="166" t="s">
        <v>5</v>
      </c>
      <c r="B18" s="169" t="s">
        <v>23</v>
      </c>
      <c r="C18" s="170"/>
      <c r="D18" s="171"/>
      <c r="E18" s="177" t="s">
        <v>19</v>
      </c>
      <c r="F18" s="178"/>
      <c r="G18" s="178"/>
      <c r="H18" s="178"/>
      <c r="I18" s="178"/>
      <c r="J18" s="179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4.25" thickBot="1">
      <c r="A19" s="167"/>
      <c r="B19" s="172"/>
      <c r="C19" s="173"/>
      <c r="D19" s="174"/>
      <c r="E19" s="63"/>
      <c r="F19" s="64" t="s">
        <v>44</v>
      </c>
      <c r="G19" s="33">
        <v>830012275</v>
      </c>
      <c r="H19" s="64"/>
      <c r="I19" s="64"/>
      <c r="J19" s="65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3.5" customHeight="1" thickBot="1">
      <c r="A20" s="167"/>
      <c r="B20" s="172"/>
      <c r="C20" s="173"/>
      <c r="D20" s="174"/>
      <c r="E20" s="180" t="str">
        <f>VLOOKUP(G19,EMPRESAS!B8:G11,2,0)</f>
        <v>YEQUIM LTDA</v>
      </c>
      <c r="F20" s="181"/>
      <c r="G20" s="181"/>
      <c r="H20" s="181"/>
      <c r="I20" s="181"/>
      <c r="J20" s="182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4.25" thickBot="1">
      <c r="A21" s="167"/>
      <c r="B21" s="172"/>
      <c r="C21" s="173"/>
      <c r="D21" s="174"/>
      <c r="E21" s="177" t="s">
        <v>0</v>
      </c>
      <c r="F21" s="178"/>
      <c r="G21" s="178"/>
      <c r="H21" s="178"/>
      <c r="I21" s="178"/>
      <c r="J21" s="179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4.25" thickBot="1">
      <c r="A22" s="168"/>
      <c r="B22" s="175"/>
      <c r="C22" s="176"/>
      <c r="D22" s="176"/>
      <c r="E22" s="66"/>
      <c r="F22" s="67"/>
      <c r="G22" s="68"/>
      <c r="H22" s="69" t="s">
        <v>2</v>
      </c>
      <c r="I22" s="65" t="s">
        <v>1</v>
      </c>
      <c r="J22" s="65" t="s">
        <v>6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3.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4.25" thickBot="1">
      <c r="A24" s="56"/>
      <c r="B24" s="183" t="s">
        <v>24</v>
      </c>
      <c r="C24" s="183"/>
      <c r="D24" s="183"/>
      <c r="E24" s="70"/>
      <c r="F24" s="70"/>
      <c r="G24" s="70"/>
      <c r="H24" s="56"/>
      <c r="I24" s="56"/>
      <c r="J24" s="56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3.5">
      <c r="A25" s="184">
        <v>1</v>
      </c>
      <c r="B25" s="186" t="str">
        <f>+A10</f>
        <v>Razón Corriente &gt;= A   1,2 Veces</v>
      </c>
      <c r="C25" s="187"/>
      <c r="D25" s="188"/>
      <c r="E25" s="71" t="s">
        <v>25</v>
      </c>
      <c r="F25" s="72">
        <f>VLOOKUP(G19,EMPRESAS!B8:G11,3,0)</f>
        <v>1501891231.1</v>
      </c>
      <c r="G25" s="192">
        <f>F25/F26</f>
        <v>1.9182735467269216</v>
      </c>
      <c r="H25" s="194" t="s">
        <v>61</v>
      </c>
      <c r="I25" s="164"/>
      <c r="J25" s="16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ht="14.25" thickBot="1">
      <c r="A26" s="185"/>
      <c r="B26" s="189"/>
      <c r="C26" s="190"/>
      <c r="D26" s="191"/>
      <c r="E26" s="74" t="s">
        <v>26</v>
      </c>
      <c r="F26" s="73">
        <f>VLOOKUP(G19,EMPRESAS!B8:G11,5,0)</f>
        <v>782939030.6</v>
      </c>
      <c r="G26" s="193"/>
      <c r="H26" s="195"/>
      <c r="I26" s="165"/>
      <c r="J26" s="165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13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ht="14.25" thickBot="1">
      <c r="A28" s="56"/>
      <c r="B28" s="183" t="s">
        <v>27</v>
      </c>
      <c r="C28" s="183"/>
      <c r="D28" s="183"/>
      <c r="E28" s="56"/>
      <c r="F28" s="56"/>
      <c r="G28" s="56"/>
      <c r="H28" s="56"/>
      <c r="I28" s="56"/>
      <c r="J28" s="56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2.75">
      <c r="A29" s="184">
        <v>2</v>
      </c>
      <c r="B29" s="186" t="str">
        <f>+A11</f>
        <v>Endeudamiento  &lt;= A 60 %</v>
      </c>
      <c r="C29" s="187"/>
      <c r="D29" s="188"/>
      <c r="E29" s="75" t="s">
        <v>28</v>
      </c>
      <c r="F29" s="72">
        <f>VLOOKUP(G19,EMPRESAS!B8:G11,6,0)</f>
        <v>782939030.6</v>
      </c>
      <c r="G29" s="196">
        <f>F29/F30</f>
        <v>0.49737277291257204</v>
      </c>
      <c r="H29" s="194" t="s">
        <v>61</v>
      </c>
      <c r="I29" s="164"/>
      <c r="J29" s="16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ht="13.5" thickBot="1">
      <c r="A30" s="185"/>
      <c r="B30" s="189"/>
      <c r="C30" s="190"/>
      <c r="D30" s="191"/>
      <c r="E30" s="76" t="s">
        <v>31</v>
      </c>
      <c r="F30" s="73">
        <f>VLOOKUP(G19,EMPRESAS!B8:G11,4,0)</f>
        <v>1574149356.86</v>
      </c>
      <c r="G30" s="197"/>
      <c r="H30" s="195"/>
      <c r="I30" s="165"/>
      <c r="J30" s="165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ht="13.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ht="14.25" thickBot="1">
      <c r="A32" s="56"/>
      <c r="B32" s="200" t="s">
        <v>29</v>
      </c>
      <c r="C32" s="200"/>
      <c r="D32" s="200"/>
      <c r="E32" s="56"/>
      <c r="G32" s="77"/>
      <c r="H32" s="78"/>
      <c r="I32" s="78"/>
      <c r="J32" s="78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13.5">
      <c r="A33" s="184">
        <v>3</v>
      </c>
      <c r="B33" s="202" t="str">
        <f>+A12</f>
        <v>Capital de Trabajo: &gt;= 70%  del Presupuesto Oficial</v>
      </c>
      <c r="C33" s="203"/>
      <c r="D33" s="204"/>
      <c r="E33" s="71" t="s">
        <v>25</v>
      </c>
      <c r="F33" s="72">
        <f>VLOOKUP(G19,EMPRESAS!B8:G11,3,0)</f>
        <v>1501891231.1</v>
      </c>
      <c r="G33" s="211">
        <f>F33-F34</f>
        <v>718952200.4999999</v>
      </c>
      <c r="H33" s="194" t="s">
        <v>61</v>
      </c>
      <c r="I33" s="194"/>
      <c r="J33" s="16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ht="14.25" thickBot="1">
      <c r="A34" s="201"/>
      <c r="B34" s="205"/>
      <c r="C34" s="206"/>
      <c r="D34" s="207"/>
      <c r="E34" s="74" t="s">
        <v>26</v>
      </c>
      <c r="F34" s="73">
        <f>VLOOKUP(G19,EMPRESAS!B8:G11,5,0)</f>
        <v>782939030.6</v>
      </c>
      <c r="G34" s="212"/>
      <c r="H34" s="213"/>
      <c r="I34" s="213"/>
      <c r="J34" s="21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ht="14.25" thickBot="1">
      <c r="A35" s="185"/>
      <c r="B35" s="208"/>
      <c r="C35" s="209"/>
      <c r="D35" s="210"/>
      <c r="E35" s="16" t="s">
        <v>57</v>
      </c>
      <c r="F35" s="79">
        <f>+D15</f>
        <v>113000000</v>
      </c>
      <c r="G35" s="51">
        <f>+F35*70%</f>
        <v>79100000</v>
      </c>
      <c r="H35" s="195"/>
      <c r="I35" s="195"/>
      <c r="J35" s="165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s="83" customFormat="1" ht="13.5">
      <c r="A36" s="80"/>
      <c r="B36" s="80"/>
      <c r="C36" s="80"/>
      <c r="D36" s="81"/>
      <c r="E36" s="80"/>
      <c r="F36" s="80"/>
      <c r="G36" s="218"/>
      <c r="H36" s="80"/>
      <c r="I36" s="80"/>
      <c r="J36" s="80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s="83" customFormat="1" ht="14.25" thickBot="1">
      <c r="A37" s="80"/>
      <c r="B37" s="219" t="s">
        <v>30</v>
      </c>
      <c r="C37" s="219"/>
      <c r="D37" s="219"/>
      <c r="E37" s="80"/>
      <c r="F37" s="84"/>
      <c r="G37" s="218"/>
      <c r="H37" s="80"/>
      <c r="I37" s="80"/>
      <c r="J37" s="80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ht="14.25" thickBot="1">
      <c r="A38" s="220">
        <v>4</v>
      </c>
      <c r="B38" s="85" t="str">
        <f>+A13</f>
        <v>Patrimonio : &gt;= A  70% del Presupuesto Oficial</v>
      </c>
      <c r="C38" s="86"/>
      <c r="D38" s="87"/>
      <c r="E38" s="88" t="s">
        <v>57</v>
      </c>
      <c r="F38" s="89">
        <f>+D15</f>
        <v>113000000</v>
      </c>
      <c r="G38" s="211">
        <f>+EMPRESAS!L8</f>
        <v>6009191940</v>
      </c>
      <c r="H38" s="222" t="s">
        <v>61</v>
      </c>
      <c r="I38" s="222"/>
      <c r="J38" s="198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14.25" thickBot="1">
      <c r="A39" s="221"/>
      <c r="B39" s="90"/>
      <c r="C39" s="91"/>
      <c r="D39" s="92"/>
      <c r="E39" s="88" t="s">
        <v>54</v>
      </c>
      <c r="F39" s="89">
        <f>+F38*70%</f>
        <v>79100000</v>
      </c>
      <c r="G39" s="212"/>
      <c r="H39" s="223"/>
      <c r="I39" s="223"/>
      <c r="J39" s="199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ht="14.25" thickBo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ht="13.5" thickBot="1">
      <c r="A41" s="224" t="s">
        <v>32</v>
      </c>
      <c r="B41" s="225"/>
      <c r="C41" s="225"/>
      <c r="D41" s="225"/>
      <c r="E41" s="225"/>
      <c r="F41" s="225"/>
      <c r="G41" s="225"/>
      <c r="H41" s="225"/>
      <c r="I41" s="225"/>
      <c r="J41" s="97" t="s">
        <v>69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ht="13.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3.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8:9" s="54" customFormat="1" ht="12.75">
      <c r="H44" s="56"/>
      <c r="I44" s="56"/>
    </row>
    <row r="45" spans="1:10" s="54" customFormat="1" ht="12.75">
      <c r="A45" s="215" t="s">
        <v>38</v>
      </c>
      <c r="B45" s="215"/>
      <c r="C45" s="215"/>
      <c r="D45" s="215"/>
      <c r="E45" s="215"/>
      <c r="F45" s="215"/>
      <c r="G45" s="215"/>
      <c r="H45" s="215"/>
      <c r="I45" s="215"/>
      <c r="J45" s="215"/>
    </row>
    <row r="46" spans="1:10" s="54" customFormat="1" ht="11.25">
      <c r="A46" s="216" t="s">
        <v>35</v>
      </c>
      <c r="B46" s="216"/>
      <c r="C46" s="216"/>
      <c r="D46" s="216"/>
      <c r="E46" s="216"/>
      <c r="F46" s="216"/>
      <c r="G46" s="216"/>
      <c r="H46" s="216"/>
      <c r="I46" s="216"/>
      <c r="J46" s="216"/>
    </row>
    <row r="47" spans="1:10" s="54" customFormat="1" ht="11.25">
      <c r="A47" s="217" t="s">
        <v>36</v>
      </c>
      <c r="B47" s="217"/>
      <c r="C47" s="217"/>
      <c r="D47" s="217"/>
      <c r="E47" s="217"/>
      <c r="F47" s="217"/>
      <c r="G47" s="217"/>
      <c r="H47" s="217"/>
      <c r="I47" s="217"/>
      <c r="J47" s="217"/>
    </row>
    <row r="48" spans="8:9" s="54" customFormat="1" ht="12.75">
      <c r="H48" s="56"/>
      <c r="I48" s="56"/>
    </row>
    <row r="49" spans="1:21" ht="13.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ht="13.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ht="13.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ht="13.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ht="13.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ht="13.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ht="13.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1:21" ht="13.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1:21" ht="13.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21" ht="13.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:21" ht="13.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ht="13.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ht="13.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3.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ht="13.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ht="13.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ht="13.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3.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13.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ht="13.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ht="13.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ht="13.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ht="13.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1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1" ht="13.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1:21" ht="13.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1" ht="13.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1" ht="13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1" ht="13.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ht="13.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1" ht="13.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ht="13.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ht="13.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21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21" ht="13.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21" ht="13.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21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ht="13.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21" ht="13.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 ht="13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21" ht="13.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21" ht="13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1:21" ht="13.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1:21" ht="13.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1:21" ht="13.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1:21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1:21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21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1:21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1:21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</row>
    <row r="101" spans="1:21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1:21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1:21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1:21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1:21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1:2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1:21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1:2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1:21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1:21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:21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:21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1:21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1:21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1:21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1:21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:21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1:21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1:21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1:21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1:21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1:21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1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21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1:21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1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1:2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1:21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1:21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1:21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1:21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1:21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  <row r="152" spans="1:21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1:21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1:21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1:21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1:21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1:21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1:21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1:21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1:21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1:21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1:21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</row>
    <row r="163" spans="1:21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1:21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1:21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1:21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1:21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1:21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1:21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1:21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1:21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1:21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1:21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1:21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1:21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</row>
    <row r="176" spans="1:21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</row>
    <row r="177" spans="1:21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1:21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1:21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1:21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1:21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</sheetData>
  <sheetProtection/>
  <mergeCells count="49">
    <mergeCell ref="A1:H1"/>
    <mergeCell ref="A2:H2"/>
    <mergeCell ref="A3:H3"/>
    <mergeCell ref="A4:H4"/>
    <mergeCell ref="A5:H5"/>
    <mergeCell ref="A6:H6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E20:J20"/>
    <mergeCell ref="E21:J21"/>
    <mergeCell ref="B24:D24"/>
    <mergeCell ref="J29:J30"/>
    <mergeCell ref="B32:D32"/>
    <mergeCell ref="A33:A35"/>
    <mergeCell ref="A25:A26"/>
    <mergeCell ref="B25:D26"/>
    <mergeCell ref="G25:G26"/>
    <mergeCell ref="H25:H26"/>
    <mergeCell ref="I25:I26"/>
    <mergeCell ref="J25:J26"/>
    <mergeCell ref="B28:D28"/>
    <mergeCell ref="A29:A30"/>
    <mergeCell ref="B29:D30"/>
    <mergeCell ref="G29:G30"/>
    <mergeCell ref="H29:H30"/>
    <mergeCell ref="I29:I30"/>
    <mergeCell ref="B33:D35"/>
    <mergeCell ref="G33:G34"/>
    <mergeCell ref="H33:H35"/>
    <mergeCell ref="I33:I35"/>
    <mergeCell ref="J33:J35"/>
    <mergeCell ref="A41:I41"/>
    <mergeCell ref="J38:J39"/>
    <mergeCell ref="A45:J45"/>
    <mergeCell ref="A46:J46"/>
    <mergeCell ref="A47:J47"/>
    <mergeCell ref="G36:G37"/>
    <mergeCell ref="B37:D37"/>
    <mergeCell ref="A38:A39"/>
    <mergeCell ref="G38:G39"/>
    <mergeCell ref="H38:H39"/>
    <mergeCell ref="I38:I39"/>
  </mergeCells>
  <printOptions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7"/>
  <sheetViews>
    <sheetView tabSelected="1" zoomScalePageLayoutView="0" workbookViewId="0" topLeftCell="A1">
      <selection activeCell="A13" sqref="A13:A21"/>
    </sheetView>
  </sheetViews>
  <sheetFormatPr defaultColWidth="9.140625" defaultRowHeight="12.75"/>
  <cols>
    <col min="1" max="1" width="3.57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7" width="9.140625" style="0" customWidth="1"/>
    <col min="8" max="8" width="12.7109375" style="0" bestFit="1" customWidth="1"/>
  </cols>
  <sheetData>
    <row r="1" spans="1:5" ht="13.5">
      <c r="A1" s="105" t="s">
        <v>7</v>
      </c>
      <c r="B1" s="105"/>
      <c r="C1" s="105"/>
      <c r="D1" s="105"/>
      <c r="E1" s="105"/>
    </row>
    <row r="2" spans="1:5" ht="13.5">
      <c r="A2" s="105" t="s">
        <v>4</v>
      </c>
      <c r="B2" s="105"/>
      <c r="C2" s="105"/>
      <c r="D2" s="105"/>
      <c r="E2" s="105"/>
    </row>
    <row r="3" spans="1:5" ht="13.5">
      <c r="A3" s="105" t="s">
        <v>59</v>
      </c>
      <c r="B3" s="105"/>
      <c r="C3" s="105"/>
      <c r="D3" s="105"/>
      <c r="E3" s="105"/>
    </row>
    <row r="4" spans="1:5" ht="13.5">
      <c r="A4" s="105" t="s">
        <v>47</v>
      </c>
      <c r="B4" s="105"/>
      <c r="C4" s="105"/>
      <c r="D4" s="105"/>
      <c r="E4" s="105"/>
    </row>
    <row r="5" spans="1:5" ht="13.5">
      <c r="A5" s="105" t="s">
        <v>8</v>
      </c>
      <c r="B5" s="105"/>
      <c r="C5" s="105"/>
      <c r="D5" s="105"/>
      <c r="E5" s="105"/>
    </row>
    <row r="6" spans="1:5" ht="13.5">
      <c r="A6" s="106" t="s">
        <v>55</v>
      </c>
      <c r="B6" s="106"/>
      <c r="C6" s="106"/>
      <c r="D6" s="106"/>
      <c r="E6" s="106"/>
    </row>
    <row r="7" spans="1:5" ht="13.5">
      <c r="A7" s="44"/>
      <c r="B7" s="44"/>
      <c r="C7" s="44"/>
      <c r="D7" s="44"/>
      <c r="E7" s="44"/>
    </row>
    <row r="8" spans="1:5" ht="14.25" thickBot="1">
      <c r="A8" s="44"/>
      <c r="B8" s="44"/>
      <c r="C8" s="44"/>
      <c r="D8" s="44"/>
      <c r="E8" s="44"/>
    </row>
    <row r="9" spans="1:8" ht="14.25" customHeight="1" thickBot="1">
      <c r="A9" s="107" t="s">
        <v>5</v>
      </c>
      <c r="B9" s="110" t="s">
        <v>9</v>
      </c>
      <c r="C9" s="111"/>
      <c r="D9" s="111"/>
      <c r="E9" s="112"/>
      <c r="F9" s="119" t="s">
        <v>3</v>
      </c>
      <c r="G9" s="120"/>
      <c r="H9" s="121"/>
    </row>
    <row r="10" spans="1:8" ht="29.25" customHeight="1" thickBot="1">
      <c r="A10" s="108"/>
      <c r="B10" s="113"/>
      <c r="C10" s="114"/>
      <c r="D10" s="114"/>
      <c r="E10" s="115"/>
      <c r="F10" s="122" t="str">
        <f>+EMPRESAS!C11</f>
        <v>EXIQUIM SAS</v>
      </c>
      <c r="G10" s="123"/>
      <c r="H10" s="124"/>
    </row>
    <row r="11" spans="1:8" ht="14.25" thickBot="1">
      <c r="A11" s="108"/>
      <c r="B11" s="113"/>
      <c r="C11" s="114"/>
      <c r="D11" s="114"/>
      <c r="E11" s="115"/>
      <c r="F11" s="119" t="s">
        <v>0</v>
      </c>
      <c r="G11" s="120"/>
      <c r="H11" s="121"/>
    </row>
    <row r="12" spans="1:8" ht="14.25" thickBot="1">
      <c r="A12" s="109"/>
      <c r="B12" s="116"/>
      <c r="C12" s="117"/>
      <c r="D12" s="117"/>
      <c r="E12" s="118"/>
      <c r="F12" s="4" t="s">
        <v>2</v>
      </c>
      <c r="G12" s="3" t="s">
        <v>1</v>
      </c>
      <c r="H12" s="3" t="s">
        <v>6</v>
      </c>
    </row>
    <row r="13" spans="1:8" ht="14.25" thickBot="1">
      <c r="A13" s="125">
        <v>1</v>
      </c>
      <c r="B13" s="128" t="s">
        <v>10</v>
      </c>
      <c r="C13" s="129"/>
      <c r="D13" s="129"/>
      <c r="E13" s="130"/>
      <c r="F13" s="6"/>
      <c r="G13" s="6"/>
      <c r="H13" s="6"/>
    </row>
    <row r="14" spans="1:8" ht="13.5">
      <c r="A14" s="126"/>
      <c r="B14" s="131" t="s">
        <v>11</v>
      </c>
      <c r="C14" s="132"/>
      <c r="D14" s="7">
        <v>2009</v>
      </c>
      <c r="E14" s="8">
        <v>2010</v>
      </c>
      <c r="F14" s="9" t="s">
        <v>61</v>
      </c>
      <c r="G14" s="11"/>
      <c r="H14" s="11"/>
    </row>
    <row r="15" spans="1:8" ht="14.25" thickBot="1">
      <c r="A15" s="126"/>
      <c r="B15" s="133"/>
      <c r="C15" s="134"/>
      <c r="D15" s="46"/>
      <c r="E15" s="47"/>
      <c r="F15" s="45"/>
      <c r="G15" s="93"/>
      <c r="H15" s="93"/>
    </row>
    <row r="16" spans="1:8" ht="13.5">
      <c r="A16" s="126"/>
      <c r="B16" s="131" t="s">
        <v>12</v>
      </c>
      <c r="C16" s="132"/>
      <c r="D16" s="7">
        <v>2009</v>
      </c>
      <c r="E16" s="8">
        <v>2010</v>
      </c>
      <c r="F16" s="9" t="s">
        <v>61</v>
      </c>
      <c r="G16" s="11"/>
      <c r="H16" s="11"/>
    </row>
    <row r="17" spans="1:8" ht="14.25" thickBot="1">
      <c r="A17" s="126"/>
      <c r="B17" s="133"/>
      <c r="C17" s="134"/>
      <c r="D17" s="46"/>
      <c r="E17" s="47"/>
      <c r="F17" s="45"/>
      <c r="G17" s="93"/>
      <c r="H17" s="93"/>
    </row>
    <row r="18" spans="1:8" ht="13.5">
      <c r="A18" s="126"/>
      <c r="B18" s="131" t="s">
        <v>13</v>
      </c>
      <c r="C18" s="132"/>
      <c r="D18" s="7">
        <v>2009</v>
      </c>
      <c r="E18" s="8">
        <v>2010</v>
      </c>
      <c r="F18" s="9" t="s">
        <v>61</v>
      </c>
      <c r="G18" s="11"/>
      <c r="H18" s="11"/>
    </row>
    <row r="19" spans="1:8" ht="14.25" thickBot="1">
      <c r="A19" s="126"/>
      <c r="B19" s="133"/>
      <c r="C19" s="134"/>
      <c r="D19" s="46"/>
      <c r="E19" s="47"/>
      <c r="F19" s="45"/>
      <c r="G19" s="93"/>
      <c r="H19" s="93"/>
    </row>
    <row r="20" spans="1:8" ht="14.25" thickBot="1">
      <c r="A20" s="126"/>
      <c r="B20" s="135" t="s">
        <v>14</v>
      </c>
      <c r="C20" s="136"/>
      <c r="D20" s="7">
        <v>2009</v>
      </c>
      <c r="E20" s="8">
        <v>2010</v>
      </c>
      <c r="F20" s="15" t="s">
        <v>61</v>
      </c>
      <c r="G20" s="50"/>
      <c r="H20" s="94"/>
    </row>
    <row r="21" spans="1:8" ht="14.25" thickBot="1">
      <c r="A21" s="127"/>
      <c r="B21" s="137"/>
      <c r="C21" s="138"/>
      <c r="D21" s="46"/>
      <c r="E21" s="47"/>
      <c r="F21" s="48"/>
      <c r="G21" s="10"/>
      <c r="H21" s="10"/>
    </row>
    <row r="22" spans="1:8" ht="14.25" thickBot="1">
      <c r="A22" s="139">
        <v>2</v>
      </c>
      <c r="B22" s="141" t="s">
        <v>48</v>
      </c>
      <c r="C22" s="142"/>
      <c r="D22" s="142"/>
      <c r="E22" s="142"/>
      <c r="F22" s="12"/>
      <c r="G22" s="12"/>
      <c r="H22" s="12"/>
    </row>
    <row r="23" spans="1:8" ht="14.25" thickBot="1">
      <c r="A23" s="140"/>
      <c r="B23" s="143" t="s">
        <v>52</v>
      </c>
      <c r="C23" s="144"/>
      <c r="D23" s="144"/>
      <c r="E23" s="144"/>
      <c r="F23" s="9" t="s">
        <v>61</v>
      </c>
      <c r="G23" s="10"/>
      <c r="H23" s="10"/>
    </row>
    <row r="24" spans="1:8" ht="14.25" thickBot="1">
      <c r="A24" s="140"/>
      <c r="B24" s="145" t="s">
        <v>49</v>
      </c>
      <c r="C24" s="146"/>
      <c r="D24" s="146"/>
      <c r="E24" s="146"/>
      <c r="F24" s="9" t="s">
        <v>61</v>
      </c>
      <c r="G24" s="11"/>
      <c r="H24" s="11"/>
    </row>
    <row r="25" spans="1:8" ht="14.25" thickBot="1">
      <c r="A25" s="139">
        <v>3</v>
      </c>
      <c r="B25" s="141" t="s">
        <v>15</v>
      </c>
      <c r="C25" s="142"/>
      <c r="D25" s="142"/>
      <c r="E25" s="142"/>
      <c r="F25" s="12"/>
      <c r="G25" s="12"/>
      <c r="H25" s="12"/>
    </row>
    <row r="26" spans="1:8" ht="14.25" thickBot="1">
      <c r="A26" s="140"/>
      <c r="B26" s="143" t="s">
        <v>18</v>
      </c>
      <c r="C26" s="144"/>
      <c r="D26" s="144"/>
      <c r="E26" s="144"/>
      <c r="F26" s="9" t="s">
        <v>61</v>
      </c>
      <c r="G26" s="10"/>
      <c r="H26" s="10"/>
    </row>
    <row r="27" spans="1:8" ht="14.25" thickBot="1">
      <c r="A27" s="140"/>
      <c r="B27" s="145" t="s">
        <v>16</v>
      </c>
      <c r="C27" s="146"/>
      <c r="D27" s="146"/>
      <c r="E27" s="146"/>
      <c r="F27" s="9" t="s">
        <v>61</v>
      </c>
      <c r="G27" s="11"/>
      <c r="H27" s="11"/>
    </row>
    <row r="28" spans="1:8" ht="14.25" thickBot="1">
      <c r="A28" s="139">
        <v>4</v>
      </c>
      <c r="B28" s="141" t="s">
        <v>17</v>
      </c>
      <c r="C28" s="142"/>
      <c r="D28" s="142"/>
      <c r="E28" s="142"/>
      <c r="F28" s="12"/>
      <c r="G28" s="12"/>
      <c r="H28" s="12"/>
    </row>
    <row r="29" spans="1:8" ht="14.25" thickBot="1">
      <c r="A29" s="140"/>
      <c r="B29" s="149" t="s">
        <v>18</v>
      </c>
      <c r="C29" s="150"/>
      <c r="D29" s="150"/>
      <c r="E29" s="150"/>
      <c r="F29" s="13" t="s">
        <v>61</v>
      </c>
      <c r="G29" s="14"/>
      <c r="H29" s="14"/>
    </row>
    <row r="30" spans="1:8" ht="14.25" thickBot="1">
      <c r="A30" s="148"/>
      <c r="B30" s="151" t="s">
        <v>16</v>
      </c>
      <c r="C30" s="152"/>
      <c r="D30" s="152"/>
      <c r="E30" s="153"/>
      <c r="F30" s="13" t="s">
        <v>61</v>
      </c>
      <c r="G30" s="14"/>
      <c r="H30" s="49"/>
    </row>
    <row r="31" spans="1:8" ht="17.25" thickBot="1">
      <c r="A31" s="5"/>
      <c r="B31" s="17" t="s">
        <v>33</v>
      </c>
      <c r="C31" s="18"/>
      <c r="D31" s="18"/>
      <c r="E31" s="18"/>
      <c r="F31" s="101"/>
      <c r="G31" s="100"/>
      <c r="H31" s="100" t="s">
        <v>66</v>
      </c>
    </row>
    <row r="32" spans="1:5" ht="13.5">
      <c r="A32" s="5"/>
      <c r="B32" s="5"/>
      <c r="C32" s="5"/>
      <c r="D32" s="5"/>
      <c r="E32" s="5"/>
    </row>
    <row r="33" s="21" customFormat="1" ht="11.25"/>
    <row r="34" spans="1:5" s="21" customFormat="1" ht="11.25">
      <c r="A34" s="147" t="s">
        <v>37</v>
      </c>
      <c r="B34" s="147"/>
      <c r="C34" s="147"/>
      <c r="D34" s="147"/>
      <c r="E34" s="147"/>
    </row>
    <row r="35" spans="1:5" s="21" customFormat="1" ht="11.25">
      <c r="A35" s="154" t="s">
        <v>35</v>
      </c>
      <c r="B35" s="154"/>
      <c r="C35" s="154"/>
      <c r="D35" s="154"/>
      <c r="E35" s="154"/>
    </row>
    <row r="36" spans="1:5" s="21" customFormat="1" ht="11.25">
      <c r="A36" s="147" t="s">
        <v>36</v>
      </c>
      <c r="B36" s="147"/>
      <c r="C36" s="147"/>
      <c r="D36" s="147"/>
      <c r="E36" s="147"/>
    </row>
    <row r="37" s="21" customFormat="1" ht="11.25"/>
    <row r="38" s="21" customFormat="1" ht="11.25"/>
    <row r="39" s="21" customFormat="1" ht="11.25"/>
    <row r="40" s="21" customFormat="1" ht="11.25"/>
    <row r="41" ht="12.75">
      <c r="A41" s="20"/>
    </row>
    <row r="42" ht="12.75">
      <c r="A42" s="19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</sheetData>
  <sheetProtection/>
  <mergeCells count="32">
    <mergeCell ref="A36:E36"/>
    <mergeCell ref="A28:A30"/>
    <mergeCell ref="B28:E28"/>
    <mergeCell ref="B29:E29"/>
    <mergeCell ref="B30:E30"/>
    <mergeCell ref="A34:E34"/>
    <mergeCell ref="A35:E35"/>
    <mergeCell ref="B20:C21"/>
    <mergeCell ref="A22:A24"/>
    <mergeCell ref="B22:E22"/>
    <mergeCell ref="B23:E23"/>
    <mergeCell ref="B24:E24"/>
    <mergeCell ref="A25:A27"/>
    <mergeCell ref="B25:E25"/>
    <mergeCell ref="B26:E26"/>
    <mergeCell ref="B27:E27"/>
    <mergeCell ref="A1:E1"/>
    <mergeCell ref="A2:E2"/>
    <mergeCell ref="A3:E3"/>
    <mergeCell ref="A4:E4"/>
    <mergeCell ref="A5:E5"/>
    <mergeCell ref="A13:A21"/>
    <mergeCell ref="B13:E13"/>
    <mergeCell ref="B14:C15"/>
    <mergeCell ref="B16:C17"/>
    <mergeCell ref="B18:C19"/>
    <mergeCell ref="A6:E6"/>
    <mergeCell ref="F9:H9"/>
    <mergeCell ref="F10:H10"/>
    <mergeCell ref="F11:H11"/>
    <mergeCell ref="A9:A12"/>
    <mergeCell ref="B9:E1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81"/>
  <sheetViews>
    <sheetView zoomScale="80" zoomScaleNormal="80" zoomScalePageLayoutView="0" workbookViewId="0" topLeftCell="A9">
      <selection activeCell="M21" sqref="M21"/>
    </sheetView>
  </sheetViews>
  <sheetFormatPr defaultColWidth="11.421875" defaultRowHeight="12.75"/>
  <cols>
    <col min="1" max="3" width="11.421875" style="55" customWidth="1"/>
    <col min="4" max="4" width="27.00390625" style="55" customWidth="1"/>
    <col min="5" max="5" width="14.00390625" style="55" customWidth="1"/>
    <col min="6" max="6" width="21.00390625" style="55" customWidth="1"/>
    <col min="7" max="7" width="13.7109375" style="55" bestFit="1" customWidth="1"/>
    <col min="8" max="8" width="3.421875" style="55" bestFit="1" customWidth="1"/>
    <col min="9" max="9" width="4.421875" style="55" bestFit="1" customWidth="1"/>
    <col min="10" max="10" width="18.57421875" style="55" bestFit="1" customWidth="1"/>
    <col min="11" max="16384" width="11.421875" style="55" customWidth="1"/>
  </cols>
  <sheetData>
    <row r="1" spans="1:21" ht="13.5">
      <c r="A1" s="105" t="s">
        <v>7</v>
      </c>
      <c r="B1" s="105"/>
      <c r="C1" s="105"/>
      <c r="D1" s="105"/>
      <c r="E1" s="105"/>
      <c r="F1" s="105"/>
      <c r="G1" s="105"/>
      <c r="H1" s="105"/>
      <c r="I1" s="95"/>
      <c r="J1" s="95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3.5">
      <c r="A2" s="105" t="s">
        <v>4</v>
      </c>
      <c r="B2" s="105"/>
      <c r="C2" s="105"/>
      <c r="D2" s="105"/>
      <c r="E2" s="105"/>
      <c r="F2" s="105"/>
      <c r="G2" s="105"/>
      <c r="H2" s="105"/>
      <c r="I2" s="95"/>
      <c r="J2" s="95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3.5">
      <c r="A3" s="105" t="s">
        <v>59</v>
      </c>
      <c r="B3" s="105"/>
      <c r="C3" s="105"/>
      <c r="D3" s="105"/>
      <c r="E3" s="105"/>
      <c r="F3" s="105"/>
      <c r="G3" s="105"/>
      <c r="H3" s="105"/>
      <c r="I3" s="95"/>
      <c r="J3" s="95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13.5">
      <c r="A4" s="105" t="s">
        <v>47</v>
      </c>
      <c r="B4" s="105"/>
      <c r="C4" s="105"/>
      <c r="D4" s="105"/>
      <c r="E4" s="105"/>
      <c r="F4" s="105"/>
      <c r="G4" s="105"/>
      <c r="H4" s="105"/>
      <c r="I4" s="95"/>
      <c r="J4" s="95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3.5">
      <c r="A5" s="105" t="s">
        <v>8</v>
      </c>
      <c r="B5" s="105"/>
      <c r="C5" s="105"/>
      <c r="D5" s="105"/>
      <c r="E5" s="105"/>
      <c r="F5" s="105"/>
      <c r="G5" s="105"/>
      <c r="H5" s="105"/>
      <c r="I5" s="95"/>
      <c r="J5" s="95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3.5">
      <c r="A6" s="106" t="s">
        <v>55</v>
      </c>
      <c r="B6" s="106"/>
      <c r="C6" s="106"/>
      <c r="D6" s="106"/>
      <c r="E6" s="106"/>
      <c r="F6" s="106"/>
      <c r="G6" s="106"/>
      <c r="H6" s="106"/>
      <c r="I6" s="96"/>
      <c r="J6" s="96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4.2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4.25" thickBot="1">
      <c r="A8" s="155" t="s">
        <v>22</v>
      </c>
      <c r="B8" s="156"/>
      <c r="C8" s="156"/>
      <c r="D8" s="156"/>
      <c r="E8" s="157"/>
      <c r="F8" s="56"/>
      <c r="G8" s="56"/>
      <c r="H8" s="56"/>
      <c r="I8" s="56"/>
      <c r="J8" s="56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4.25" thickBot="1">
      <c r="A9" s="155" t="s">
        <v>20</v>
      </c>
      <c r="B9" s="156"/>
      <c r="C9" s="156"/>
      <c r="D9" s="157"/>
      <c r="E9" s="57" t="s">
        <v>21</v>
      </c>
      <c r="F9" s="56"/>
      <c r="G9" s="56"/>
      <c r="H9" s="56"/>
      <c r="I9" s="56"/>
      <c r="J9" s="56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3.5">
      <c r="A10" s="158" t="s">
        <v>56</v>
      </c>
      <c r="B10" s="159"/>
      <c r="C10" s="159"/>
      <c r="D10" s="159"/>
      <c r="E10" s="58" t="s">
        <v>69</v>
      </c>
      <c r="F10" s="56"/>
      <c r="G10" s="56"/>
      <c r="H10" s="56"/>
      <c r="I10" s="56"/>
      <c r="J10" s="56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3.5">
      <c r="A11" s="160" t="s">
        <v>50</v>
      </c>
      <c r="B11" s="161"/>
      <c r="C11" s="161"/>
      <c r="D11" s="161"/>
      <c r="E11" s="59" t="s">
        <v>69</v>
      </c>
      <c r="F11" s="56"/>
      <c r="G11" s="56"/>
      <c r="H11" s="56"/>
      <c r="I11" s="56"/>
      <c r="J11" s="56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3.5">
      <c r="A12" s="160" t="s">
        <v>67</v>
      </c>
      <c r="B12" s="161"/>
      <c r="C12" s="161"/>
      <c r="D12" s="161"/>
      <c r="E12" s="59" t="s">
        <v>69</v>
      </c>
      <c r="F12" s="56"/>
      <c r="G12" s="56"/>
      <c r="H12" s="56"/>
      <c r="I12" s="56"/>
      <c r="J12" s="56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4.25" thickBot="1">
      <c r="A13" s="162" t="s">
        <v>68</v>
      </c>
      <c r="B13" s="163"/>
      <c r="C13" s="163"/>
      <c r="D13" s="163"/>
      <c r="E13" s="60" t="s">
        <v>69</v>
      </c>
      <c r="F13" s="56"/>
      <c r="G13" s="56"/>
      <c r="H13" s="56"/>
      <c r="I13" s="56"/>
      <c r="J13" s="56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13.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3.5">
      <c r="A15" s="61" t="s">
        <v>45</v>
      </c>
      <c r="B15" s="61"/>
      <c r="C15" s="61"/>
      <c r="D15" s="62">
        <v>113000000</v>
      </c>
      <c r="E15" s="56"/>
      <c r="F15" s="56"/>
      <c r="G15" s="56"/>
      <c r="H15" s="56"/>
      <c r="I15" s="56"/>
      <c r="J15" s="56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3.5">
      <c r="A16" s="61" t="s">
        <v>53</v>
      </c>
      <c r="B16" s="61"/>
      <c r="C16" s="61"/>
      <c r="D16" s="62">
        <v>107895000</v>
      </c>
      <c r="E16" s="56"/>
      <c r="F16" s="56"/>
      <c r="G16" s="56"/>
      <c r="H16" s="56"/>
      <c r="I16" s="56"/>
      <c r="J16" s="56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4.25" thickBo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ht="14.25" thickBot="1">
      <c r="A18" s="166" t="s">
        <v>5</v>
      </c>
      <c r="B18" s="169" t="s">
        <v>23</v>
      </c>
      <c r="C18" s="170"/>
      <c r="D18" s="171"/>
      <c r="E18" s="177" t="s">
        <v>19</v>
      </c>
      <c r="F18" s="178"/>
      <c r="G18" s="178"/>
      <c r="H18" s="178"/>
      <c r="I18" s="178"/>
      <c r="J18" s="179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ht="14.25" thickBot="1">
      <c r="A19" s="167"/>
      <c r="B19" s="172"/>
      <c r="C19" s="173"/>
      <c r="D19" s="174"/>
      <c r="E19" s="63"/>
      <c r="F19" s="64" t="s">
        <v>44</v>
      </c>
      <c r="G19" s="33">
        <v>830013161</v>
      </c>
      <c r="H19" s="64"/>
      <c r="I19" s="64"/>
      <c r="J19" s="65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3.5" customHeight="1" thickBot="1">
      <c r="A20" s="167"/>
      <c r="B20" s="172"/>
      <c r="C20" s="173"/>
      <c r="D20" s="174"/>
      <c r="E20" s="180" t="str">
        <f>VLOOKUP(G19,EMPRESAS!B8:C11,2,0)</f>
        <v>EXIQUIM SAS</v>
      </c>
      <c r="F20" s="181"/>
      <c r="G20" s="181"/>
      <c r="H20" s="181"/>
      <c r="I20" s="181"/>
      <c r="J20" s="182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ht="14.25" thickBot="1">
      <c r="A21" s="167"/>
      <c r="B21" s="172"/>
      <c r="C21" s="173"/>
      <c r="D21" s="174"/>
      <c r="E21" s="177" t="s">
        <v>0</v>
      </c>
      <c r="F21" s="178"/>
      <c r="G21" s="178"/>
      <c r="H21" s="178"/>
      <c r="I21" s="178"/>
      <c r="J21" s="179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4.25" thickBot="1">
      <c r="A22" s="168"/>
      <c r="B22" s="175"/>
      <c r="C22" s="176"/>
      <c r="D22" s="176"/>
      <c r="E22" s="66"/>
      <c r="F22" s="67"/>
      <c r="G22" s="68"/>
      <c r="H22" s="69" t="s">
        <v>2</v>
      </c>
      <c r="I22" s="65" t="s">
        <v>1</v>
      </c>
      <c r="J22" s="65" t="s">
        <v>6</v>
      </c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3.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4.25" thickBot="1">
      <c r="A24" s="56"/>
      <c r="B24" s="183" t="s">
        <v>24</v>
      </c>
      <c r="C24" s="183"/>
      <c r="D24" s="183"/>
      <c r="E24" s="70"/>
      <c r="F24" s="70"/>
      <c r="G24" s="70"/>
      <c r="H24" s="56"/>
      <c r="I24" s="56"/>
      <c r="J24" s="56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ht="13.5">
      <c r="A25" s="184">
        <v>1</v>
      </c>
      <c r="B25" s="186" t="str">
        <f>+A10</f>
        <v>Razón Corriente &gt;= A   1,2 Veces</v>
      </c>
      <c r="C25" s="187"/>
      <c r="D25" s="188"/>
      <c r="E25" s="71" t="s">
        <v>25</v>
      </c>
      <c r="F25" s="72">
        <f>VLOOKUP(G19,EMPRESAS!B8:G11,3,0)</f>
        <v>1188376332</v>
      </c>
      <c r="G25" s="192">
        <f>F25/F26</f>
        <v>43.272023355123316</v>
      </c>
      <c r="H25" s="194" t="s">
        <v>61</v>
      </c>
      <c r="I25" s="164"/>
      <c r="J25" s="16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ht="14.25" thickBot="1">
      <c r="A26" s="185"/>
      <c r="B26" s="189"/>
      <c r="C26" s="190"/>
      <c r="D26" s="191"/>
      <c r="E26" s="74" t="s">
        <v>26</v>
      </c>
      <c r="F26" s="73">
        <f>VLOOKUP(G19,EMPRESAS!B8:G11,5,0)</f>
        <v>27462925</v>
      </c>
      <c r="G26" s="193"/>
      <c r="H26" s="195"/>
      <c r="I26" s="165"/>
      <c r="J26" s="165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ht="13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ht="14.25" thickBot="1">
      <c r="A28" s="56"/>
      <c r="B28" s="183" t="s">
        <v>27</v>
      </c>
      <c r="C28" s="183"/>
      <c r="D28" s="183"/>
      <c r="E28" s="56"/>
      <c r="F28" s="56"/>
      <c r="G28" s="56"/>
      <c r="H28" s="56"/>
      <c r="I28" s="56"/>
      <c r="J28" s="56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ht="12.75">
      <c r="A29" s="184">
        <v>2</v>
      </c>
      <c r="B29" s="186" t="str">
        <f>+A11</f>
        <v>Endeudamiento  &lt;= A 60 %</v>
      </c>
      <c r="C29" s="187"/>
      <c r="D29" s="188"/>
      <c r="E29" s="75" t="s">
        <v>28</v>
      </c>
      <c r="F29" s="72">
        <f>VLOOKUP(G19,EMPRESAS!B8:G11,6,0)</f>
        <v>381056875</v>
      </c>
      <c r="G29" s="196">
        <f>F29/F30</f>
        <v>0.26892027824659764</v>
      </c>
      <c r="H29" s="194" t="s">
        <v>61</v>
      </c>
      <c r="I29" s="164"/>
      <c r="J29" s="16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ht="13.5" thickBot="1">
      <c r="A30" s="185"/>
      <c r="B30" s="189"/>
      <c r="C30" s="190"/>
      <c r="D30" s="191"/>
      <c r="E30" s="76" t="s">
        <v>31</v>
      </c>
      <c r="F30" s="73">
        <f>VLOOKUP(G19,EMPRESAS!B8:G11,4,0)</f>
        <v>1416988252</v>
      </c>
      <c r="G30" s="197"/>
      <c r="H30" s="195"/>
      <c r="I30" s="165"/>
      <c r="J30" s="165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ht="13.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ht="14.25" thickBot="1">
      <c r="A32" s="56"/>
      <c r="B32" s="200" t="s">
        <v>29</v>
      </c>
      <c r="C32" s="200"/>
      <c r="D32" s="200"/>
      <c r="E32" s="56"/>
      <c r="G32" s="77"/>
      <c r="H32" s="78"/>
      <c r="I32" s="78"/>
      <c r="J32" s="78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ht="13.5">
      <c r="A33" s="184">
        <v>3</v>
      </c>
      <c r="B33" s="202" t="str">
        <f>+A12</f>
        <v>Capital de Trabajo: &gt;= 70%  del Presupuesto Oficial</v>
      </c>
      <c r="C33" s="203"/>
      <c r="D33" s="204"/>
      <c r="E33" s="71" t="s">
        <v>25</v>
      </c>
      <c r="F33" s="72">
        <f>VLOOKUP(G19,EMPRESAS!B8:G11,3,0)</f>
        <v>1188376332</v>
      </c>
      <c r="G33" s="211">
        <f>F33-F34</f>
        <v>1160913407</v>
      </c>
      <c r="H33" s="194" t="s">
        <v>61</v>
      </c>
      <c r="I33" s="194"/>
      <c r="J33" s="16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ht="14.25" thickBot="1">
      <c r="A34" s="201"/>
      <c r="B34" s="205"/>
      <c r="C34" s="206"/>
      <c r="D34" s="207"/>
      <c r="E34" s="74" t="s">
        <v>26</v>
      </c>
      <c r="F34" s="73">
        <f>VLOOKUP(G19,EMPRESAS!B8:G11,5,0)</f>
        <v>27462925</v>
      </c>
      <c r="G34" s="212"/>
      <c r="H34" s="213"/>
      <c r="I34" s="213"/>
      <c r="J34" s="21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ht="14.25" thickBot="1">
      <c r="A35" s="185"/>
      <c r="B35" s="208"/>
      <c r="C35" s="209"/>
      <c r="D35" s="210"/>
      <c r="E35" s="16" t="s">
        <v>57</v>
      </c>
      <c r="F35" s="79">
        <f>+D15</f>
        <v>113000000</v>
      </c>
      <c r="G35" s="51">
        <f>+F35*70%</f>
        <v>79100000</v>
      </c>
      <c r="H35" s="195"/>
      <c r="I35" s="195"/>
      <c r="J35" s="165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s="83" customFormat="1" ht="13.5">
      <c r="A36" s="80"/>
      <c r="B36" s="80"/>
      <c r="C36" s="80"/>
      <c r="D36" s="81"/>
      <c r="E36" s="80"/>
      <c r="F36" s="80"/>
      <c r="G36" s="218"/>
      <c r="H36" s="80"/>
      <c r="I36" s="80"/>
      <c r="J36" s="80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s="83" customFormat="1" ht="14.25" thickBot="1">
      <c r="A37" s="80"/>
      <c r="B37" s="219" t="s">
        <v>30</v>
      </c>
      <c r="C37" s="219"/>
      <c r="D37" s="219"/>
      <c r="E37" s="80"/>
      <c r="F37" s="84"/>
      <c r="G37" s="218"/>
      <c r="H37" s="80"/>
      <c r="I37" s="80"/>
      <c r="J37" s="80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ht="14.25" thickBot="1">
      <c r="A38" s="220">
        <v>4</v>
      </c>
      <c r="B38" s="85" t="str">
        <f>+A13</f>
        <v>Patrimonio : &gt;= A  70% del Presupuesto Oficial</v>
      </c>
      <c r="C38" s="86"/>
      <c r="D38" s="87"/>
      <c r="E38" s="88" t="s">
        <v>57</v>
      </c>
      <c r="F38" s="89">
        <f>+D15</f>
        <v>113000000</v>
      </c>
      <c r="G38" s="211">
        <f>+EMPRESAS!L8</f>
        <v>6009191940</v>
      </c>
      <c r="H38" s="222" t="s">
        <v>61</v>
      </c>
      <c r="I38" s="222"/>
      <c r="J38" s="198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ht="14.25" thickBot="1">
      <c r="A39" s="221"/>
      <c r="B39" s="90"/>
      <c r="C39" s="91"/>
      <c r="D39" s="92"/>
      <c r="E39" s="88" t="s">
        <v>54</v>
      </c>
      <c r="F39" s="89">
        <f>+F38*70%</f>
        <v>79100000</v>
      </c>
      <c r="G39" s="212"/>
      <c r="H39" s="223"/>
      <c r="I39" s="223"/>
      <c r="J39" s="199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ht="14.25" thickBo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ht="13.5" thickBot="1">
      <c r="A41" s="224" t="s">
        <v>32</v>
      </c>
      <c r="B41" s="225"/>
      <c r="C41" s="225"/>
      <c r="D41" s="225"/>
      <c r="E41" s="225"/>
      <c r="F41" s="225"/>
      <c r="G41" s="225"/>
      <c r="H41" s="225"/>
      <c r="I41" s="225"/>
      <c r="J41" s="97" t="s">
        <v>69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ht="13.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ht="13.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8:9" s="54" customFormat="1" ht="12.75">
      <c r="H44" s="56"/>
      <c r="I44" s="56"/>
    </row>
    <row r="45" spans="1:10" s="54" customFormat="1" ht="12.75">
      <c r="A45" s="215" t="s">
        <v>38</v>
      </c>
      <c r="B45" s="215"/>
      <c r="C45" s="215"/>
      <c r="D45" s="215"/>
      <c r="E45" s="215"/>
      <c r="F45" s="215"/>
      <c r="G45" s="215"/>
      <c r="H45" s="215"/>
      <c r="I45" s="215"/>
      <c r="J45" s="215"/>
    </row>
    <row r="46" spans="1:10" s="54" customFormat="1" ht="11.25">
      <c r="A46" s="216" t="s">
        <v>35</v>
      </c>
      <c r="B46" s="216"/>
      <c r="C46" s="216"/>
      <c r="D46" s="216"/>
      <c r="E46" s="216"/>
      <c r="F46" s="216"/>
      <c r="G46" s="216"/>
      <c r="H46" s="216"/>
      <c r="I46" s="216"/>
      <c r="J46" s="216"/>
    </row>
    <row r="47" spans="1:10" s="54" customFormat="1" ht="11.25">
      <c r="A47" s="217" t="s">
        <v>36</v>
      </c>
      <c r="B47" s="217"/>
      <c r="C47" s="217"/>
      <c r="D47" s="217"/>
      <c r="E47" s="217"/>
      <c r="F47" s="217"/>
      <c r="G47" s="217"/>
      <c r="H47" s="217"/>
      <c r="I47" s="217"/>
      <c r="J47" s="217"/>
    </row>
    <row r="48" spans="8:9" s="54" customFormat="1" ht="12.75">
      <c r="H48" s="56"/>
      <c r="I48" s="56"/>
    </row>
    <row r="49" spans="1:21" ht="13.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ht="13.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ht="13.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ht="13.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ht="13.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ht="13.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ht="13.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1:21" ht="13.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1:21" ht="13.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21" ht="13.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:21" ht="13.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ht="13.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ht="13.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3.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ht="13.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ht="13.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ht="13.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3.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13.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ht="13.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ht="13.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ht="13.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ht="13.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ht="13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ht="13.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1" ht="13.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1" ht="13.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1:21" ht="13.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1" ht="13.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1" ht="13.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1" ht="13.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ht="13.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1" ht="13.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ht="13.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ht="13.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21" ht="13.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21" ht="13.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21" ht="13.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21" ht="13.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ht="13.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21" ht="13.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 ht="13.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21" ht="13.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21" ht="13.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1:21" ht="13.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1:21" ht="13.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1:21" ht="13.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1:21" ht="12.75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1:21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21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1:21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1:21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</row>
    <row r="101" spans="1:21" ht="12.7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1:21" ht="12.75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1:21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1:21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1:21" ht="12.75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1:21" ht="12.7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1:21" ht="12.75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1:21" ht="12.7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1:21" ht="12.75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1:21" ht="12.75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:21" ht="12.75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:21" ht="12.75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ht="12.75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1:21" ht="12.7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ht="12.75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ht="12.75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ht="12.75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1:21" ht="12.75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1:21" ht="12.75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1:21" ht="12.75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:21" ht="12.75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1:21" ht="12.75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1:21" ht="12.75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1:21" ht="12.7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1:21" ht="12.75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1:21" ht="12.75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ht="12.7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1" ht="12.7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21" ht="12.7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ht="12.7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1:21" ht="12.7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1" ht="12.7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ht="12.7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ht="12.7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ht="12.7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ht="12.7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ht="12.7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ht="12.7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ht="12.7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ht="12.7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ht="12.7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ht="12.7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ht="12.7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1:21" ht="12.7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1:21" ht="12.7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1:21" ht="12.7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1:21" ht="12.7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1:21" ht="12.7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1:21" ht="12.7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ht="12.7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ht="12.7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  <row r="152" spans="1:21" ht="12.7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1:21" ht="12.7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1:21" ht="12.7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1:21" ht="12.7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1:21" ht="12.7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1:21" ht="12.7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1:21" ht="12.7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1:21" ht="12.7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1:21" ht="12.7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1:21" ht="12.7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1:21" ht="12.7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</row>
    <row r="163" spans="1:21" ht="12.7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1:21" ht="12.7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1:21" ht="12.7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1:21" ht="12.7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1:21" ht="12.7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1:21" ht="12.7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1:21" ht="12.7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1:21" ht="12.7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1:21" ht="12.7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1:21" ht="12.7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1:21" ht="12.7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1:21" ht="12.7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1:21" ht="12.7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</row>
    <row r="176" spans="1:21" ht="12.7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</row>
    <row r="177" spans="1:21" ht="12.7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1:21" ht="12.7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1:21" ht="12.7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1:21" ht="12.7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1:21" ht="12.7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</sheetData>
  <sheetProtection/>
  <mergeCells count="49">
    <mergeCell ref="A1:H1"/>
    <mergeCell ref="A2:H2"/>
    <mergeCell ref="A3:H3"/>
    <mergeCell ref="A4:H4"/>
    <mergeCell ref="A5:H5"/>
    <mergeCell ref="A6:H6"/>
    <mergeCell ref="A8:E8"/>
    <mergeCell ref="A9:D9"/>
    <mergeCell ref="A10:D10"/>
    <mergeCell ref="A11:D11"/>
    <mergeCell ref="A12:D12"/>
    <mergeCell ref="A13:D13"/>
    <mergeCell ref="A18:A22"/>
    <mergeCell ref="B18:D22"/>
    <mergeCell ref="E18:J18"/>
    <mergeCell ref="E20:J20"/>
    <mergeCell ref="E21:J21"/>
    <mergeCell ref="B24:D24"/>
    <mergeCell ref="J29:J30"/>
    <mergeCell ref="B32:D32"/>
    <mergeCell ref="A33:A35"/>
    <mergeCell ref="A25:A26"/>
    <mergeCell ref="B25:D26"/>
    <mergeCell ref="G25:G26"/>
    <mergeCell ref="H25:H26"/>
    <mergeCell ref="I25:I26"/>
    <mergeCell ref="J25:J26"/>
    <mergeCell ref="B28:D28"/>
    <mergeCell ref="A29:A30"/>
    <mergeCell ref="B29:D30"/>
    <mergeCell ref="G29:G30"/>
    <mergeCell ref="H29:H30"/>
    <mergeCell ref="I29:I30"/>
    <mergeCell ref="B33:D35"/>
    <mergeCell ref="G33:G34"/>
    <mergeCell ref="H33:H35"/>
    <mergeCell ref="I33:I35"/>
    <mergeCell ref="J33:J35"/>
    <mergeCell ref="A41:I41"/>
    <mergeCell ref="J38:J39"/>
    <mergeCell ref="A45:J45"/>
    <mergeCell ref="A46:J46"/>
    <mergeCell ref="A47:J47"/>
    <mergeCell ref="G36:G37"/>
    <mergeCell ref="B37:D37"/>
    <mergeCell ref="A38:A39"/>
    <mergeCell ref="G38:G39"/>
    <mergeCell ref="H38:H39"/>
    <mergeCell ref="I38:I39"/>
  </mergeCells>
  <printOptions/>
  <pageMargins left="1.6535433070866143" right="0.1574803149606299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2011-11-01T14:42:51Z</cp:lastPrinted>
  <dcterms:created xsi:type="dcterms:W3CDTF">1996-11-27T10:00:04Z</dcterms:created>
  <dcterms:modified xsi:type="dcterms:W3CDTF">2011-11-01T20:04:39Z</dcterms:modified>
  <cp:category/>
  <cp:version/>
  <cp:contentType/>
  <cp:contentStatus/>
</cp:coreProperties>
</file>