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84" activeTab="1"/>
  </bookViews>
  <sheets>
    <sheet name="EMPRESAS" sheetId="1" r:id="rId1"/>
    <sheet name="DOC CONSORCIO T " sheetId="2" r:id="rId2"/>
    <sheet name="IND CONSORCIO TM" sheetId="3" r:id="rId3"/>
    <sheet name="DOC ELECTRICOS" sheetId="4" r:id="rId4"/>
    <sheet name="IND ELECTRICOS" sheetId="5" r:id="rId5"/>
  </sheets>
  <definedNames/>
  <calcPr fullCalcOnLoad="1"/>
</workbook>
</file>

<file path=xl/sharedStrings.xml><?xml version="1.0" encoding="utf-8"?>
<sst xmlns="http://schemas.openxmlformats.org/spreadsheetml/2006/main" count="275" uniqueCount="77">
  <si>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</si>
  <si>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</si>
  <si>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</si>
  <si>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</si>
  <si>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</si>
  <si>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</si>
  <si>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</si>
  <si>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</si>
  <si>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</si>
  <si>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</si>
  <si>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</si>
  <si>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</si>
  <si>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</si>
  <si>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</si>
  <si>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</si>
  <si>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</si>
  <si>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</si>
  <si>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</si>
  <si>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</si>
  <si>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</si>
  <si>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</si>
  <si>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</si>
  <si>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</si>
  <si>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</si>
  <si>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</si>
  <si>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</si>
  <si>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</si>
  <si>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</si>
  <si>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</si>
  <si>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</si>
  <si>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</si>
  <si>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</si>
  <si>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X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</si>
  <si>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</si>
  <si>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</si>
  <si>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</si>
  <si>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</si>
  <si>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</si>
  <si>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</si>
  <si>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</si>
  <si>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</si>
  <si>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</si>
  <si>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</si>
  <si>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</si>
  <si>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</si>
  <si>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</si>
  <si>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</si>
  <si>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</si>
  <si>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2010</t>
  </si>
  <si>
    <t xml:space="preserve"> EVALUACIÓN DE ADMISIBILIDAD</t>
  </si>
  <si>
    <t>DECLARACION DE RENTA</t>
  </si>
  <si>
    <t>Conciliación Tributaria</t>
  </si>
  <si>
    <t>TEC-CONS SAS</t>
  </si>
  <si>
    <t>Endeudamiento  &lt;= A 60 %</t>
  </si>
  <si>
    <t>Endeudamiento &lt;= al 60 %</t>
  </si>
  <si>
    <t>Declaración de Renta 2010</t>
  </si>
  <si>
    <t>VALOR DE LA OFERTA</t>
  </si>
  <si>
    <t xml:space="preserve">PORCENTAJE PARTICIPACION </t>
  </si>
  <si>
    <t>Porcentaje</t>
  </si>
  <si>
    <t>INVITACION DIRECTA No.011 DE 2011</t>
  </si>
  <si>
    <t>OCTUBRE 31 DE 2011</t>
  </si>
  <si>
    <t>Razón Corriente &gt;= A   1,2 Veces</t>
  </si>
  <si>
    <t>Capital de Trabajo: &gt;= 70% del Valor Total de la Oferta</t>
  </si>
  <si>
    <t>Patrimonio : &gt;= 70% del Valor Total de la Oferta</t>
  </si>
  <si>
    <t>Presupuesto</t>
  </si>
  <si>
    <t>Capital de Trabajo: &gt;= 70%  del Valor Total de la Oferta</t>
  </si>
  <si>
    <t>Patrimonio : &gt;= A  70% del Valor Total de la Oferta</t>
  </si>
  <si>
    <t>Razón Corriente &gt;= A 1,2 Veces</t>
  </si>
  <si>
    <t>CONSORCIO TM</t>
  </si>
  <si>
    <t>CONSTRUCTORA, CONSULTORA Y PROVEEDORA MEROBEL LTDA</t>
  </si>
  <si>
    <t>NA</t>
  </si>
  <si>
    <t>ADMITIDO</t>
  </si>
  <si>
    <t>ELECTRICOS UNIDOS LTDA</t>
  </si>
  <si>
    <t>1 Y 2</t>
  </si>
  <si>
    <t>ADMISIBLE</t>
  </si>
  <si>
    <t>Capital de Trabajo: &gt;=  70%  del Presupuesto Oficial</t>
  </si>
  <si>
    <t>Patrimonio : &gt;= A 70% del Presupuesto Oficial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</si>
</sst>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</numFmts>
  <fonts count="46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17" fontId="9" fillId="0" borderId="0" xfId="0" applyNumberFormat="1" applyFont="1" applyFill="1" applyBorder="1" applyAlignment="1">
      <alignment horizontal="center"/>
    </xf>
    <xf numFmtId="215" fontId="9" fillId="0" borderId="0" xfId="0" applyNumberFormat="1" applyFont="1" applyFill="1" applyBorder="1" applyAlignment="1" applyProtection="1">
      <alignment horizontal="right" vertical="center"/>
      <protection locked="0"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19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217" fontId="9" fillId="34" borderId="18" xfId="0" applyNumberFormat="1" applyFont="1" applyFill="1" applyBorder="1" applyAlignment="1">
      <alignment horizontal="center"/>
    </xf>
    <xf numFmtId="218" fontId="9" fillId="34" borderId="18" xfId="0" applyNumberFormat="1" applyFont="1" applyFill="1" applyBorder="1" applyAlignment="1">
      <alignment/>
    </xf>
    <xf numFmtId="10" fontId="9" fillId="34" borderId="18" xfId="0" applyNumberFormat="1" applyFont="1" applyFill="1" applyBorder="1" applyAlignment="1">
      <alignment horizontal="center"/>
    </xf>
    <xf numFmtId="215" fontId="9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214" fontId="3" fillId="33" borderId="10" xfId="0" applyNumberFormat="1" applyFont="1" applyFill="1" applyBorder="1" applyAlignment="1">
      <alignment horizontal="center" vertical="center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4" fontId="9" fillId="0" borderId="18" xfId="46" applyNumberFormat="1" applyFont="1" applyFill="1" applyBorder="1" applyAlignment="1" applyProtection="1">
      <alignment horizontal="center" vertical="center"/>
      <protection locked="0"/>
    </xf>
    <xf numFmtId="4" fontId="9" fillId="0" borderId="0" xfId="46" applyNumberFormat="1" applyFont="1" applyFill="1" applyBorder="1" applyAlignment="1" applyProtection="1">
      <alignment horizontal="right" vertical="center"/>
      <protection locked="0"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0" fillId="0" borderId="0" xfId="51">
      <alignment/>
      <protection/>
    </xf>
    <xf numFmtId="0" fontId="3" fillId="0" borderId="0" xfId="51" applyFont="1">
      <alignment/>
      <protection/>
    </xf>
    <xf numFmtId="0" fontId="2" fillId="0" borderId="21" xfId="51" applyFont="1" applyBorder="1" applyAlignment="1">
      <alignment horizont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2" fillId="0" borderId="0" xfId="51" applyFont="1">
      <alignment/>
      <protection/>
    </xf>
    <xf numFmtId="209" fontId="3" fillId="0" borderId="0" xfId="46" applyFont="1" applyAlignment="1">
      <alignment/>
    </xf>
    <xf numFmtId="0" fontId="2" fillId="33" borderId="16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3" fillId="33" borderId="16" xfId="51" applyFont="1" applyFill="1" applyBorder="1">
      <alignment/>
      <protection/>
    </xf>
    <xf numFmtId="0" fontId="3" fillId="33" borderId="17" xfId="51" applyFont="1" applyFill="1" applyBorder="1">
      <alignment/>
      <protection/>
    </xf>
    <xf numFmtId="9" fontId="2" fillId="33" borderId="10" xfId="51" applyNumberFormat="1" applyFont="1" applyFill="1" applyBorder="1" applyAlignment="1">
      <alignment horizontal="center"/>
      <protection/>
    </xf>
    <xf numFmtId="0" fontId="2" fillId="33" borderId="11" xfId="51" applyFont="1" applyFill="1" applyBorder="1" applyAlignment="1">
      <alignment horizontal="center"/>
      <protection/>
    </xf>
    <xf numFmtId="0" fontId="2" fillId="0" borderId="23" xfId="51" applyFont="1" applyBorder="1" applyAlignment="1">
      <alignment horizontal="center" vertical="center"/>
      <protection/>
    </xf>
    <xf numFmtId="0" fontId="3" fillId="33" borderId="12" xfId="51" applyFont="1" applyFill="1" applyBorder="1">
      <alignment/>
      <protection/>
    </xf>
    <xf numFmtId="214" fontId="3" fillId="33" borderId="12" xfId="51" applyNumberFormat="1" applyFont="1" applyFill="1" applyBorder="1" applyAlignment="1">
      <alignment horizontal="center" vertical="center"/>
      <protection/>
    </xf>
    <xf numFmtId="214" fontId="3" fillId="33" borderId="19" xfId="51" applyNumberFormat="1" applyFont="1" applyFill="1" applyBorder="1" applyAlignment="1">
      <alignment horizontal="center" vertical="center"/>
      <protection/>
    </xf>
    <xf numFmtId="0" fontId="3" fillId="33" borderId="19" xfId="51" applyFont="1" applyFill="1" applyBorder="1">
      <alignment/>
      <protection/>
    </xf>
    <xf numFmtId="214" fontId="3" fillId="33" borderId="13" xfId="0" applyNumberFormat="1" applyFont="1" applyFill="1" applyBorder="1" applyAlignment="1">
      <alignment horizontal="left" vertical="center"/>
    </xf>
    <xf numFmtId="214" fontId="3" fillId="33" borderId="15" xfId="51" applyNumberFormat="1" applyFont="1" applyFill="1" applyBorder="1" applyAlignment="1">
      <alignment horizontal="center" vertical="center"/>
      <protection/>
    </xf>
    <xf numFmtId="214" fontId="3" fillId="33" borderId="20" xfId="0" applyNumberFormat="1" applyFont="1" applyFill="1" applyBorder="1" applyAlignment="1">
      <alignment horizontal="left" vertical="center"/>
    </xf>
    <xf numFmtId="214" fontId="3" fillId="33" borderId="14" xfId="51" applyNumberFormat="1" applyFont="1" applyFill="1" applyBorder="1" applyAlignment="1">
      <alignment horizontal="center" vertical="center"/>
      <protection/>
    </xf>
    <xf numFmtId="214" fontId="3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Font="1" applyBorder="1">
      <alignment/>
      <protection/>
    </xf>
    <xf numFmtId="214" fontId="3" fillId="33" borderId="11" xfId="0" applyNumberFormat="1" applyFont="1" applyFill="1" applyBorder="1" applyAlignment="1">
      <alignment horizontal="center" vertical="center"/>
    </xf>
    <xf numFmtId="0" fontId="3" fillId="0" borderId="0" xfId="51" applyFont="1" applyFill="1">
      <alignment/>
      <protection/>
    </xf>
    <xf numFmtId="208" fontId="3" fillId="0" borderId="0" xfId="48" applyFont="1" applyFill="1" applyAlignment="1">
      <alignment/>
    </xf>
    <xf numFmtId="214" fontId="3" fillId="0" borderId="0" xfId="51" applyNumberFormat="1" applyFont="1" applyFill="1" applyBorder="1" applyAlignment="1">
      <alignment vertical="center"/>
      <protection/>
    </xf>
    <xf numFmtId="0" fontId="4" fillId="0" borderId="0" xfId="51" applyFont="1" applyFill="1">
      <alignment/>
      <protection/>
    </xf>
    <xf numFmtId="0" fontId="0" fillId="0" borderId="0" xfId="51" applyFill="1">
      <alignment/>
      <protection/>
    </xf>
    <xf numFmtId="214" fontId="3" fillId="0" borderId="0" xfId="51" applyNumberFormat="1" applyFont="1" applyFill="1">
      <alignment/>
      <protection/>
    </xf>
    <xf numFmtId="0" fontId="3" fillId="0" borderId="24" xfId="51" applyFont="1" applyBorder="1" applyAlignment="1">
      <alignment vertical="center"/>
      <protection/>
    </xf>
    <xf numFmtId="0" fontId="3" fillId="0" borderId="25" xfId="51" applyFont="1" applyBorder="1" applyAlignment="1">
      <alignment vertical="center"/>
      <protection/>
    </xf>
    <xf numFmtId="0" fontId="3" fillId="0" borderId="21" xfId="51" applyFont="1" applyBorder="1" applyAlignment="1">
      <alignment vertical="center"/>
      <protection/>
    </xf>
    <xf numFmtId="0" fontId="3" fillId="35" borderId="11" xfId="51" applyFont="1" applyFill="1" applyBorder="1">
      <alignment/>
      <protection/>
    </xf>
    <xf numFmtId="214" fontId="3" fillId="33" borderId="11" xfId="51" applyNumberFormat="1" applyFont="1" applyFill="1" applyBorder="1" applyAlignment="1">
      <alignment horizontal="center" vertical="center"/>
      <protection/>
    </xf>
    <xf numFmtId="0" fontId="3" fillId="0" borderId="26" xfId="51" applyFont="1" applyBorder="1" applyAlignment="1">
      <alignment vertical="center"/>
      <protection/>
    </xf>
    <xf numFmtId="0" fontId="3" fillId="0" borderId="23" xfId="51" applyFont="1" applyBorder="1" applyAlignment="1">
      <alignment vertical="center"/>
      <protection/>
    </xf>
    <xf numFmtId="0" fontId="3" fillId="0" borderId="27" xfId="51" applyFont="1" applyBorder="1" applyAlignment="1">
      <alignment vertical="center"/>
      <protection/>
    </xf>
    <xf numFmtId="214" fontId="3" fillId="33" borderId="15" xfId="51" applyNumberFormat="1" applyFont="1" applyFill="1" applyBorder="1" applyAlignment="1">
      <alignment horizontal="left" vertical="center"/>
      <protection/>
    </xf>
    <xf numFmtId="214" fontId="3" fillId="33" borderId="14" xfId="51" applyNumberFormat="1" applyFont="1" applyFill="1" applyBorder="1" applyAlignment="1">
      <alignment horizontal="left" vertical="center"/>
      <protection/>
    </xf>
    <xf numFmtId="214" fontId="4" fillId="0" borderId="0" xfId="51" applyNumberFormat="1" applyFont="1">
      <alignment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0" borderId="0" xfId="51" applyFont="1" applyAlignment="1">
      <alignment/>
      <protection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217" fontId="9" fillId="34" borderId="0" xfId="0" applyNumberFormat="1" applyFont="1" applyFill="1" applyBorder="1" applyAlignment="1">
      <alignment horizontal="center"/>
    </xf>
    <xf numFmtId="218" fontId="9" fillId="34" borderId="0" xfId="0" applyNumberFormat="1" applyFont="1" applyFill="1" applyBorder="1" applyAlignment="1">
      <alignment/>
    </xf>
    <xf numFmtId="10" fontId="9" fillId="34" borderId="0" xfId="0" applyNumberFormat="1" applyFont="1" applyFill="1" applyBorder="1" applyAlignment="1">
      <alignment horizontal="center"/>
    </xf>
    <xf numFmtId="215" fontId="9" fillId="34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9" fontId="2" fillId="0" borderId="10" xfId="51" applyNumberFormat="1" applyFont="1" applyFill="1" applyBorder="1" applyAlignment="1">
      <alignment horizontal="center"/>
      <protection/>
    </xf>
    <xf numFmtId="9" fontId="2" fillId="0" borderId="17" xfId="51" applyNumberFormat="1" applyFont="1" applyFill="1" applyBorder="1">
      <alignment/>
      <protection/>
    </xf>
    <xf numFmtId="0" fontId="10" fillId="33" borderId="11" xfId="0" applyFont="1" applyFill="1" applyBorder="1" applyAlignment="1">
      <alignment/>
    </xf>
    <xf numFmtId="0" fontId="10" fillId="0" borderId="11" xfId="51" applyFont="1" applyBorder="1" applyAlignment="1">
      <alignment horizontal="center" vertical="center"/>
      <protection/>
    </xf>
    <xf numFmtId="0" fontId="11" fillId="0" borderId="11" xfId="51" applyFont="1" applyBorder="1" applyAlignment="1">
      <alignment horizontal="center"/>
      <protection/>
    </xf>
    <xf numFmtId="0" fontId="8" fillId="0" borderId="18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15" xfId="51" applyFont="1" applyBorder="1" applyAlignment="1">
      <alignment horizontal="center" vertical="center" wrapText="1" shrinkToFit="1"/>
      <protection/>
    </xf>
    <xf numFmtId="0" fontId="2" fillId="0" borderId="28" xfId="51" applyFont="1" applyBorder="1" applyAlignment="1">
      <alignment horizontal="center" vertical="center" wrapText="1" shrinkToFit="1"/>
      <protection/>
    </xf>
    <xf numFmtId="0" fontId="2" fillId="0" borderId="14" xfId="51" applyFont="1" applyBorder="1" applyAlignment="1">
      <alignment horizontal="center" vertical="center" wrapText="1" shrinkToFit="1"/>
      <protection/>
    </xf>
    <xf numFmtId="0" fontId="2" fillId="0" borderId="24" xfId="51" applyFont="1" applyBorder="1" applyAlignment="1">
      <alignment horizontal="center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30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31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23" xfId="51" applyFont="1" applyBorder="1" applyAlignment="1">
      <alignment horizontal="center" vertical="center" wrapText="1"/>
      <protection/>
    </xf>
    <xf numFmtId="0" fontId="2" fillId="33" borderId="16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17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209" fontId="8" fillId="36" borderId="16" xfId="46" applyFont="1" applyFill="1" applyBorder="1" applyAlignment="1">
      <alignment horizontal="center"/>
    </xf>
    <xf numFmtId="209" fontId="8" fillId="36" borderId="17" xfId="46" applyFont="1" applyFill="1" applyBorder="1" applyAlignment="1">
      <alignment horizontal="center"/>
    </xf>
    <xf numFmtId="0" fontId="2" fillId="0" borderId="23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/>
      <protection/>
    </xf>
    <xf numFmtId="0" fontId="3" fillId="0" borderId="25" xfId="51" applyFont="1" applyBorder="1" applyAlignment="1">
      <alignment horizontal="left" vertical="center"/>
      <protection/>
    </xf>
    <xf numFmtId="0" fontId="3" fillId="0" borderId="21" xfId="51" applyFont="1" applyBorder="1" applyAlignment="1">
      <alignment horizontal="left" vertical="center"/>
      <protection/>
    </xf>
    <xf numFmtId="0" fontId="3" fillId="0" borderId="26" xfId="51" applyFont="1" applyBorder="1" applyAlignment="1">
      <alignment horizontal="left" vertical="center"/>
      <protection/>
    </xf>
    <xf numFmtId="0" fontId="3" fillId="0" borderId="23" xfId="51" applyFont="1" applyBorder="1" applyAlignment="1">
      <alignment horizontal="left" vertical="center"/>
      <protection/>
    </xf>
    <xf numFmtId="0" fontId="3" fillId="0" borderId="27" xfId="51" applyFont="1" applyBorder="1" applyAlignment="1">
      <alignment horizontal="left" vertical="center"/>
      <protection/>
    </xf>
    <xf numFmtId="2" fontId="3" fillId="33" borderId="15" xfId="51" applyNumberFormat="1" applyFont="1" applyFill="1" applyBorder="1" applyAlignment="1">
      <alignment horizontal="center" vertical="center"/>
      <protection/>
    </xf>
    <xf numFmtId="2" fontId="3" fillId="33" borderId="14" xfId="51" applyNumberFormat="1" applyFont="1" applyFill="1" applyBorder="1" applyAlignment="1">
      <alignment horizontal="center" vertical="center"/>
      <protection/>
    </xf>
    <xf numFmtId="0" fontId="2" fillId="33" borderId="15" xfId="51" applyNumberFormat="1" applyFont="1" applyFill="1" applyBorder="1" applyAlignment="1">
      <alignment horizontal="center" vertical="center"/>
      <protection/>
    </xf>
    <xf numFmtId="0" fontId="2" fillId="33" borderId="14" xfId="51" applyNumberFormat="1" applyFont="1" applyFill="1" applyBorder="1" applyAlignment="1">
      <alignment horizontal="center" vertical="center"/>
      <protection/>
    </xf>
    <xf numFmtId="0" fontId="3" fillId="33" borderId="15" xfId="51" applyNumberFormat="1" applyFont="1" applyFill="1" applyBorder="1" applyAlignment="1">
      <alignment horizontal="center" vertical="center"/>
      <protection/>
    </xf>
    <xf numFmtId="0" fontId="3" fillId="33" borderId="14" xfId="51" applyNumberFormat="1" applyFont="1" applyFill="1" applyBorder="1" applyAlignment="1">
      <alignment horizontal="center" vertical="center"/>
      <protection/>
    </xf>
    <xf numFmtId="10" fontId="3" fillId="33" borderId="21" xfId="51" applyNumberFormat="1" applyFont="1" applyFill="1" applyBorder="1" applyAlignment="1">
      <alignment horizontal="center" vertical="center"/>
      <protection/>
    </xf>
    <xf numFmtId="10" fontId="3" fillId="33" borderId="27" xfId="51" applyNumberFormat="1" applyFont="1" applyFill="1" applyBorder="1" applyAlignment="1">
      <alignment horizontal="center" vertical="center"/>
      <protection/>
    </xf>
    <xf numFmtId="10" fontId="3" fillId="33" borderId="15" xfId="51" applyNumberFormat="1" applyFont="1" applyFill="1" applyBorder="1" applyAlignment="1">
      <alignment horizontal="center" vertical="center"/>
      <protection/>
    </xf>
    <xf numFmtId="10" fontId="3" fillId="33" borderId="14" xfId="51" applyNumberFormat="1" applyFont="1" applyFill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center" vertical="center" wrapText="1"/>
      <protection/>
    </xf>
    <xf numFmtId="0" fontId="3" fillId="0" borderId="25" xfId="51" applyFont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3" fillId="0" borderId="23" xfId="51" applyFont="1" applyBorder="1" applyAlignment="1">
      <alignment horizontal="center" vertical="center" wrapText="1"/>
      <protection/>
    </xf>
    <xf numFmtId="0" fontId="3" fillId="0" borderId="27" xfId="51" applyFont="1" applyBorder="1" applyAlignment="1">
      <alignment horizontal="center" vertical="center" wrapText="1"/>
      <protection/>
    </xf>
    <xf numFmtId="214" fontId="3" fillId="33" borderId="15" xfId="51" applyNumberFormat="1" applyFont="1" applyFill="1" applyBorder="1" applyAlignment="1">
      <alignment horizontal="center" vertical="center"/>
      <protection/>
    </xf>
    <xf numFmtId="214" fontId="3" fillId="33" borderId="14" xfId="51" applyNumberFormat="1" applyFont="1" applyFill="1" applyBorder="1" applyAlignment="1">
      <alignment horizontal="center" vertical="center"/>
      <protection/>
    </xf>
    <xf numFmtId="0" fontId="2" fillId="33" borderId="28" xfId="51" applyNumberFormat="1" applyFont="1" applyFill="1" applyBorder="1" applyAlignment="1">
      <alignment horizontal="center" vertical="center"/>
      <protection/>
    </xf>
    <xf numFmtId="0" fontId="3" fillId="33" borderId="28" xfId="51" applyNumberFormat="1" applyFont="1" applyFill="1" applyBorder="1" applyAlignment="1">
      <alignment horizontal="center" vertical="center"/>
      <protection/>
    </xf>
    <xf numFmtId="0" fontId="2" fillId="35" borderId="15" xfId="51" applyNumberFormat="1" applyFont="1" applyFill="1" applyBorder="1" applyAlignment="1">
      <alignment horizontal="center" vertical="center"/>
      <protection/>
    </xf>
    <xf numFmtId="0" fontId="2" fillId="35" borderId="28" xfId="51" applyNumberFormat="1" applyFont="1" applyFill="1" applyBorder="1" applyAlignment="1">
      <alignment horizontal="center" vertical="center"/>
      <protection/>
    </xf>
    <xf numFmtId="0" fontId="2" fillId="35" borderId="14" xfId="51" applyNumberFormat="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3" borderId="14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214" fontId="3" fillId="0" borderId="0" xfId="51" applyNumberFormat="1" applyFont="1" applyFill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 wrapText="1"/>
      <protection/>
    </xf>
    <xf numFmtId="0" fontId="3" fillId="0" borderId="25" xfId="51" applyFont="1" applyBorder="1" applyAlignment="1">
      <alignment horizontal="left" vertical="center" wrapText="1"/>
      <protection/>
    </xf>
    <xf numFmtId="0" fontId="3" fillId="0" borderId="21" xfId="51" applyFont="1" applyBorder="1" applyAlignment="1">
      <alignment horizontal="left" vertical="center" wrapText="1"/>
      <protection/>
    </xf>
    <xf numFmtId="0" fontId="3" fillId="0" borderId="30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 wrapText="1"/>
      <protection/>
    </xf>
    <xf numFmtId="0" fontId="3" fillId="0" borderId="31" xfId="51" applyFont="1" applyBorder="1" applyAlignment="1">
      <alignment horizontal="left" vertical="center" wrapText="1"/>
      <protection/>
    </xf>
    <xf numFmtId="0" fontId="3" fillId="0" borderId="26" xfId="51" applyFont="1" applyBorder="1" applyAlignment="1">
      <alignment horizontal="left" vertical="center" wrapText="1"/>
      <protection/>
    </xf>
    <xf numFmtId="0" fontId="3" fillId="0" borderId="23" xfId="51" applyFont="1" applyBorder="1" applyAlignment="1">
      <alignment horizontal="left" vertical="center" wrapText="1"/>
      <protection/>
    </xf>
    <xf numFmtId="0" fontId="3" fillId="0" borderId="27" xfId="51" applyFont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4"/>
  <sheetViews>
    <sheetView zoomScalePageLayoutView="0" workbookViewId="0" topLeftCell="C1">
      <selection activeCell="E17" sqref="E17"/>
    </sheetView>
  </sheetViews>
  <sheetFormatPr defaultColWidth="11.421875" defaultRowHeight="12.75"/>
  <cols>
    <col min="1" max="1" width="4.57421875" style="0" customWidth="1"/>
    <col min="2" max="2" width="13.7109375" style="22" customWidth="1"/>
    <col min="3" max="3" width="23.57421875" style="22" customWidth="1"/>
    <col min="4" max="5" width="16.7109375" style="0" customWidth="1"/>
    <col min="6" max="6" width="17.28125" style="0" customWidth="1"/>
    <col min="7" max="7" width="14.7109375" style="0" bestFit="1" customWidth="1"/>
    <col min="8" max="8" width="1.421875" style="0" customWidth="1"/>
    <col min="9" max="9" width="14.57421875" style="0" customWidth="1"/>
    <col min="10" max="10" width="18.140625" style="0" customWidth="1"/>
    <col min="11" max="11" width="15.57421875" style="0" customWidth="1"/>
    <col min="12" max="12" width="18.7109375" style="0" customWidth="1"/>
    <col min="14" max="14" width="14.140625" style="0" customWidth="1"/>
  </cols>
  <sheetData>
    <row r="2" spans="1:7" ht="12.75">
      <c r="A2" s="122" t="s">
        <v>59</v>
      </c>
      <c r="B2" s="122"/>
      <c r="C2" s="122"/>
      <c r="D2" s="122"/>
      <c r="E2" s="122"/>
      <c r="F2" s="122"/>
      <c r="G2" s="122"/>
    </row>
    <row r="6" spans="1:12" ht="12.75">
      <c r="A6" s="35"/>
      <c r="B6" s="32"/>
      <c r="C6" s="36" t="s">
        <v>40</v>
      </c>
      <c r="D6" s="120" t="s">
        <v>48</v>
      </c>
      <c r="E6" s="120"/>
      <c r="F6" s="120"/>
      <c r="G6" s="120"/>
      <c r="H6" s="37"/>
      <c r="I6" s="121" t="s">
        <v>41</v>
      </c>
      <c r="J6" s="121"/>
      <c r="K6" s="121"/>
      <c r="L6" s="121"/>
    </row>
    <row r="7" spans="1:12" ht="12.75">
      <c r="A7" s="35"/>
      <c r="B7" s="32"/>
      <c r="C7" s="32"/>
      <c r="D7" s="37" t="s">
        <v>25</v>
      </c>
      <c r="E7" s="37" t="s">
        <v>31</v>
      </c>
      <c r="F7" s="37" t="s">
        <v>26</v>
      </c>
      <c r="G7" s="37" t="s">
        <v>28</v>
      </c>
      <c r="H7" s="37"/>
      <c r="I7" s="38" t="s">
        <v>42</v>
      </c>
      <c r="J7" s="38" t="s">
        <v>43</v>
      </c>
      <c r="K7" s="38" t="s">
        <v>44</v>
      </c>
      <c r="L7" s="38" t="s">
        <v>35</v>
      </c>
    </row>
    <row r="8" spans="1:12" ht="12.75">
      <c r="A8" s="39">
        <v>1</v>
      </c>
      <c r="B8" s="33">
        <v>900254035</v>
      </c>
      <c r="C8" s="34" t="s">
        <v>52</v>
      </c>
      <c r="D8" s="56">
        <v>982315753</v>
      </c>
      <c r="E8" s="57">
        <v>1071685752</v>
      </c>
      <c r="F8" s="57">
        <v>604000031</v>
      </c>
      <c r="G8" s="56">
        <v>604000031</v>
      </c>
      <c r="H8" s="34"/>
      <c r="I8" s="40">
        <f>+D8/F8</f>
        <v>1.6263505009654544</v>
      </c>
      <c r="J8" s="41">
        <f>+D8-F8</f>
        <v>378315722</v>
      </c>
      <c r="K8" s="42">
        <f>+G8/E8</f>
        <v>0.5635980788890809</v>
      </c>
      <c r="L8" s="43">
        <f>+E8-G8</f>
        <v>467685721</v>
      </c>
    </row>
    <row r="9" spans="1:12" ht="12.75">
      <c r="A9" s="39">
        <f>+A8+1</f>
        <v>2</v>
      </c>
      <c r="B9" s="33">
        <v>830131269</v>
      </c>
      <c r="C9" s="34" t="s">
        <v>69</v>
      </c>
      <c r="D9" s="56">
        <v>343805585</v>
      </c>
      <c r="E9" s="56">
        <v>368092185</v>
      </c>
      <c r="F9" s="56">
        <v>14746014</v>
      </c>
      <c r="G9" s="56">
        <v>14746014</v>
      </c>
      <c r="H9" s="34"/>
      <c r="I9" s="40">
        <f>+D9/F9</f>
        <v>23.31515384428633</v>
      </c>
      <c r="J9" s="41">
        <f>+D9-F9</f>
        <v>329059571</v>
      </c>
      <c r="K9" s="42">
        <f>+G9/E9</f>
        <v>0.040060654914474754</v>
      </c>
      <c r="L9" s="43">
        <f>+E9-G9</f>
        <v>353346171</v>
      </c>
    </row>
    <row r="10" spans="1:12" ht="12.75">
      <c r="A10" s="39">
        <v>3</v>
      </c>
      <c r="B10" s="33">
        <v>860040785</v>
      </c>
      <c r="C10" s="54" t="s">
        <v>72</v>
      </c>
      <c r="D10" s="114">
        <v>1126123946.15</v>
      </c>
      <c r="E10" s="56">
        <v>1261205776.92</v>
      </c>
      <c r="F10" s="56">
        <v>193203976</v>
      </c>
      <c r="G10" s="56">
        <v>193203976</v>
      </c>
      <c r="H10" s="34"/>
      <c r="I10" s="40">
        <f>+D10/F10</f>
        <v>5.828678940592817</v>
      </c>
      <c r="J10" s="41">
        <f>+D10-F10</f>
        <v>932919970.1500001</v>
      </c>
      <c r="K10" s="42">
        <f>+G10/E10</f>
        <v>0.15318989140045397</v>
      </c>
      <c r="L10" s="43">
        <f>+E10-G10</f>
        <v>1068001800.9200001</v>
      </c>
    </row>
    <row r="11" spans="1:12" ht="12.75">
      <c r="A11" s="109"/>
      <c r="B11" s="27"/>
      <c r="C11" s="23"/>
      <c r="D11" s="58"/>
      <c r="E11" s="58"/>
      <c r="F11" s="58"/>
      <c r="G11" s="58"/>
      <c r="H11" s="23"/>
      <c r="I11" s="110"/>
      <c r="J11" s="111"/>
      <c r="K11" s="112"/>
      <c r="L11" s="113"/>
    </row>
    <row r="12" spans="1:12" s="22" customFormat="1" ht="12.75">
      <c r="A12" s="27"/>
      <c r="B12" s="27"/>
      <c r="C12" s="23"/>
      <c r="D12" s="58"/>
      <c r="E12" s="58"/>
      <c r="F12" s="58"/>
      <c r="G12" s="58"/>
      <c r="H12" s="23"/>
      <c r="I12" s="24"/>
      <c r="J12" s="25"/>
      <c r="K12" s="26"/>
      <c r="L12" s="25"/>
    </row>
    <row r="13" spans="1:12" s="22" customFormat="1" ht="12.75">
      <c r="A13" s="27"/>
      <c r="B13" s="27" t="s">
        <v>73</v>
      </c>
      <c r="C13" s="54" t="s">
        <v>68</v>
      </c>
      <c r="D13" s="56">
        <f>+D8+D9</f>
        <v>1326121338</v>
      </c>
      <c r="E13" s="56">
        <f>+E8+E9</f>
        <v>1439777937</v>
      </c>
      <c r="F13" s="56">
        <f>+F8+F9</f>
        <v>618746045</v>
      </c>
      <c r="G13" s="56">
        <f>+G8+G9</f>
        <v>618746045</v>
      </c>
      <c r="H13" s="23"/>
      <c r="I13" s="40">
        <f>+D13/F13</f>
        <v>2.1432401042660403</v>
      </c>
      <c r="J13" s="41">
        <f>+D13-F13</f>
        <v>707375293</v>
      </c>
      <c r="K13" s="42">
        <f>+G13/E13</f>
        <v>0.4297510255569363</v>
      </c>
      <c r="L13" s="43">
        <f>+E13-G13</f>
        <v>821031892</v>
      </c>
    </row>
    <row r="14" spans="1:12" s="22" customFormat="1" ht="12.75">
      <c r="A14" s="27"/>
      <c r="B14" s="27"/>
      <c r="C14" s="23"/>
      <c r="D14" s="25"/>
      <c r="E14" s="25"/>
      <c r="F14" s="25"/>
      <c r="G14" s="25"/>
      <c r="H14" s="23"/>
      <c r="I14" s="24"/>
      <c r="J14" s="25"/>
      <c r="K14" s="26"/>
      <c r="L14" s="25"/>
    </row>
    <row r="15" spans="1:12" s="22" customFormat="1" ht="12.75">
      <c r="A15" s="27"/>
      <c r="B15" s="27"/>
      <c r="C15" s="23"/>
      <c r="D15" s="25"/>
      <c r="E15" s="25"/>
      <c r="F15" s="25"/>
      <c r="G15" s="25"/>
      <c r="H15" s="23"/>
      <c r="I15" s="24"/>
      <c r="J15" s="25"/>
      <c r="K15" s="26"/>
      <c r="L15" s="25"/>
    </row>
    <row r="16" spans="1:12" s="22" customFormat="1" ht="12.75">
      <c r="A16" s="27"/>
      <c r="B16" s="27"/>
      <c r="C16" s="23"/>
      <c r="D16" s="25"/>
      <c r="E16" s="25"/>
      <c r="F16" s="25"/>
      <c r="G16" s="25"/>
      <c r="H16" s="23"/>
      <c r="I16" s="24"/>
      <c r="J16" s="25"/>
      <c r="K16" s="26"/>
      <c r="L16" s="25"/>
    </row>
    <row r="17" s="22" customFormat="1" ht="12.75"/>
    <row r="18" spans="2:3" ht="12.75">
      <c r="B18"/>
      <c r="C18"/>
    </row>
    <row r="19" spans="2:3" ht="12.75">
      <c r="B19"/>
      <c r="C19"/>
    </row>
    <row r="20" spans="2:3" ht="12.75" customHeight="1">
      <c r="B20"/>
      <c r="C20"/>
    </row>
    <row r="21" spans="2:3" ht="12.75">
      <c r="B21"/>
      <c r="C21"/>
    </row>
    <row r="22" spans="2:3" ht="12.75">
      <c r="B22"/>
      <c r="C22"/>
    </row>
    <row r="23" spans="2:3" ht="13.5" customHeight="1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1:3" ht="12.75">
      <c r="A28" s="28"/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3.5" customHeight="1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 s="30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1:3" ht="48" customHeight="1">
      <c r="A65" s="31"/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1:3" ht="12.75">
      <c r="A71" s="29"/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30.75" customHeight="1">
      <c r="B79"/>
      <c r="C79"/>
    </row>
    <row r="80" spans="2:3" ht="12.75">
      <c r="B80"/>
      <c r="C80"/>
    </row>
    <row r="81" spans="2:3" ht="48.75" customHeight="1">
      <c r="B81"/>
      <c r="C81"/>
    </row>
    <row r="82" spans="2:3" ht="21" customHeight="1">
      <c r="B82"/>
      <c r="C82"/>
    </row>
    <row r="83" spans="2:3" ht="32.25" customHeight="1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</sheetData>
  <sheetProtection/>
  <mergeCells count="3">
    <mergeCell ref="D6:G6"/>
    <mergeCell ref="I6:L6"/>
    <mergeCell ref="A2:G2"/>
  </mergeCells>
  <printOptions/>
  <pageMargins left="0.55" right="0.17" top="0.984251968503937" bottom="0.984251968503937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7"/>
  <sheetViews>
    <sheetView tabSelected="1" zoomScalePageLayoutView="0" workbookViewId="0" topLeftCell="A1">
      <selection activeCell="A36" sqref="A36:H36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4.140625" style="0" customWidth="1"/>
    <col min="10" max="10" width="4.00390625" style="0" customWidth="1"/>
    <col min="11" max="11" width="12.7109375" style="0" bestFit="1" customWidth="1"/>
    <col min="12" max="12" width="5.421875" style="0" customWidth="1"/>
    <col min="13" max="13" width="9.140625" style="0" customWidth="1"/>
    <col min="14" max="14" width="12.7109375" style="0" bestFit="1" customWidth="1"/>
  </cols>
  <sheetData>
    <row r="1" spans="1:8" ht="13.5">
      <c r="A1" s="140" t="s">
        <v>7</v>
      </c>
      <c r="B1" s="140"/>
      <c r="C1" s="140"/>
      <c r="D1" s="140"/>
      <c r="E1" s="140"/>
      <c r="F1" s="140"/>
      <c r="G1" s="140"/>
      <c r="H1" s="140"/>
    </row>
    <row r="2" spans="1:8" ht="13.5">
      <c r="A2" s="140" t="s">
        <v>4</v>
      </c>
      <c r="B2" s="140"/>
      <c r="C2" s="140"/>
      <c r="D2" s="140"/>
      <c r="E2" s="140"/>
      <c r="F2" s="140"/>
      <c r="G2" s="140"/>
      <c r="H2" s="140"/>
    </row>
    <row r="3" spans="1:8" ht="13.5">
      <c r="A3" s="140" t="s">
        <v>59</v>
      </c>
      <c r="B3" s="140"/>
      <c r="C3" s="140"/>
      <c r="D3" s="140"/>
      <c r="E3" s="140"/>
      <c r="F3" s="140"/>
      <c r="G3" s="140"/>
      <c r="H3" s="140"/>
    </row>
    <row r="4" spans="1:8" ht="13.5">
      <c r="A4" s="140" t="s">
        <v>49</v>
      </c>
      <c r="B4" s="140"/>
      <c r="C4" s="140"/>
      <c r="D4" s="140"/>
      <c r="E4" s="140"/>
      <c r="F4" s="140"/>
      <c r="G4" s="140"/>
      <c r="H4" s="140"/>
    </row>
    <row r="5" spans="1:8" ht="13.5">
      <c r="A5" s="140" t="s">
        <v>8</v>
      </c>
      <c r="B5" s="140"/>
      <c r="C5" s="140"/>
      <c r="D5" s="140"/>
      <c r="E5" s="140"/>
      <c r="F5" s="140"/>
      <c r="G5" s="140"/>
      <c r="H5" s="140"/>
    </row>
    <row r="6" spans="1:8" ht="13.5">
      <c r="A6" s="144" t="s">
        <v>60</v>
      </c>
      <c r="B6" s="144"/>
      <c r="C6" s="144"/>
      <c r="D6" s="144"/>
      <c r="E6" s="144"/>
      <c r="F6" s="144"/>
      <c r="G6" s="144"/>
      <c r="H6" s="144"/>
    </row>
    <row r="7" spans="1:8" ht="13.5">
      <c r="A7" s="44"/>
      <c r="B7" s="44"/>
      <c r="C7" s="44"/>
      <c r="D7" s="44"/>
      <c r="E7" s="44"/>
      <c r="F7" s="44"/>
      <c r="G7" s="44"/>
      <c r="H7" s="44"/>
    </row>
    <row r="8" spans="1:11" ht="14.25" thickBot="1">
      <c r="A8" s="44"/>
      <c r="B8" s="44"/>
      <c r="C8" s="44"/>
      <c r="D8" s="44"/>
      <c r="E8" s="44"/>
      <c r="F8" s="144"/>
      <c r="G8" s="144"/>
      <c r="H8" s="144"/>
      <c r="I8" s="144"/>
      <c r="J8" s="144"/>
      <c r="K8" s="144"/>
    </row>
    <row r="9" spans="1:14" ht="14.25" customHeight="1" thickBot="1">
      <c r="A9" s="141" t="s">
        <v>5</v>
      </c>
      <c r="B9" s="145" t="s">
        <v>9</v>
      </c>
      <c r="C9" s="146"/>
      <c r="D9" s="146"/>
      <c r="E9" s="147"/>
      <c r="F9" s="167" t="s">
        <v>3</v>
      </c>
      <c r="G9" s="168"/>
      <c r="H9" s="169"/>
      <c r="I9" s="167" t="s">
        <v>3</v>
      </c>
      <c r="J9" s="168"/>
      <c r="K9" s="169"/>
      <c r="L9" s="167" t="s">
        <v>3</v>
      </c>
      <c r="M9" s="168"/>
      <c r="N9" s="169"/>
    </row>
    <row r="10" spans="1:14" ht="43.5" customHeight="1" thickBot="1">
      <c r="A10" s="142"/>
      <c r="B10" s="148"/>
      <c r="C10" s="149"/>
      <c r="D10" s="149"/>
      <c r="E10" s="150"/>
      <c r="F10" s="170" t="str">
        <f>+EMPRESAS!C8</f>
        <v>TEC-CONS SAS</v>
      </c>
      <c r="G10" s="171"/>
      <c r="H10" s="172"/>
      <c r="I10" s="170" t="str">
        <f>+EMPRESAS!C9</f>
        <v>CONSTRUCTORA, CONSULTORA Y PROVEEDORA MEROBEL LTDA</v>
      </c>
      <c r="J10" s="171"/>
      <c r="K10" s="172"/>
      <c r="L10" s="170" t="s">
        <v>68</v>
      </c>
      <c r="M10" s="171"/>
      <c r="N10" s="172"/>
    </row>
    <row r="11" spans="1:14" ht="14.25" thickBot="1">
      <c r="A11" s="142"/>
      <c r="B11" s="148"/>
      <c r="C11" s="149"/>
      <c r="D11" s="149"/>
      <c r="E11" s="150"/>
      <c r="F11" s="167" t="s">
        <v>0</v>
      </c>
      <c r="G11" s="168"/>
      <c r="H11" s="169"/>
      <c r="I11" s="167" t="s">
        <v>0</v>
      </c>
      <c r="J11" s="168"/>
      <c r="K11" s="169"/>
      <c r="L11" s="167" t="s">
        <v>0</v>
      </c>
      <c r="M11" s="168"/>
      <c r="N11" s="169"/>
    </row>
    <row r="12" spans="1:14" ht="14.25" thickBot="1">
      <c r="A12" s="143"/>
      <c r="B12" s="151"/>
      <c r="C12" s="152"/>
      <c r="D12" s="152"/>
      <c r="E12" s="153"/>
      <c r="F12" s="4" t="s">
        <v>2</v>
      </c>
      <c r="G12" s="3" t="s">
        <v>1</v>
      </c>
      <c r="H12" s="3" t="s">
        <v>6</v>
      </c>
      <c r="I12" s="4" t="s">
        <v>2</v>
      </c>
      <c r="J12" s="3" t="s">
        <v>1</v>
      </c>
      <c r="K12" s="3" t="s">
        <v>6</v>
      </c>
      <c r="L12" s="4" t="s">
        <v>2</v>
      </c>
      <c r="M12" s="3" t="s">
        <v>1</v>
      </c>
      <c r="N12" s="3" t="s">
        <v>6</v>
      </c>
    </row>
    <row r="13" spans="1:14" ht="14.25" thickBot="1">
      <c r="A13" s="164">
        <v>1</v>
      </c>
      <c r="B13" s="158" t="s">
        <v>10</v>
      </c>
      <c r="C13" s="159"/>
      <c r="D13" s="159"/>
      <c r="E13" s="160"/>
      <c r="F13" s="6"/>
      <c r="G13" s="6"/>
      <c r="H13" s="6"/>
      <c r="I13" s="49"/>
      <c r="J13" s="49"/>
      <c r="K13" s="6"/>
      <c r="L13" s="6"/>
      <c r="M13" s="6"/>
      <c r="N13" s="6"/>
    </row>
    <row r="14" spans="1:14" ht="13.5">
      <c r="A14" s="165"/>
      <c r="B14" s="154" t="s">
        <v>11</v>
      </c>
      <c r="C14" s="155"/>
      <c r="D14" s="7">
        <v>2009</v>
      </c>
      <c r="E14" s="8">
        <v>2010</v>
      </c>
      <c r="F14" s="9" t="s">
        <v>32</v>
      </c>
      <c r="G14" s="11"/>
      <c r="H14" s="11"/>
      <c r="I14" s="9" t="s">
        <v>32</v>
      </c>
      <c r="J14" s="50"/>
      <c r="K14" s="11"/>
      <c r="L14" s="9" t="s">
        <v>32</v>
      </c>
      <c r="M14" s="11"/>
      <c r="N14" s="11"/>
    </row>
    <row r="15" spans="1:14" ht="14.25" thickBot="1">
      <c r="A15" s="165"/>
      <c r="B15" s="156"/>
      <c r="C15" s="157"/>
      <c r="D15" s="46"/>
      <c r="E15" s="47"/>
      <c r="F15" s="45"/>
      <c r="G15" s="105"/>
      <c r="H15" s="105"/>
      <c r="I15" s="45"/>
      <c r="J15" s="45"/>
      <c r="K15" s="105"/>
      <c r="L15" s="45"/>
      <c r="M15" s="105"/>
      <c r="N15" s="105"/>
    </row>
    <row r="16" spans="1:14" ht="13.5">
      <c r="A16" s="165"/>
      <c r="B16" s="154" t="s">
        <v>12</v>
      </c>
      <c r="C16" s="155"/>
      <c r="D16" s="7">
        <v>2009</v>
      </c>
      <c r="E16" s="8">
        <v>2010</v>
      </c>
      <c r="F16" s="9" t="s">
        <v>32</v>
      </c>
      <c r="G16" s="11"/>
      <c r="H16" s="11"/>
      <c r="I16" s="9" t="s">
        <v>32</v>
      </c>
      <c r="J16" s="50"/>
      <c r="K16" s="11"/>
      <c r="L16" s="9" t="s">
        <v>32</v>
      </c>
      <c r="M16" s="11"/>
      <c r="N16" s="11"/>
    </row>
    <row r="17" spans="1:14" ht="14.25" thickBot="1">
      <c r="A17" s="165"/>
      <c r="B17" s="156"/>
      <c r="C17" s="157"/>
      <c r="D17" s="46"/>
      <c r="E17" s="47"/>
      <c r="F17" s="45"/>
      <c r="G17" s="105"/>
      <c r="H17" s="105"/>
      <c r="I17" s="45"/>
      <c r="J17" s="45"/>
      <c r="K17" s="105"/>
      <c r="L17" s="45"/>
      <c r="M17" s="105"/>
      <c r="N17" s="105"/>
    </row>
    <row r="18" spans="1:14" ht="13.5">
      <c r="A18" s="165"/>
      <c r="B18" s="154" t="s">
        <v>13</v>
      </c>
      <c r="C18" s="155"/>
      <c r="D18" s="7">
        <v>2009</v>
      </c>
      <c r="E18" s="8">
        <v>2010</v>
      </c>
      <c r="F18" s="9" t="s">
        <v>32</v>
      </c>
      <c r="G18" s="11"/>
      <c r="H18" s="11"/>
      <c r="I18" s="9" t="s">
        <v>32</v>
      </c>
      <c r="J18" s="50"/>
      <c r="K18" s="11"/>
      <c r="L18" s="9" t="s">
        <v>32</v>
      </c>
      <c r="M18" s="11"/>
      <c r="N18" s="11"/>
    </row>
    <row r="19" spans="1:14" ht="14.25" thickBot="1">
      <c r="A19" s="165"/>
      <c r="B19" s="156"/>
      <c r="C19" s="157"/>
      <c r="D19" s="46"/>
      <c r="E19" s="47"/>
      <c r="F19" s="45"/>
      <c r="G19" s="105"/>
      <c r="H19" s="105"/>
      <c r="I19" s="45"/>
      <c r="J19" s="45"/>
      <c r="K19" s="105"/>
      <c r="L19" s="45"/>
      <c r="M19" s="105"/>
      <c r="N19" s="105"/>
    </row>
    <row r="20" spans="1:14" ht="14.25" thickBot="1">
      <c r="A20" s="165"/>
      <c r="B20" s="125" t="s">
        <v>14</v>
      </c>
      <c r="C20" s="126"/>
      <c r="D20" s="7">
        <v>2009</v>
      </c>
      <c r="E20" s="8">
        <v>2010</v>
      </c>
      <c r="F20" s="15" t="s">
        <v>32</v>
      </c>
      <c r="G20" s="53"/>
      <c r="H20" s="106"/>
      <c r="I20" s="15" t="s">
        <v>32</v>
      </c>
      <c r="J20" s="4"/>
      <c r="K20" s="106"/>
      <c r="L20" s="15" t="s">
        <v>32</v>
      </c>
      <c r="M20" s="53"/>
      <c r="N20" s="106"/>
    </row>
    <row r="21" spans="1:14" ht="14.25" thickBot="1">
      <c r="A21" s="166"/>
      <c r="B21" s="127"/>
      <c r="C21" s="128"/>
      <c r="D21" s="46"/>
      <c r="E21" s="47"/>
      <c r="F21" s="48"/>
      <c r="G21" s="10"/>
      <c r="H21" s="10"/>
      <c r="I21" s="48"/>
      <c r="J21" s="48"/>
      <c r="K21" s="10"/>
      <c r="L21" s="48"/>
      <c r="M21" s="10"/>
      <c r="N21" s="10"/>
    </row>
    <row r="22" spans="1:14" ht="14.25" thickBot="1">
      <c r="A22" s="131">
        <v>2</v>
      </c>
      <c r="B22" s="129" t="s">
        <v>50</v>
      </c>
      <c r="C22" s="130"/>
      <c r="D22" s="130"/>
      <c r="E22" s="130"/>
      <c r="F22" s="12"/>
      <c r="G22" s="12"/>
      <c r="H22" s="12"/>
      <c r="I22" s="4"/>
      <c r="J22" s="4"/>
      <c r="K22" s="12"/>
      <c r="L22" s="12"/>
      <c r="M22" s="12"/>
      <c r="N22" s="12"/>
    </row>
    <row r="23" spans="1:14" ht="14.25" thickBot="1">
      <c r="A23" s="132"/>
      <c r="B23" s="134" t="s">
        <v>55</v>
      </c>
      <c r="C23" s="135"/>
      <c r="D23" s="135"/>
      <c r="E23" s="135"/>
      <c r="F23" s="9" t="s">
        <v>32</v>
      </c>
      <c r="G23" s="10"/>
      <c r="H23" s="10"/>
      <c r="I23" s="9" t="s">
        <v>32</v>
      </c>
      <c r="J23" s="48"/>
      <c r="K23" s="10"/>
      <c r="L23" s="9" t="s">
        <v>32</v>
      </c>
      <c r="M23" s="10"/>
      <c r="N23" s="10"/>
    </row>
    <row r="24" spans="1:14" ht="14.25" thickBot="1">
      <c r="A24" s="132"/>
      <c r="B24" s="136" t="s">
        <v>51</v>
      </c>
      <c r="C24" s="137"/>
      <c r="D24" s="137"/>
      <c r="E24" s="137"/>
      <c r="F24" s="9" t="s">
        <v>32</v>
      </c>
      <c r="G24" s="11"/>
      <c r="H24" s="11"/>
      <c r="I24" s="9" t="s">
        <v>32</v>
      </c>
      <c r="J24" s="50"/>
      <c r="K24" s="11"/>
      <c r="L24" s="9" t="s">
        <v>32</v>
      </c>
      <c r="M24" s="11"/>
      <c r="N24" s="11"/>
    </row>
    <row r="25" spans="1:14" ht="14.25" thickBot="1">
      <c r="A25" s="131">
        <v>3</v>
      </c>
      <c r="B25" s="129" t="s">
        <v>15</v>
      </c>
      <c r="C25" s="130"/>
      <c r="D25" s="130"/>
      <c r="E25" s="130"/>
      <c r="F25" s="12"/>
      <c r="G25" s="12"/>
      <c r="H25" s="12"/>
      <c r="I25" s="4"/>
      <c r="J25" s="4"/>
      <c r="K25" s="12"/>
      <c r="L25" s="12"/>
      <c r="M25" s="12"/>
      <c r="N25" s="12"/>
    </row>
    <row r="26" spans="1:14" ht="14.25" thickBot="1">
      <c r="A26" s="132"/>
      <c r="B26" s="134" t="s">
        <v>18</v>
      </c>
      <c r="C26" s="135"/>
      <c r="D26" s="135"/>
      <c r="E26" s="135"/>
      <c r="F26" s="9" t="s">
        <v>32</v>
      </c>
      <c r="G26" s="10"/>
      <c r="H26" s="10"/>
      <c r="I26" s="9" t="s">
        <v>32</v>
      </c>
      <c r="J26" s="48"/>
      <c r="K26" s="10"/>
      <c r="L26" s="9" t="s">
        <v>32</v>
      </c>
      <c r="M26" s="10"/>
      <c r="N26" s="10"/>
    </row>
    <row r="27" spans="1:14" ht="14.25" thickBot="1">
      <c r="A27" s="132"/>
      <c r="B27" s="136" t="s">
        <v>16</v>
      </c>
      <c r="C27" s="137"/>
      <c r="D27" s="137"/>
      <c r="E27" s="137"/>
      <c r="F27" s="9" t="s">
        <v>32</v>
      </c>
      <c r="G27" s="11"/>
      <c r="H27" s="11"/>
      <c r="I27" s="9" t="s">
        <v>32</v>
      </c>
      <c r="J27" s="50"/>
      <c r="K27" s="11"/>
      <c r="L27" s="9" t="s">
        <v>32</v>
      </c>
      <c r="M27" s="11"/>
      <c r="N27" s="11"/>
    </row>
    <row r="28" spans="1:14" ht="14.25" thickBot="1">
      <c r="A28" s="131">
        <v>4</v>
      </c>
      <c r="B28" s="129" t="s">
        <v>17</v>
      </c>
      <c r="C28" s="130"/>
      <c r="D28" s="130"/>
      <c r="E28" s="130"/>
      <c r="F28" s="12"/>
      <c r="G28" s="12"/>
      <c r="H28" s="12"/>
      <c r="I28" s="4"/>
      <c r="J28" s="4"/>
      <c r="K28" s="12"/>
      <c r="L28" s="12"/>
      <c r="M28" s="12"/>
      <c r="N28" s="12"/>
    </row>
    <row r="29" spans="1:14" ht="14.25" thickBot="1">
      <c r="A29" s="132"/>
      <c r="B29" s="138" t="s">
        <v>18</v>
      </c>
      <c r="C29" s="139"/>
      <c r="D29" s="139"/>
      <c r="E29" s="139"/>
      <c r="F29" s="13" t="s">
        <v>32</v>
      </c>
      <c r="G29" s="14"/>
      <c r="H29" s="14"/>
      <c r="I29" s="13"/>
      <c r="J29" s="51"/>
      <c r="K29" s="14" t="s">
        <v>70</v>
      </c>
      <c r="L29" s="13" t="s">
        <v>32</v>
      </c>
      <c r="M29" s="14"/>
      <c r="N29" s="14"/>
    </row>
    <row r="30" spans="1:14" ht="14.25" thickBot="1">
      <c r="A30" s="133"/>
      <c r="B30" s="161" t="s">
        <v>16</v>
      </c>
      <c r="C30" s="162"/>
      <c r="D30" s="162"/>
      <c r="E30" s="163"/>
      <c r="F30" s="13" t="s">
        <v>32</v>
      </c>
      <c r="G30" s="14"/>
      <c r="H30" s="52"/>
      <c r="I30" s="13"/>
      <c r="J30" s="51"/>
      <c r="K30" s="52" t="s">
        <v>70</v>
      </c>
      <c r="L30" s="13" t="s">
        <v>32</v>
      </c>
      <c r="M30" s="14"/>
      <c r="N30" s="52"/>
    </row>
    <row r="31" spans="1:14" ht="17.25" thickBot="1">
      <c r="A31" s="5"/>
      <c r="B31" s="17" t="s">
        <v>34</v>
      </c>
      <c r="C31" s="18"/>
      <c r="D31" s="18"/>
      <c r="E31" s="18"/>
      <c r="F31" s="15"/>
      <c r="G31" s="53"/>
      <c r="H31" s="53"/>
      <c r="I31" s="15"/>
      <c r="J31" s="4"/>
      <c r="K31" s="53"/>
      <c r="L31" s="15"/>
      <c r="M31" s="53"/>
      <c r="N31" s="117" t="s">
        <v>71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23" t="s">
        <v>38</v>
      </c>
      <c r="B34" s="123"/>
      <c r="C34" s="123"/>
      <c r="D34" s="123"/>
      <c r="E34" s="123"/>
      <c r="F34" s="123"/>
      <c r="G34" s="123"/>
      <c r="H34" s="123"/>
    </row>
    <row r="35" spans="1:8" s="21" customFormat="1" ht="11.25">
      <c r="A35" s="124" t="s">
        <v>36</v>
      </c>
      <c r="B35" s="124"/>
      <c r="C35" s="124"/>
      <c r="D35" s="124"/>
      <c r="E35" s="124"/>
      <c r="F35" s="124"/>
      <c r="G35" s="124"/>
      <c r="H35" s="124"/>
    </row>
    <row r="36" spans="1:8" s="21" customFormat="1" ht="11.25">
      <c r="A36" s="123" t="s">
        <v>37</v>
      </c>
      <c r="B36" s="123"/>
      <c r="C36" s="123"/>
      <c r="D36" s="123"/>
      <c r="E36" s="123"/>
      <c r="F36" s="123"/>
      <c r="G36" s="123"/>
      <c r="H36" s="123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9">
    <mergeCell ref="L9:N9"/>
    <mergeCell ref="L10:N10"/>
    <mergeCell ref="L11:N11"/>
    <mergeCell ref="B16:C17"/>
    <mergeCell ref="F9:H9"/>
    <mergeCell ref="F10:H10"/>
    <mergeCell ref="F11:H11"/>
    <mergeCell ref="I9:K9"/>
    <mergeCell ref="I10:K10"/>
    <mergeCell ref="I11:K11"/>
    <mergeCell ref="B14:C15"/>
    <mergeCell ref="B13:E13"/>
    <mergeCell ref="B30:E30"/>
    <mergeCell ref="A13:A21"/>
    <mergeCell ref="B25:E25"/>
    <mergeCell ref="B18:C19"/>
    <mergeCell ref="A22:A24"/>
    <mergeCell ref="B22:E22"/>
    <mergeCell ref="B23:E23"/>
    <mergeCell ref="B24:E24"/>
    <mergeCell ref="A1:H1"/>
    <mergeCell ref="A2:H2"/>
    <mergeCell ref="A3:H3"/>
    <mergeCell ref="A4:H4"/>
    <mergeCell ref="A5:H5"/>
    <mergeCell ref="A9:A12"/>
    <mergeCell ref="A6:H6"/>
    <mergeCell ref="B9:E12"/>
    <mergeCell ref="F8:K8"/>
    <mergeCell ref="A34:H34"/>
    <mergeCell ref="A35:H35"/>
    <mergeCell ref="A36:H36"/>
    <mergeCell ref="B20:C21"/>
    <mergeCell ref="B28:E28"/>
    <mergeCell ref="A25:A27"/>
    <mergeCell ref="A28:A30"/>
    <mergeCell ref="B26:E26"/>
    <mergeCell ref="B27:E27"/>
    <mergeCell ref="B29:E2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1"/>
  <sheetViews>
    <sheetView zoomScalePageLayoutView="0" workbookViewId="0" topLeftCell="H17">
      <selection activeCell="Q15" sqref="Q15"/>
    </sheetView>
  </sheetViews>
  <sheetFormatPr defaultColWidth="11.421875" defaultRowHeight="12.75"/>
  <cols>
    <col min="1" max="3" width="11.421875" style="61" customWidth="1"/>
    <col min="4" max="4" width="15.140625" style="61" customWidth="1"/>
    <col min="5" max="5" width="14.00390625" style="61" customWidth="1"/>
    <col min="6" max="6" width="14.140625" style="61" bestFit="1" customWidth="1"/>
    <col min="7" max="7" width="13.57421875" style="61" bestFit="1" customWidth="1"/>
    <col min="8" max="8" width="3.421875" style="61" bestFit="1" customWidth="1"/>
    <col min="9" max="9" width="4.421875" style="61" bestFit="1" customWidth="1"/>
    <col min="10" max="10" width="13.421875" style="61" customWidth="1"/>
    <col min="11" max="11" width="13.8515625" style="61" customWidth="1"/>
    <col min="12" max="12" width="13.57421875" style="61" bestFit="1" customWidth="1"/>
    <col min="13" max="13" width="12.8515625" style="61" bestFit="1" customWidth="1"/>
    <col min="14" max="14" width="3.421875" style="61" bestFit="1" customWidth="1"/>
    <col min="15" max="15" width="4.421875" style="61" bestFit="1" customWidth="1"/>
    <col min="16" max="16" width="14.57421875" style="61" customWidth="1"/>
    <col min="17" max="17" width="13.8515625" style="61" bestFit="1" customWidth="1"/>
    <col min="18" max="18" width="14.421875" style="61" bestFit="1" customWidth="1"/>
    <col min="19" max="19" width="13.140625" style="61" bestFit="1" customWidth="1"/>
    <col min="20" max="20" width="3.421875" style="61" bestFit="1" customWidth="1"/>
    <col min="21" max="21" width="4.421875" style="61" bestFit="1" customWidth="1"/>
    <col min="22" max="22" width="14.00390625" style="61" customWidth="1"/>
    <col min="23" max="16384" width="11.421875" style="61" customWidth="1"/>
  </cols>
  <sheetData>
    <row r="1" spans="1:35" ht="13.5">
      <c r="A1" s="140" t="s">
        <v>7</v>
      </c>
      <c r="B1" s="140"/>
      <c r="C1" s="140"/>
      <c r="D1" s="140"/>
      <c r="E1" s="140"/>
      <c r="F1" s="140"/>
      <c r="G1" s="140"/>
      <c r="H1" s="140"/>
      <c r="I1" s="107"/>
      <c r="J1" s="10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13.5">
      <c r="A2" s="140" t="s">
        <v>4</v>
      </c>
      <c r="B2" s="140"/>
      <c r="C2" s="140"/>
      <c r="D2" s="140"/>
      <c r="E2" s="140"/>
      <c r="F2" s="140"/>
      <c r="G2" s="140"/>
      <c r="H2" s="140"/>
      <c r="I2" s="107"/>
      <c r="J2" s="107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ht="13.5">
      <c r="A3" s="140" t="s">
        <v>59</v>
      </c>
      <c r="B3" s="140"/>
      <c r="C3" s="140"/>
      <c r="D3" s="140"/>
      <c r="E3" s="140"/>
      <c r="F3" s="140"/>
      <c r="G3" s="140"/>
      <c r="H3" s="140"/>
      <c r="I3" s="107"/>
      <c r="J3" s="107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</row>
    <row r="4" spans="1:35" ht="13.5">
      <c r="A4" s="140" t="s">
        <v>49</v>
      </c>
      <c r="B4" s="140"/>
      <c r="C4" s="140"/>
      <c r="D4" s="140"/>
      <c r="E4" s="140"/>
      <c r="F4" s="140"/>
      <c r="G4" s="140"/>
      <c r="H4" s="140"/>
      <c r="I4" s="107"/>
      <c r="J4" s="10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13.5">
      <c r="A5" s="140" t="s">
        <v>8</v>
      </c>
      <c r="B5" s="140"/>
      <c r="C5" s="140"/>
      <c r="D5" s="140"/>
      <c r="E5" s="140"/>
      <c r="F5" s="140"/>
      <c r="G5" s="140"/>
      <c r="H5" s="140"/>
      <c r="I5" s="107"/>
      <c r="J5" s="107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13.5">
      <c r="A6" s="144" t="s">
        <v>60</v>
      </c>
      <c r="B6" s="144"/>
      <c r="C6" s="144"/>
      <c r="D6" s="144"/>
      <c r="E6" s="144"/>
      <c r="F6" s="144"/>
      <c r="G6" s="144"/>
      <c r="H6" s="144"/>
      <c r="I6" s="108"/>
      <c r="J6" s="10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5" ht="14.25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 ht="14.25" thickBot="1">
      <c r="A8" s="173" t="s">
        <v>22</v>
      </c>
      <c r="B8" s="174"/>
      <c r="C8" s="174"/>
      <c r="D8" s="174"/>
      <c r="E8" s="175"/>
      <c r="F8" s="62"/>
      <c r="G8" s="62"/>
      <c r="H8" s="62"/>
      <c r="I8" s="62"/>
      <c r="J8" s="6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 ht="14.25" thickBot="1">
      <c r="A9" s="173" t="s">
        <v>20</v>
      </c>
      <c r="B9" s="174"/>
      <c r="C9" s="174"/>
      <c r="D9" s="175"/>
      <c r="E9" s="63" t="s">
        <v>21</v>
      </c>
      <c r="F9" s="62"/>
      <c r="G9" s="62"/>
      <c r="H9" s="62"/>
      <c r="I9" s="62"/>
      <c r="J9" s="62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5" ht="13.5">
      <c r="A10" s="176" t="s">
        <v>61</v>
      </c>
      <c r="B10" s="177"/>
      <c r="C10" s="177"/>
      <c r="D10" s="177"/>
      <c r="E10" s="64" t="s">
        <v>71</v>
      </c>
      <c r="F10" s="62"/>
      <c r="G10" s="62"/>
      <c r="H10" s="62"/>
      <c r="I10" s="62"/>
      <c r="J10" s="6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ht="13.5">
      <c r="A11" s="178" t="s">
        <v>53</v>
      </c>
      <c r="B11" s="179"/>
      <c r="C11" s="179"/>
      <c r="D11" s="179"/>
      <c r="E11" s="65" t="s">
        <v>71</v>
      </c>
      <c r="F11" s="62"/>
      <c r="G11" s="62"/>
      <c r="H11" s="62"/>
      <c r="I11" s="62"/>
      <c r="J11" s="62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ht="13.5">
      <c r="A12" s="178" t="s">
        <v>75</v>
      </c>
      <c r="B12" s="179"/>
      <c r="C12" s="179"/>
      <c r="D12" s="179"/>
      <c r="E12" s="65" t="s">
        <v>71</v>
      </c>
      <c r="F12" s="62"/>
      <c r="G12" s="62"/>
      <c r="H12" s="62"/>
      <c r="I12" s="62"/>
      <c r="J12" s="62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</row>
    <row r="13" spans="1:35" ht="14.25" thickBot="1">
      <c r="A13" s="180" t="s">
        <v>76</v>
      </c>
      <c r="B13" s="181"/>
      <c r="C13" s="181"/>
      <c r="D13" s="181"/>
      <c r="E13" s="66" t="s">
        <v>71</v>
      </c>
      <c r="F13" s="62"/>
      <c r="G13" s="62"/>
      <c r="H13" s="62"/>
      <c r="I13" s="62"/>
      <c r="J13" s="6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5" ht="13.5">
      <c r="A15" s="67" t="s">
        <v>46</v>
      </c>
      <c r="B15" s="67"/>
      <c r="C15" s="67"/>
      <c r="D15" s="68">
        <v>130500000</v>
      </c>
      <c r="E15" s="62"/>
      <c r="F15" s="62"/>
      <c r="G15" s="62"/>
      <c r="H15" s="62"/>
      <c r="I15" s="62"/>
      <c r="J15" s="6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</row>
    <row r="16" spans="1:35" ht="13.5">
      <c r="A16" s="67" t="s">
        <v>56</v>
      </c>
      <c r="B16" s="67"/>
      <c r="C16" s="67"/>
      <c r="D16" s="68">
        <v>127982678</v>
      </c>
      <c r="E16" s="62"/>
      <c r="F16" s="62"/>
      <c r="G16" s="62"/>
      <c r="H16" s="62"/>
      <c r="I16" s="62"/>
      <c r="J16" s="62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 ht="14.25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 ht="14.25" thickBot="1">
      <c r="A18" s="182" t="s">
        <v>5</v>
      </c>
      <c r="B18" s="185" t="s">
        <v>23</v>
      </c>
      <c r="C18" s="186"/>
      <c r="D18" s="187"/>
      <c r="E18" s="193" t="s">
        <v>19</v>
      </c>
      <c r="F18" s="194"/>
      <c r="G18" s="194"/>
      <c r="H18" s="194"/>
      <c r="I18" s="194"/>
      <c r="J18" s="195"/>
      <c r="K18" s="193" t="s">
        <v>19</v>
      </c>
      <c r="L18" s="194"/>
      <c r="M18" s="194"/>
      <c r="N18" s="194"/>
      <c r="O18" s="194"/>
      <c r="P18" s="195"/>
      <c r="Q18" s="193" t="s">
        <v>19</v>
      </c>
      <c r="R18" s="194"/>
      <c r="S18" s="194"/>
      <c r="T18" s="194"/>
      <c r="U18" s="194"/>
      <c r="V18" s="195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ht="14.25" thickBot="1">
      <c r="A19" s="183"/>
      <c r="B19" s="188"/>
      <c r="C19" s="189"/>
      <c r="D19" s="190"/>
      <c r="E19" s="69"/>
      <c r="F19" s="70" t="s">
        <v>45</v>
      </c>
      <c r="G19" s="33">
        <v>900254035</v>
      </c>
      <c r="H19" s="70"/>
      <c r="I19" s="70"/>
      <c r="J19" s="71"/>
      <c r="K19" s="69"/>
      <c r="L19" s="70" t="s">
        <v>45</v>
      </c>
      <c r="M19" s="33">
        <v>830131269</v>
      </c>
      <c r="N19" s="70"/>
      <c r="O19" s="70"/>
      <c r="P19" s="71"/>
      <c r="Q19" s="69"/>
      <c r="R19" s="70"/>
      <c r="S19" s="70"/>
      <c r="T19" s="70"/>
      <c r="U19" s="70"/>
      <c r="V19" s="7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ht="13.5" thickBot="1">
      <c r="A20" s="183"/>
      <c r="B20" s="188"/>
      <c r="C20" s="189"/>
      <c r="D20" s="190"/>
      <c r="E20" s="196" t="str">
        <f>VLOOKUP(G19,EMPRESAS!B8:C9,2,0)</f>
        <v>TEC-CONS SAS</v>
      </c>
      <c r="F20" s="197"/>
      <c r="G20" s="197"/>
      <c r="H20" s="197"/>
      <c r="I20" s="197"/>
      <c r="J20" s="198"/>
      <c r="K20" s="196" t="str">
        <f>VLOOKUP(M19,EMPRESAS!B8:C9,2,0)</f>
        <v>CONSTRUCTORA, CONSULTORA Y PROVEEDORA MEROBEL LTDA</v>
      </c>
      <c r="L20" s="197"/>
      <c r="M20" s="197"/>
      <c r="N20" s="197"/>
      <c r="O20" s="197"/>
      <c r="P20" s="198"/>
      <c r="Q20" s="199" t="str">
        <f>+EMPRESAS!C13</f>
        <v>CONSORCIO TM</v>
      </c>
      <c r="R20" s="200"/>
      <c r="S20" s="200"/>
      <c r="T20" s="200"/>
      <c r="U20" s="200"/>
      <c r="V20" s="20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ht="14.25" thickBot="1">
      <c r="A21" s="183"/>
      <c r="B21" s="188"/>
      <c r="C21" s="189"/>
      <c r="D21" s="190"/>
      <c r="E21" s="193" t="s">
        <v>0</v>
      </c>
      <c r="F21" s="194"/>
      <c r="G21" s="194"/>
      <c r="H21" s="194"/>
      <c r="I21" s="194"/>
      <c r="J21" s="195"/>
      <c r="K21" s="193" t="s">
        <v>0</v>
      </c>
      <c r="L21" s="194"/>
      <c r="M21" s="194"/>
      <c r="N21" s="194"/>
      <c r="O21" s="194"/>
      <c r="P21" s="195"/>
      <c r="Q21" s="193" t="s">
        <v>0</v>
      </c>
      <c r="R21" s="194"/>
      <c r="S21" s="194"/>
      <c r="T21" s="194"/>
      <c r="U21" s="194"/>
      <c r="V21" s="195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</row>
    <row r="22" spans="1:35" ht="14.25" thickBot="1">
      <c r="A22" s="184"/>
      <c r="B22" s="191"/>
      <c r="C22" s="192"/>
      <c r="D22" s="192"/>
      <c r="E22" s="72" t="s">
        <v>57</v>
      </c>
      <c r="F22" s="73"/>
      <c r="G22" s="115">
        <v>0.8</v>
      </c>
      <c r="H22" s="75" t="s">
        <v>2</v>
      </c>
      <c r="I22" s="71" t="s">
        <v>1</v>
      </c>
      <c r="J22" s="71" t="s">
        <v>6</v>
      </c>
      <c r="K22" s="72" t="s">
        <v>57</v>
      </c>
      <c r="L22" s="73"/>
      <c r="M22" s="115">
        <v>0.2</v>
      </c>
      <c r="N22" s="75" t="s">
        <v>2</v>
      </c>
      <c r="O22" s="71" t="s">
        <v>1</v>
      </c>
      <c r="P22" s="71" t="s">
        <v>6</v>
      </c>
      <c r="Q22" s="72" t="s">
        <v>47</v>
      </c>
      <c r="R22" s="116">
        <f>+G22+M22</f>
        <v>1</v>
      </c>
      <c r="S22" s="71"/>
      <c r="T22" s="75" t="s">
        <v>2</v>
      </c>
      <c r="U22" s="71" t="s">
        <v>1</v>
      </c>
      <c r="V22" s="71" t="s">
        <v>6</v>
      </c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ht="14.25" thickBot="1">
      <c r="A24" s="62"/>
      <c r="B24" s="201" t="s">
        <v>24</v>
      </c>
      <c r="C24" s="201"/>
      <c r="D24" s="201"/>
      <c r="E24" s="76"/>
      <c r="F24" s="76"/>
      <c r="G24" s="76"/>
      <c r="H24" s="62"/>
      <c r="I24" s="62"/>
      <c r="J24" s="62"/>
      <c r="K24" s="76"/>
      <c r="L24" s="76"/>
      <c r="M24" s="76"/>
      <c r="N24" s="62"/>
      <c r="O24" s="62"/>
      <c r="P24" s="62"/>
      <c r="Q24" s="76"/>
      <c r="R24" s="76"/>
      <c r="S24" s="76"/>
      <c r="T24" s="62"/>
      <c r="U24" s="62"/>
      <c r="V24" s="62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5" ht="14.25" thickBot="1">
      <c r="A25" s="202">
        <v>1</v>
      </c>
      <c r="B25" s="204" t="str">
        <f>+A10</f>
        <v>Razón Corriente &gt;= A   1,2 Veces</v>
      </c>
      <c r="C25" s="205"/>
      <c r="D25" s="206"/>
      <c r="E25" s="77" t="s">
        <v>25</v>
      </c>
      <c r="F25" s="78">
        <f>VLOOKUP(G19,EMPRESAS!B8:D8,3,0)</f>
        <v>982315753</v>
      </c>
      <c r="G25" s="210">
        <f>+(F25/F26)*G22</f>
        <v>1.3010804007723635</v>
      </c>
      <c r="H25" s="212" t="s">
        <v>32</v>
      </c>
      <c r="I25" s="214"/>
      <c r="J25" s="214"/>
      <c r="K25" s="77" t="s">
        <v>25</v>
      </c>
      <c r="L25" s="78">
        <f>VLOOKUP(M19,EMPRESAS!B8:D9,3,0)</f>
        <v>343805585</v>
      </c>
      <c r="M25" s="210">
        <f>+(L25/L26)*M22</f>
        <v>4.663030768857266</v>
      </c>
      <c r="N25" s="212" t="s">
        <v>32</v>
      </c>
      <c r="O25" s="214"/>
      <c r="P25" s="214"/>
      <c r="Q25" s="77" t="s">
        <v>25</v>
      </c>
      <c r="R25" s="79">
        <f>+F25+L25</f>
        <v>1326121338</v>
      </c>
      <c r="S25" s="210">
        <f>+G25+M25</f>
        <v>5.964111169629629</v>
      </c>
      <c r="T25" s="212" t="s">
        <v>32</v>
      </c>
      <c r="U25" s="214"/>
      <c r="V25" s="214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</row>
    <row r="26" spans="1:35" ht="14.25" thickBot="1">
      <c r="A26" s="203"/>
      <c r="B26" s="207"/>
      <c r="C26" s="208"/>
      <c r="D26" s="209"/>
      <c r="E26" s="80" t="s">
        <v>26</v>
      </c>
      <c r="F26" s="79">
        <f>VLOOKUP(G19,EMPRESAS!B8:F8,5,0)</f>
        <v>604000031</v>
      </c>
      <c r="G26" s="211"/>
      <c r="H26" s="213"/>
      <c r="I26" s="215"/>
      <c r="J26" s="215"/>
      <c r="K26" s="80" t="s">
        <v>26</v>
      </c>
      <c r="L26" s="79">
        <f>VLOOKUP(M19,EMPRESAS!B8:G9,5,0)</f>
        <v>14746014</v>
      </c>
      <c r="M26" s="211"/>
      <c r="N26" s="213"/>
      <c r="O26" s="215"/>
      <c r="P26" s="215"/>
      <c r="Q26" s="80" t="s">
        <v>26</v>
      </c>
      <c r="R26" s="79">
        <f>+F26+L26</f>
        <v>618746045</v>
      </c>
      <c r="S26" s="211"/>
      <c r="T26" s="213"/>
      <c r="U26" s="215"/>
      <c r="V26" s="215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 ht="14.25" thickBot="1">
      <c r="A28" s="62"/>
      <c r="B28" s="201" t="s">
        <v>27</v>
      </c>
      <c r="C28" s="201"/>
      <c r="D28" s="20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</row>
    <row r="29" spans="1:35" ht="13.5" thickBot="1">
      <c r="A29" s="202">
        <v>2</v>
      </c>
      <c r="B29" s="204" t="str">
        <f>+A11</f>
        <v>Endeudamiento  &lt;= A 60 %</v>
      </c>
      <c r="C29" s="205"/>
      <c r="D29" s="206"/>
      <c r="E29" s="81" t="s">
        <v>28</v>
      </c>
      <c r="F29" s="78">
        <f>VLOOKUP(G19,EMPRESAS!B8:G8,6,0)</f>
        <v>604000031</v>
      </c>
      <c r="G29" s="216">
        <f>+(F29/F30)*G22</f>
        <v>0.4508784631112647</v>
      </c>
      <c r="H29" s="212" t="s">
        <v>32</v>
      </c>
      <c r="I29" s="214"/>
      <c r="J29" s="214"/>
      <c r="K29" s="102" t="s">
        <v>28</v>
      </c>
      <c r="L29" s="79">
        <f>VLOOKUP(M19,EMPRESAS!B8:G9,6,0)</f>
        <v>14746014</v>
      </c>
      <c r="M29" s="218">
        <f>+(L29/L30)*M22</f>
        <v>0.00801213098289495</v>
      </c>
      <c r="N29" s="212" t="s">
        <v>32</v>
      </c>
      <c r="O29" s="214"/>
      <c r="P29" s="214"/>
      <c r="Q29" s="82" t="s">
        <v>28</v>
      </c>
      <c r="R29" s="79">
        <f>+F29+L29</f>
        <v>618746045</v>
      </c>
      <c r="S29" s="218">
        <f>+G29+M29</f>
        <v>0.45889059409415967</v>
      </c>
      <c r="T29" s="212" t="s">
        <v>32</v>
      </c>
      <c r="U29" s="214"/>
      <c r="V29" s="214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</row>
    <row r="30" spans="1:35" ht="13.5" thickBot="1">
      <c r="A30" s="203"/>
      <c r="B30" s="207"/>
      <c r="C30" s="208"/>
      <c r="D30" s="209"/>
      <c r="E30" s="83" t="s">
        <v>31</v>
      </c>
      <c r="F30" s="79">
        <f>VLOOKUP(G19,EMPRESAS!B8:E9,4,0)</f>
        <v>1071685752</v>
      </c>
      <c r="G30" s="217"/>
      <c r="H30" s="213"/>
      <c r="I30" s="215"/>
      <c r="J30" s="215"/>
      <c r="K30" s="103" t="s">
        <v>31</v>
      </c>
      <c r="L30" s="79">
        <f>VLOOKUP(M19,EMPRESAS!B8:E9,4,0)</f>
        <v>368092185</v>
      </c>
      <c r="M30" s="219"/>
      <c r="N30" s="213"/>
      <c r="O30" s="215"/>
      <c r="P30" s="215"/>
      <c r="Q30" s="84" t="s">
        <v>31</v>
      </c>
      <c r="R30" s="79">
        <f>+F30+L30</f>
        <v>1439777937</v>
      </c>
      <c r="S30" s="219"/>
      <c r="T30" s="213"/>
      <c r="U30" s="215"/>
      <c r="V30" s="215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ht="14.25" thickBot="1">
      <c r="A32" s="62"/>
      <c r="B32" s="220" t="s">
        <v>29</v>
      </c>
      <c r="C32" s="220"/>
      <c r="D32" s="220"/>
      <c r="E32" s="62"/>
      <c r="G32" s="85"/>
      <c r="H32" s="86"/>
      <c r="I32" s="86"/>
      <c r="J32" s="86"/>
      <c r="K32" s="86"/>
      <c r="L32" s="86"/>
      <c r="M32" s="85"/>
      <c r="N32" s="86"/>
      <c r="O32" s="86"/>
      <c r="P32" s="86"/>
      <c r="Q32" s="86"/>
      <c r="R32" s="86"/>
      <c r="S32" s="85"/>
      <c r="T32" s="86"/>
      <c r="U32" s="86"/>
      <c r="V32" s="86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ht="13.5">
      <c r="A33" s="202">
        <v>3</v>
      </c>
      <c r="B33" s="222" t="str">
        <f>+A12</f>
        <v>Capital de Trabajo: &gt;=  70%  del Presupuesto Oficial</v>
      </c>
      <c r="C33" s="223"/>
      <c r="D33" s="224"/>
      <c r="E33" s="77" t="s">
        <v>25</v>
      </c>
      <c r="F33" s="78">
        <f>VLOOKUP(G19,EMPRESAS!B8:D8,3,0)</f>
        <v>982315753</v>
      </c>
      <c r="G33" s="231">
        <f>+(F33-F34)*G22</f>
        <v>302652577.6</v>
      </c>
      <c r="H33" s="212" t="s">
        <v>32</v>
      </c>
      <c r="I33" s="212"/>
      <c r="J33" s="214"/>
      <c r="K33" s="77" t="s">
        <v>25</v>
      </c>
      <c r="L33" s="78">
        <f>VLOOKUP(M19,EMPRESAS!B8:D9,3,0)</f>
        <v>343805585</v>
      </c>
      <c r="M33" s="231">
        <f>+(L33-L34)*M22</f>
        <v>65811914.2</v>
      </c>
      <c r="N33" s="212"/>
      <c r="O33" s="212" t="s">
        <v>32</v>
      </c>
      <c r="P33" s="214"/>
      <c r="Q33" s="77" t="s">
        <v>25</v>
      </c>
      <c r="R33" s="78">
        <f>+F33+L33</f>
        <v>1326121338</v>
      </c>
      <c r="S33" s="231">
        <f>+G33+M33</f>
        <v>368464491.8</v>
      </c>
      <c r="T33" s="235" t="s">
        <v>32</v>
      </c>
      <c r="U33" s="212"/>
      <c r="V33" s="214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</row>
    <row r="34" spans="1:35" ht="14.25" thickBot="1">
      <c r="A34" s="221"/>
      <c r="B34" s="225"/>
      <c r="C34" s="226"/>
      <c r="D34" s="227"/>
      <c r="E34" s="80" t="s">
        <v>26</v>
      </c>
      <c r="F34" s="79">
        <f>VLOOKUP(G19,EMPRESAS!B8:F9,5,0)</f>
        <v>604000031</v>
      </c>
      <c r="G34" s="232"/>
      <c r="H34" s="233"/>
      <c r="I34" s="233"/>
      <c r="J34" s="234"/>
      <c r="K34" s="80" t="s">
        <v>26</v>
      </c>
      <c r="L34" s="79">
        <f>VLOOKUP(M19,EMPRESAS!B8:F9,5,0)</f>
        <v>14746014</v>
      </c>
      <c r="M34" s="232"/>
      <c r="N34" s="233"/>
      <c r="O34" s="233"/>
      <c r="P34" s="234"/>
      <c r="Q34" s="80" t="s">
        <v>26</v>
      </c>
      <c r="R34" s="79">
        <f>+F34+L34</f>
        <v>618746045</v>
      </c>
      <c r="S34" s="232"/>
      <c r="T34" s="236"/>
      <c r="U34" s="233"/>
      <c r="V34" s="234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1:35" ht="14.25" thickBot="1">
      <c r="A35" s="203"/>
      <c r="B35" s="228"/>
      <c r="C35" s="229"/>
      <c r="D35" s="230"/>
      <c r="E35" s="16" t="s">
        <v>64</v>
      </c>
      <c r="F35" s="87">
        <f>+D15</f>
        <v>130500000</v>
      </c>
      <c r="G35" s="55">
        <f>+F35*70%</f>
        <v>91350000</v>
      </c>
      <c r="H35" s="213"/>
      <c r="I35" s="213"/>
      <c r="J35" s="215"/>
      <c r="K35" s="16" t="s">
        <v>64</v>
      </c>
      <c r="L35" s="87">
        <f>+D16</f>
        <v>127982678</v>
      </c>
      <c r="M35" s="55">
        <f>+L35*70%</f>
        <v>89587874.6</v>
      </c>
      <c r="N35" s="213"/>
      <c r="O35" s="213"/>
      <c r="P35" s="215"/>
      <c r="Q35" s="16" t="s">
        <v>64</v>
      </c>
      <c r="R35" s="87">
        <f>+D16</f>
        <v>127982678</v>
      </c>
      <c r="S35" s="55">
        <f>+R35*70%</f>
        <v>89587874.6</v>
      </c>
      <c r="T35" s="237"/>
      <c r="U35" s="213"/>
      <c r="V35" s="215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</row>
    <row r="36" spans="1:35" s="92" customFormat="1" ht="13.5">
      <c r="A36" s="88"/>
      <c r="B36" s="88"/>
      <c r="C36" s="88"/>
      <c r="D36" s="89"/>
      <c r="E36" s="88"/>
      <c r="F36" s="88"/>
      <c r="G36" s="250"/>
      <c r="H36" s="88"/>
      <c r="I36" s="88"/>
      <c r="J36" s="88"/>
      <c r="K36" s="88"/>
      <c r="L36" s="88"/>
      <c r="M36" s="90"/>
      <c r="N36" s="88"/>
      <c r="O36" s="88"/>
      <c r="P36" s="88"/>
      <c r="Q36" s="88"/>
      <c r="R36" s="88"/>
      <c r="S36" s="90"/>
      <c r="T36" s="88"/>
      <c r="U36" s="88"/>
      <c r="V36" s="88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</row>
    <row r="37" spans="1:35" s="92" customFormat="1" ht="14.25" thickBot="1">
      <c r="A37" s="88"/>
      <c r="B37" s="238" t="s">
        <v>30</v>
      </c>
      <c r="C37" s="238"/>
      <c r="D37" s="238"/>
      <c r="E37" s="88"/>
      <c r="F37" s="93"/>
      <c r="G37" s="250"/>
      <c r="H37" s="88"/>
      <c r="I37" s="88"/>
      <c r="J37" s="88"/>
      <c r="K37" s="88"/>
      <c r="L37" s="88"/>
      <c r="M37" s="90"/>
      <c r="N37" s="88"/>
      <c r="O37" s="88"/>
      <c r="P37" s="88"/>
      <c r="Q37" s="88"/>
      <c r="R37" s="93"/>
      <c r="S37" s="90"/>
      <c r="T37" s="88"/>
      <c r="U37" s="88"/>
      <c r="V37" s="88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</row>
    <row r="38" spans="1:35" ht="14.25" thickBot="1">
      <c r="A38" s="239">
        <v>4</v>
      </c>
      <c r="B38" s="94" t="str">
        <f>+A13</f>
        <v>Patrimonio : &gt;= A 70% del Presupuesto Oficial</v>
      </c>
      <c r="C38" s="95"/>
      <c r="D38" s="96"/>
      <c r="E38" s="97" t="s">
        <v>64</v>
      </c>
      <c r="F38" s="98">
        <f>+D15</f>
        <v>130500000</v>
      </c>
      <c r="G38" s="231">
        <f>+EMPRESAS!L8</f>
        <v>467685721</v>
      </c>
      <c r="H38" s="241" t="s">
        <v>32</v>
      </c>
      <c r="I38" s="241"/>
      <c r="J38" s="243"/>
      <c r="K38" s="97" t="s">
        <v>64</v>
      </c>
      <c r="L38" s="98">
        <f>+D16</f>
        <v>127982678</v>
      </c>
      <c r="M38" s="231">
        <f>+EMPRESAS!L9</f>
        <v>353346171</v>
      </c>
      <c r="N38" s="241" t="s">
        <v>32</v>
      </c>
      <c r="O38" s="243"/>
      <c r="P38" s="243"/>
      <c r="Q38" s="97" t="s">
        <v>64</v>
      </c>
      <c r="R38" s="98">
        <f>+D16</f>
        <v>127982678</v>
      </c>
      <c r="S38" s="231">
        <f>+G38+M38</f>
        <v>821031892</v>
      </c>
      <c r="T38" s="241" t="s">
        <v>32</v>
      </c>
      <c r="U38" s="243"/>
      <c r="V38" s="243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1:35" ht="14.25" thickBot="1">
      <c r="A39" s="240"/>
      <c r="B39" s="99"/>
      <c r="C39" s="100"/>
      <c r="D39" s="101"/>
      <c r="E39" s="97" t="s">
        <v>58</v>
      </c>
      <c r="F39" s="98">
        <f>+F38*70%</f>
        <v>91350000</v>
      </c>
      <c r="G39" s="232"/>
      <c r="H39" s="242"/>
      <c r="I39" s="242"/>
      <c r="J39" s="244"/>
      <c r="K39" s="97" t="s">
        <v>58</v>
      </c>
      <c r="L39" s="98">
        <f>+L38*70%</f>
        <v>89587874.6</v>
      </c>
      <c r="M39" s="232"/>
      <c r="N39" s="242"/>
      <c r="O39" s="244"/>
      <c r="P39" s="244"/>
      <c r="Q39" s="97" t="s">
        <v>58</v>
      </c>
      <c r="R39" s="98">
        <f>+R38*70%</f>
        <v>89587874.6</v>
      </c>
      <c r="S39" s="232"/>
      <c r="T39" s="242"/>
      <c r="U39" s="244"/>
      <c r="V39" s="244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</row>
    <row r="40" spans="1:35" ht="14.25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</row>
    <row r="41" spans="1:35" ht="15.75" thickBot="1">
      <c r="A41" s="246" t="s">
        <v>33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119" t="s">
        <v>74</v>
      </c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</row>
    <row r="42" spans="1:35" ht="13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1:35" ht="13.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</row>
    <row r="44" spans="8:20" s="60" customFormat="1" ht="12.75">
      <c r="H44" s="62"/>
      <c r="I44" s="62"/>
      <c r="T44" s="104"/>
    </row>
    <row r="45" spans="1:10" s="60" customFormat="1" ht="12.75">
      <c r="A45" s="248" t="s">
        <v>39</v>
      </c>
      <c r="B45" s="248"/>
      <c r="C45" s="248"/>
      <c r="D45" s="248"/>
      <c r="E45" s="248"/>
      <c r="F45" s="248"/>
      <c r="G45" s="248"/>
      <c r="H45" s="248"/>
      <c r="I45" s="248"/>
      <c r="J45" s="248"/>
    </row>
    <row r="46" spans="1:10" s="60" customFormat="1" ht="11.25">
      <c r="A46" s="249" t="s">
        <v>36</v>
      </c>
      <c r="B46" s="249"/>
      <c r="C46" s="249"/>
      <c r="D46" s="249"/>
      <c r="E46" s="249"/>
      <c r="F46" s="249"/>
      <c r="G46" s="249"/>
      <c r="H46" s="249"/>
      <c r="I46" s="249"/>
      <c r="J46" s="249"/>
    </row>
    <row r="47" spans="1:10" s="60" customFormat="1" ht="11.25">
      <c r="A47" s="245" t="s">
        <v>37</v>
      </c>
      <c r="B47" s="245"/>
      <c r="C47" s="245"/>
      <c r="D47" s="245"/>
      <c r="E47" s="245"/>
      <c r="F47" s="245"/>
      <c r="G47" s="245"/>
      <c r="H47" s="245"/>
      <c r="I47" s="245"/>
      <c r="J47" s="245"/>
    </row>
    <row r="48" spans="8:9" s="60" customFormat="1" ht="12.75">
      <c r="H48" s="62"/>
      <c r="I48" s="62"/>
    </row>
    <row r="49" spans="1:35" ht="13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</row>
    <row r="50" spans="1:35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1:35" ht="13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</row>
    <row r="52" spans="1:35" ht="13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ht="13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</row>
    <row r="54" spans="1:35" ht="13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1:35" ht="13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</row>
    <row r="56" spans="1:35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</row>
    <row r="57" spans="1:35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</row>
    <row r="58" spans="1:35" ht="13.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1:35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</row>
    <row r="60" spans="1:35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</row>
    <row r="61" spans="1:35" ht="13.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</row>
    <row r="62" spans="1:35" ht="13.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1:35" ht="13.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</row>
    <row r="64" spans="1:35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</row>
    <row r="65" spans="1:35" ht="13.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</row>
    <row r="66" spans="1:35" ht="13.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1:35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</row>
    <row r="68" spans="1:35" ht="13.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ht="13.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</row>
    <row r="70" spans="1:35" ht="13.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1:35" ht="13.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</row>
    <row r="72" spans="1:35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</row>
    <row r="73" spans="1:35" ht="13.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</row>
    <row r="74" spans="1:35" ht="13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</row>
    <row r="75" spans="1:35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</row>
    <row r="76" spans="1:35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</row>
    <row r="77" spans="1:35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</row>
    <row r="78" spans="1:35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</row>
    <row r="79" spans="1:35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</row>
    <row r="80" spans="1:35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</row>
    <row r="81" spans="1:35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</row>
    <row r="82" spans="1:35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</row>
    <row r="83" spans="1:35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</row>
    <row r="84" spans="1:35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</row>
    <row r="85" spans="1:35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</row>
    <row r="86" spans="1:35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</row>
    <row r="87" spans="1:35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</row>
    <row r="88" spans="1:35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</row>
    <row r="89" spans="1:35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</row>
    <row r="90" spans="1:35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</row>
    <row r="91" spans="1:35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</row>
    <row r="92" spans="1:35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</row>
    <row r="93" spans="1:35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</row>
    <row r="94" spans="1:35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</row>
    <row r="95" spans="1:35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</row>
    <row r="96" spans="1:35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</row>
    <row r="97" spans="1:35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</row>
    <row r="98" spans="1:35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</row>
    <row r="99" spans="1:35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</row>
    <row r="100" spans="1:35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</row>
    <row r="101" spans="1:35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</row>
    <row r="102" spans="1:35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</row>
    <row r="103" spans="1:35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</row>
    <row r="104" spans="1:35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</row>
    <row r="106" spans="1:35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35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</row>
    <row r="108" spans="1:35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1:35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1:35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1:35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1:35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1:35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1:35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1:35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1:35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1:35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1:35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1:35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1:35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1:35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1:35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1:35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1:35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1:35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1:35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1:35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1:35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1:35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1:35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1:35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1:35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1:35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1:35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1:35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1:35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</row>
    <row r="137" spans="1:35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</row>
    <row r="138" spans="1:35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</row>
    <row r="139" spans="1:35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</row>
    <row r="140" spans="1:35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</row>
    <row r="141" spans="1:35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</row>
    <row r="142" spans="1:35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</row>
    <row r="143" spans="1:35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</row>
    <row r="144" spans="1:35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</row>
    <row r="145" spans="1:35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</row>
    <row r="146" spans="1:35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</row>
    <row r="147" spans="1:35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</row>
    <row r="148" spans="1:35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</row>
    <row r="149" spans="1:35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</row>
    <row r="150" spans="1:35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</row>
    <row r="151" spans="1:35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</row>
    <row r="152" spans="1:35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</row>
    <row r="153" spans="1:35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</row>
    <row r="154" spans="1:35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</row>
    <row r="155" spans="1:35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</row>
    <row r="156" spans="1:35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</row>
    <row r="157" spans="1:35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</row>
    <row r="158" spans="1:35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</row>
    <row r="159" spans="1:35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</row>
    <row r="160" spans="1:35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</row>
    <row r="161" spans="1:35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</row>
    <row r="162" spans="1:35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</row>
    <row r="163" spans="1:35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</row>
    <row r="164" spans="1:35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</row>
    <row r="165" spans="1:35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</row>
    <row r="166" spans="1:35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</row>
    <row r="167" spans="1:35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</row>
    <row r="168" spans="1:35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</row>
    <row r="169" spans="1:35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</row>
    <row r="170" spans="1:35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</row>
    <row r="171" spans="1:35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</row>
    <row r="172" spans="1:35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</row>
    <row r="173" spans="1:35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</row>
    <row r="174" spans="1:35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</row>
    <row r="175" spans="1:35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</row>
    <row r="176" spans="1:35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</row>
    <row r="177" spans="1:35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</row>
    <row r="178" spans="1:35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</row>
    <row r="179" spans="1:35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</row>
    <row r="180" spans="1:35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</row>
    <row r="181" spans="1:35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</row>
  </sheetData>
  <sheetProtection/>
  <mergeCells count="87">
    <mergeCell ref="V38:V39"/>
    <mergeCell ref="A41:U41"/>
    <mergeCell ref="A45:J45"/>
    <mergeCell ref="A46:J46"/>
    <mergeCell ref="U38:U39"/>
    <mergeCell ref="U33:U35"/>
    <mergeCell ref="V33:V35"/>
    <mergeCell ref="G36:G37"/>
    <mergeCell ref="O33:O35"/>
    <mergeCell ref="P33:P35"/>
    <mergeCell ref="A47:J47"/>
    <mergeCell ref="N38:N39"/>
    <mergeCell ref="O38:O39"/>
    <mergeCell ref="P38:P39"/>
    <mergeCell ref="S38:S39"/>
    <mergeCell ref="T38:T39"/>
    <mergeCell ref="M38:M39"/>
    <mergeCell ref="S33:S34"/>
    <mergeCell ref="T33:T35"/>
    <mergeCell ref="B37:D37"/>
    <mergeCell ref="A38:A39"/>
    <mergeCell ref="G38:G39"/>
    <mergeCell ref="H38:H39"/>
    <mergeCell ref="I38:I39"/>
    <mergeCell ref="J38:J39"/>
    <mergeCell ref="V29:V30"/>
    <mergeCell ref="B32:D32"/>
    <mergeCell ref="A33:A35"/>
    <mergeCell ref="B33:D35"/>
    <mergeCell ref="G33:G34"/>
    <mergeCell ref="H33:H35"/>
    <mergeCell ref="I33:I35"/>
    <mergeCell ref="J33:J35"/>
    <mergeCell ref="M33:M34"/>
    <mergeCell ref="N33:N35"/>
    <mergeCell ref="N29:N30"/>
    <mergeCell ref="O29:O30"/>
    <mergeCell ref="P29:P30"/>
    <mergeCell ref="S29:S30"/>
    <mergeCell ref="T29:T30"/>
    <mergeCell ref="U29:U30"/>
    <mergeCell ref="U25:U26"/>
    <mergeCell ref="V25:V26"/>
    <mergeCell ref="B28:D28"/>
    <mergeCell ref="A29:A30"/>
    <mergeCell ref="B29:D30"/>
    <mergeCell ref="G29:G30"/>
    <mergeCell ref="H29:H30"/>
    <mergeCell ref="I29:I30"/>
    <mergeCell ref="J29:J30"/>
    <mergeCell ref="M29:M30"/>
    <mergeCell ref="M25:M26"/>
    <mergeCell ref="N25:N26"/>
    <mergeCell ref="O25:O26"/>
    <mergeCell ref="P25:P26"/>
    <mergeCell ref="S25:S26"/>
    <mergeCell ref="T25:T26"/>
    <mergeCell ref="E21:J21"/>
    <mergeCell ref="K21:P21"/>
    <mergeCell ref="Q21:V21"/>
    <mergeCell ref="B24:D24"/>
    <mergeCell ref="A25:A26"/>
    <mergeCell ref="B25:D26"/>
    <mergeCell ref="G25:G26"/>
    <mergeCell ref="H25:H26"/>
    <mergeCell ref="I25:I26"/>
    <mergeCell ref="J25:J26"/>
    <mergeCell ref="E18:J18"/>
    <mergeCell ref="K18:P18"/>
    <mergeCell ref="Q18:V18"/>
    <mergeCell ref="E20:J20"/>
    <mergeCell ref="K20:P20"/>
    <mergeCell ref="Q20:V20"/>
    <mergeCell ref="A10:D10"/>
    <mergeCell ref="A11:D11"/>
    <mergeCell ref="A12:D12"/>
    <mergeCell ref="A13:D13"/>
    <mergeCell ref="A18:A22"/>
    <mergeCell ref="B18:D22"/>
    <mergeCell ref="A1:H1"/>
    <mergeCell ref="A2:H2"/>
    <mergeCell ref="A3:H3"/>
    <mergeCell ref="A4:H4"/>
    <mergeCell ref="A8:E8"/>
    <mergeCell ref="A9:D9"/>
    <mergeCell ref="A5:H5"/>
    <mergeCell ref="A6:H6"/>
  </mergeCells>
  <printOptions/>
  <pageMargins left="1.41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Q33" sqref="L31:Q33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</cols>
  <sheetData>
    <row r="1" spans="1:8" ht="13.5">
      <c r="A1" s="140" t="s">
        <v>7</v>
      </c>
      <c r="B1" s="140"/>
      <c r="C1" s="140"/>
      <c r="D1" s="140"/>
      <c r="E1" s="140"/>
      <c r="F1" s="140"/>
      <c r="G1" s="140"/>
      <c r="H1" s="140"/>
    </row>
    <row r="2" spans="1:8" ht="13.5">
      <c r="A2" s="140" t="s">
        <v>4</v>
      </c>
      <c r="B2" s="140"/>
      <c r="C2" s="140"/>
      <c r="D2" s="140"/>
      <c r="E2" s="140"/>
      <c r="F2" s="140"/>
      <c r="G2" s="140"/>
      <c r="H2" s="140"/>
    </row>
    <row r="3" spans="1:8" ht="13.5">
      <c r="A3" s="140" t="s">
        <v>59</v>
      </c>
      <c r="B3" s="140"/>
      <c r="C3" s="140"/>
      <c r="D3" s="140"/>
      <c r="E3" s="140"/>
      <c r="F3" s="140"/>
      <c r="G3" s="140"/>
      <c r="H3" s="140"/>
    </row>
    <row r="4" spans="1:8" ht="13.5">
      <c r="A4" s="140" t="s">
        <v>49</v>
      </c>
      <c r="B4" s="140"/>
      <c r="C4" s="140"/>
      <c r="D4" s="140"/>
      <c r="E4" s="140"/>
      <c r="F4" s="140"/>
      <c r="G4" s="140"/>
      <c r="H4" s="140"/>
    </row>
    <row r="5" spans="1:8" ht="13.5">
      <c r="A5" s="140" t="s">
        <v>8</v>
      </c>
      <c r="B5" s="140"/>
      <c r="C5" s="140"/>
      <c r="D5" s="140"/>
      <c r="E5" s="140"/>
      <c r="F5" s="140"/>
      <c r="G5" s="140"/>
      <c r="H5" s="140"/>
    </row>
    <row r="6" spans="1:8" ht="13.5">
      <c r="A6" s="144" t="s">
        <v>60</v>
      </c>
      <c r="B6" s="144"/>
      <c r="C6" s="144"/>
      <c r="D6" s="144"/>
      <c r="E6" s="144"/>
      <c r="F6" s="144"/>
      <c r="G6" s="144"/>
      <c r="H6" s="144"/>
    </row>
    <row r="7" spans="1:8" ht="13.5">
      <c r="A7" s="44"/>
      <c r="B7" s="44"/>
      <c r="C7" s="44"/>
      <c r="D7" s="44"/>
      <c r="E7" s="44"/>
      <c r="F7" s="44"/>
      <c r="G7" s="44"/>
      <c r="H7" s="44"/>
    </row>
    <row r="8" spans="1:8" ht="14.25" thickBot="1">
      <c r="A8" s="44"/>
      <c r="B8" s="44"/>
      <c r="C8" s="44"/>
      <c r="D8" s="44"/>
      <c r="E8" s="44"/>
      <c r="F8" s="144"/>
      <c r="G8" s="144"/>
      <c r="H8" s="144"/>
    </row>
    <row r="9" spans="1:8" ht="14.25" customHeight="1" thickBot="1">
      <c r="A9" s="141" t="s">
        <v>5</v>
      </c>
      <c r="B9" s="145" t="s">
        <v>9</v>
      </c>
      <c r="C9" s="146"/>
      <c r="D9" s="146"/>
      <c r="E9" s="147"/>
      <c r="F9" s="167" t="s">
        <v>3</v>
      </c>
      <c r="G9" s="168"/>
      <c r="H9" s="169"/>
    </row>
    <row r="10" spans="1:8" ht="29.25" customHeight="1" thickBot="1">
      <c r="A10" s="142"/>
      <c r="B10" s="148"/>
      <c r="C10" s="149"/>
      <c r="D10" s="149"/>
      <c r="E10" s="150"/>
      <c r="F10" s="170" t="s">
        <v>72</v>
      </c>
      <c r="G10" s="171"/>
      <c r="H10" s="172"/>
    </row>
    <row r="11" spans="1:8" ht="14.25" thickBot="1">
      <c r="A11" s="142"/>
      <c r="B11" s="148"/>
      <c r="C11" s="149"/>
      <c r="D11" s="149"/>
      <c r="E11" s="150"/>
      <c r="F11" s="167" t="s">
        <v>0</v>
      </c>
      <c r="G11" s="168"/>
      <c r="H11" s="169"/>
    </row>
    <row r="12" spans="1:8" ht="14.25" thickBot="1">
      <c r="A12" s="143"/>
      <c r="B12" s="151"/>
      <c r="C12" s="152"/>
      <c r="D12" s="152"/>
      <c r="E12" s="153"/>
      <c r="F12" s="4" t="s">
        <v>2</v>
      </c>
      <c r="G12" s="3" t="s">
        <v>1</v>
      </c>
      <c r="H12" s="3" t="s">
        <v>6</v>
      </c>
    </row>
    <row r="13" spans="1:8" ht="14.25" thickBot="1">
      <c r="A13" s="164">
        <v>1</v>
      </c>
      <c r="B13" s="158" t="s">
        <v>10</v>
      </c>
      <c r="C13" s="159"/>
      <c r="D13" s="159"/>
      <c r="E13" s="160"/>
      <c r="F13" s="6"/>
      <c r="G13" s="6"/>
      <c r="H13" s="6"/>
    </row>
    <row r="14" spans="1:8" ht="13.5">
      <c r="A14" s="165"/>
      <c r="B14" s="154" t="s">
        <v>11</v>
      </c>
      <c r="C14" s="155"/>
      <c r="D14" s="7">
        <v>2009</v>
      </c>
      <c r="E14" s="8">
        <v>2010</v>
      </c>
      <c r="F14" s="9" t="s">
        <v>32</v>
      </c>
      <c r="G14" s="11"/>
      <c r="H14" s="11"/>
    </row>
    <row r="15" spans="1:8" ht="14.25" thickBot="1">
      <c r="A15" s="165"/>
      <c r="B15" s="156"/>
      <c r="C15" s="157"/>
      <c r="D15" s="46"/>
      <c r="E15" s="47"/>
      <c r="F15" s="45"/>
      <c r="G15" s="105"/>
      <c r="H15" s="105"/>
    </row>
    <row r="16" spans="1:8" ht="13.5">
      <c r="A16" s="165"/>
      <c r="B16" s="154" t="s">
        <v>12</v>
      </c>
      <c r="C16" s="155"/>
      <c r="D16" s="7">
        <v>2009</v>
      </c>
      <c r="E16" s="8">
        <v>2010</v>
      </c>
      <c r="F16" s="9" t="s">
        <v>32</v>
      </c>
      <c r="G16" s="11"/>
      <c r="H16" s="11"/>
    </row>
    <row r="17" spans="1:8" ht="14.25" thickBot="1">
      <c r="A17" s="165"/>
      <c r="B17" s="156"/>
      <c r="C17" s="157"/>
      <c r="D17" s="46"/>
      <c r="E17" s="47"/>
      <c r="F17" s="45"/>
      <c r="G17" s="105"/>
      <c r="H17" s="105"/>
    </row>
    <row r="18" spans="1:8" ht="13.5">
      <c r="A18" s="165"/>
      <c r="B18" s="154" t="s">
        <v>13</v>
      </c>
      <c r="C18" s="155"/>
      <c r="D18" s="7">
        <v>2009</v>
      </c>
      <c r="E18" s="8">
        <v>2010</v>
      </c>
      <c r="F18" s="9" t="s">
        <v>32</v>
      </c>
      <c r="G18" s="11"/>
      <c r="H18" s="11"/>
    </row>
    <row r="19" spans="1:8" ht="14.25" thickBot="1">
      <c r="A19" s="165"/>
      <c r="B19" s="156"/>
      <c r="C19" s="157"/>
      <c r="D19" s="46"/>
      <c r="E19" s="47"/>
      <c r="F19" s="45"/>
      <c r="G19" s="105"/>
      <c r="H19" s="105"/>
    </row>
    <row r="20" spans="1:8" ht="14.25" thickBot="1">
      <c r="A20" s="165"/>
      <c r="B20" s="125" t="s">
        <v>14</v>
      </c>
      <c r="C20" s="126"/>
      <c r="D20" s="7">
        <v>2009</v>
      </c>
      <c r="E20" s="8">
        <v>2010</v>
      </c>
      <c r="F20" s="15" t="s">
        <v>32</v>
      </c>
      <c r="G20" s="53"/>
      <c r="H20" s="106"/>
    </row>
    <row r="21" spans="1:8" ht="14.25" thickBot="1">
      <c r="A21" s="166"/>
      <c r="B21" s="127"/>
      <c r="C21" s="128"/>
      <c r="D21" s="46"/>
      <c r="E21" s="47"/>
      <c r="F21" s="48"/>
      <c r="G21" s="10"/>
      <c r="H21" s="10"/>
    </row>
    <row r="22" spans="1:8" ht="14.25" thickBot="1">
      <c r="A22" s="131">
        <v>2</v>
      </c>
      <c r="B22" s="129" t="s">
        <v>50</v>
      </c>
      <c r="C22" s="130"/>
      <c r="D22" s="130"/>
      <c r="E22" s="130"/>
      <c r="F22" s="12"/>
      <c r="G22" s="12"/>
      <c r="H22" s="12"/>
    </row>
    <row r="23" spans="1:8" ht="14.25" thickBot="1">
      <c r="A23" s="132"/>
      <c r="B23" s="134" t="s">
        <v>55</v>
      </c>
      <c r="C23" s="135"/>
      <c r="D23" s="135"/>
      <c r="E23" s="135"/>
      <c r="F23" s="9" t="s">
        <v>32</v>
      </c>
      <c r="G23" s="10"/>
      <c r="H23" s="10"/>
    </row>
    <row r="24" spans="1:8" ht="14.25" thickBot="1">
      <c r="A24" s="132"/>
      <c r="B24" s="136" t="s">
        <v>51</v>
      </c>
      <c r="C24" s="137"/>
      <c r="D24" s="137"/>
      <c r="E24" s="137"/>
      <c r="F24" s="9" t="s">
        <v>32</v>
      </c>
      <c r="G24" s="11"/>
      <c r="H24" s="11"/>
    </row>
    <row r="25" spans="1:8" ht="14.25" thickBot="1">
      <c r="A25" s="131">
        <v>3</v>
      </c>
      <c r="B25" s="129" t="s">
        <v>15</v>
      </c>
      <c r="C25" s="130"/>
      <c r="D25" s="130"/>
      <c r="E25" s="130"/>
      <c r="F25" s="12"/>
      <c r="G25" s="12"/>
      <c r="H25" s="12"/>
    </row>
    <row r="26" spans="1:8" ht="14.25" thickBot="1">
      <c r="A26" s="132"/>
      <c r="B26" s="134" t="s">
        <v>18</v>
      </c>
      <c r="C26" s="135"/>
      <c r="D26" s="135"/>
      <c r="E26" s="135"/>
      <c r="F26" s="9" t="s">
        <v>32</v>
      </c>
      <c r="G26" s="10"/>
      <c r="H26" s="10"/>
    </row>
    <row r="27" spans="1:8" ht="14.25" thickBot="1">
      <c r="A27" s="132"/>
      <c r="B27" s="136" t="s">
        <v>16</v>
      </c>
      <c r="C27" s="137"/>
      <c r="D27" s="137"/>
      <c r="E27" s="137"/>
      <c r="F27" s="9" t="s">
        <v>32</v>
      </c>
      <c r="G27" s="11"/>
      <c r="H27" s="11"/>
    </row>
    <row r="28" spans="1:8" ht="14.25" thickBot="1">
      <c r="A28" s="131">
        <v>4</v>
      </c>
      <c r="B28" s="129" t="s">
        <v>17</v>
      </c>
      <c r="C28" s="130"/>
      <c r="D28" s="130"/>
      <c r="E28" s="130"/>
      <c r="F28" s="12"/>
      <c r="G28" s="12"/>
      <c r="H28" s="12"/>
    </row>
    <row r="29" spans="1:8" ht="14.25" thickBot="1">
      <c r="A29" s="132"/>
      <c r="B29" s="138" t="s">
        <v>18</v>
      </c>
      <c r="C29" s="139"/>
      <c r="D29" s="139"/>
      <c r="E29" s="139"/>
      <c r="F29" s="13" t="s">
        <v>32</v>
      </c>
      <c r="G29" s="14"/>
      <c r="H29" s="14"/>
    </row>
    <row r="30" spans="1:8" ht="14.25" thickBot="1">
      <c r="A30" s="133"/>
      <c r="B30" s="161" t="s">
        <v>16</v>
      </c>
      <c r="C30" s="162"/>
      <c r="D30" s="162"/>
      <c r="E30" s="163"/>
      <c r="F30" s="13" t="s">
        <v>32</v>
      </c>
      <c r="G30" s="14"/>
      <c r="H30" s="52"/>
    </row>
    <row r="31" spans="1:8" ht="17.25" thickBot="1">
      <c r="A31" s="5"/>
      <c r="B31" s="17" t="s">
        <v>34</v>
      </c>
      <c r="C31" s="18"/>
      <c r="D31" s="18"/>
      <c r="E31" s="18"/>
      <c r="F31" s="15"/>
      <c r="G31" s="53"/>
      <c r="H31" s="117" t="s">
        <v>71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23" t="s">
        <v>38</v>
      </c>
      <c r="B34" s="123"/>
      <c r="C34" s="123"/>
      <c r="D34" s="123"/>
      <c r="E34" s="123"/>
      <c r="F34" s="123"/>
      <c r="G34" s="123"/>
      <c r="H34" s="123"/>
    </row>
    <row r="35" spans="1:8" s="21" customFormat="1" ht="11.25">
      <c r="A35" s="124" t="s">
        <v>36</v>
      </c>
      <c r="B35" s="124"/>
      <c r="C35" s="124"/>
      <c r="D35" s="124"/>
      <c r="E35" s="124"/>
      <c r="F35" s="124"/>
      <c r="G35" s="124"/>
      <c r="H35" s="124"/>
    </row>
    <row r="36" spans="1:8" s="21" customFormat="1" ht="11.25">
      <c r="A36" s="123" t="s">
        <v>37</v>
      </c>
      <c r="B36" s="123"/>
      <c r="C36" s="123"/>
      <c r="D36" s="123"/>
      <c r="E36" s="123"/>
      <c r="F36" s="123"/>
      <c r="G36" s="123"/>
      <c r="H36" s="123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" header="0" footer="0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1"/>
  <sheetViews>
    <sheetView zoomScalePageLayoutView="0" workbookViewId="0" topLeftCell="C10">
      <selection activeCell="J41" sqref="J41"/>
    </sheetView>
  </sheetViews>
  <sheetFormatPr defaultColWidth="11.421875" defaultRowHeight="12.75"/>
  <cols>
    <col min="1" max="3" width="11.421875" style="61" customWidth="1"/>
    <col min="4" max="4" width="27.00390625" style="61" customWidth="1"/>
    <col min="5" max="5" width="14.00390625" style="61" customWidth="1"/>
    <col min="6" max="6" width="14.140625" style="61" bestFit="1" customWidth="1"/>
    <col min="7" max="7" width="13.57421875" style="61" bestFit="1" customWidth="1"/>
    <col min="8" max="8" width="3.421875" style="61" bestFit="1" customWidth="1"/>
    <col min="9" max="9" width="4.421875" style="61" bestFit="1" customWidth="1"/>
    <col min="10" max="10" width="18.57421875" style="61" bestFit="1" customWidth="1"/>
    <col min="11" max="16384" width="11.421875" style="61" customWidth="1"/>
  </cols>
  <sheetData>
    <row r="1" spans="1:21" ht="13.5">
      <c r="A1" s="140" t="s">
        <v>7</v>
      </c>
      <c r="B1" s="140"/>
      <c r="C1" s="140"/>
      <c r="D1" s="140"/>
      <c r="E1" s="140"/>
      <c r="F1" s="140"/>
      <c r="G1" s="140"/>
      <c r="H1" s="140"/>
      <c r="I1" s="107"/>
      <c r="J1" s="107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3.5">
      <c r="A2" s="140" t="s">
        <v>4</v>
      </c>
      <c r="B2" s="140"/>
      <c r="C2" s="140"/>
      <c r="D2" s="140"/>
      <c r="E2" s="140"/>
      <c r="F2" s="140"/>
      <c r="G2" s="140"/>
      <c r="H2" s="140"/>
      <c r="I2" s="107"/>
      <c r="J2" s="107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3.5">
      <c r="A3" s="140" t="s">
        <v>59</v>
      </c>
      <c r="B3" s="140"/>
      <c r="C3" s="140"/>
      <c r="D3" s="140"/>
      <c r="E3" s="140"/>
      <c r="F3" s="140"/>
      <c r="G3" s="140"/>
      <c r="H3" s="140"/>
      <c r="I3" s="107"/>
      <c r="J3" s="107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3.5">
      <c r="A4" s="140" t="s">
        <v>49</v>
      </c>
      <c r="B4" s="140"/>
      <c r="C4" s="140"/>
      <c r="D4" s="140"/>
      <c r="E4" s="140"/>
      <c r="F4" s="140"/>
      <c r="G4" s="140"/>
      <c r="H4" s="140"/>
      <c r="I4" s="107"/>
      <c r="J4" s="10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3.5">
      <c r="A5" s="140" t="s">
        <v>8</v>
      </c>
      <c r="B5" s="140"/>
      <c r="C5" s="140"/>
      <c r="D5" s="140"/>
      <c r="E5" s="140"/>
      <c r="F5" s="140"/>
      <c r="G5" s="140"/>
      <c r="H5" s="140"/>
      <c r="I5" s="107"/>
      <c r="J5" s="107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3.5">
      <c r="A6" s="144" t="s">
        <v>60</v>
      </c>
      <c r="B6" s="144"/>
      <c r="C6" s="144"/>
      <c r="D6" s="144"/>
      <c r="E6" s="144"/>
      <c r="F6" s="144"/>
      <c r="G6" s="144"/>
      <c r="H6" s="144"/>
      <c r="I6" s="108"/>
      <c r="J6" s="108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4.25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4.25" thickBot="1">
      <c r="A8" s="173" t="s">
        <v>22</v>
      </c>
      <c r="B8" s="174"/>
      <c r="C8" s="174"/>
      <c r="D8" s="174"/>
      <c r="E8" s="175"/>
      <c r="F8" s="62"/>
      <c r="G8" s="62"/>
      <c r="H8" s="62"/>
      <c r="I8" s="62"/>
      <c r="J8" s="6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4.25" thickBot="1">
      <c r="A9" s="173" t="s">
        <v>20</v>
      </c>
      <c r="B9" s="174"/>
      <c r="C9" s="174"/>
      <c r="D9" s="175"/>
      <c r="E9" s="63" t="s">
        <v>21</v>
      </c>
      <c r="F9" s="62"/>
      <c r="G9" s="62"/>
      <c r="H9" s="62"/>
      <c r="I9" s="62"/>
      <c r="J9" s="62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3.5">
      <c r="A10" s="176" t="s">
        <v>61</v>
      </c>
      <c r="B10" s="177"/>
      <c r="C10" s="177"/>
      <c r="D10" s="177"/>
      <c r="E10" s="64" t="s">
        <v>71</v>
      </c>
      <c r="F10" s="62"/>
      <c r="G10" s="62"/>
      <c r="H10" s="62"/>
      <c r="I10" s="62"/>
      <c r="J10" s="6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3.5">
      <c r="A11" s="178" t="s">
        <v>53</v>
      </c>
      <c r="B11" s="179"/>
      <c r="C11" s="179"/>
      <c r="D11" s="179"/>
      <c r="E11" s="65" t="s">
        <v>71</v>
      </c>
      <c r="F11" s="62"/>
      <c r="G11" s="62"/>
      <c r="H11" s="62"/>
      <c r="I11" s="62"/>
      <c r="J11" s="62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3.5">
      <c r="A12" s="178" t="s">
        <v>65</v>
      </c>
      <c r="B12" s="179"/>
      <c r="C12" s="179"/>
      <c r="D12" s="179"/>
      <c r="E12" s="65" t="s">
        <v>71</v>
      </c>
      <c r="F12" s="62"/>
      <c r="G12" s="62"/>
      <c r="H12" s="62"/>
      <c r="I12" s="62"/>
      <c r="J12" s="62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4.25" thickBot="1">
      <c r="A13" s="180" t="s">
        <v>66</v>
      </c>
      <c r="B13" s="181"/>
      <c r="C13" s="181"/>
      <c r="D13" s="181"/>
      <c r="E13" s="66" t="s">
        <v>71</v>
      </c>
      <c r="F13" s="62"/>
      <c r="G13" s="62"/>
      <c r="H13" s="62"/>
      <c r="I13" s="62"/>
      <c r="J13" s="6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13.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3.5">
      <c r="A15" s="67" t="s">
        <v>46</v>
      </c>
      <c r="B15" s="67"/>
      <c r="C15" s="67"/>
      <c r="D15" s="68">
        <v>130500000</v>
      </c>
      <c r="E15" s="62"/>
      <c r="F15" s="62"/>
      <c r="G15" s="62"/>
      <c r="H15" s="62"/>
      <c r="I15" s="62"/>
      <c r="J15" s="6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3.5">
      <c r="A16" s="67" t="s">
        <v>56</v>
      </c>
      <c r="B16" s="67"/>
      <c r="C16" s="67"/>
      <c r="D16" s="68">
        <v>130500000</v>
      </c>
      <c r="E16" s="62"/>
      <c r="F16" s="62"/>
      <c r="G16" s="62"/>
      <c r="H16" s="62"/>
      <c r="I16" s="62"/>
      <c r="J16" s="62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1:21" ht="14.25" thickBo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4.25" thickBot="1">
      <c r="A18" s="182" t="s">
        <v>5</v>
      </c>
      <c r="B18" s="185" t="s">
        <v>23</v>
      </c>
      <c r="C18" s="186"/>
      <c r="D18" s="187"/>
      <c r="E18" s="193" t="s">
        <v>19</v>
      </c>
      <c r="F18" s="194"/>
      <c r="G18" s="194"/>
      <c r="H18" s="194"/>
      <c r="I18" s="194"/>
      <c r="J18" s="195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14.25" thickBot="1">
      <c r="A19" s="183"/>
      <c r="B19" s="188"/>
      <c r="C19" s="189"/>
      <c r="D19" s="190"/>
      <c r="E19" s="69"/>
      <c r="F19" s="70" t="s">
        <v>45</v>
      </c>
      <c r="G19" s="33">
        <v>860040785</v>
      </c>
      <c r="H19" s="70"/>
      <c r="I19" s="70"/>
      <c r="J19" s="71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ht="13.5" customHeight="1" thickBot="1">
      <c r="A20" s="183"/>
      <c r="B20" s="188"/>
      <c r="C20" s="189"/>
      <c r="D20" s="190"/>
      <c r="E20" s="196" t="str">
        <f>VLOOKUP(G19,EMPRESAS!B8:C10,2,0)</f>
        <v>ELECTRICOS UNIDOS LTDA</v>
      </c>
      <c r="F20" s="197"/>
      <c r="G20" s="197"/>
      <c r="H20" s="197"/>
      <c r="I20" s="197"/>
      <c r="J20" s="198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14.25" thickBot="1">
      <c r="A21" s="183"/>
      <c r="B21" s="188"/>
      <c r="C21" s="189"/>
      <c r="D21" s="190"/>
      <c r="E21" s="193" t="s">
        <v>0</v>
      </c>
      <c r="F21" s="194"/>
      <c r="G21" s="194"/>
      <c r="H21" s="194"/>
      <c r="I21" s="194"/>
      <c r="J21" s="195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ht="14.25" thickBot="1">
      <c r="A22" s="184"/>
      <c r="B22" s="191"/>
      <c r="C22" s="192"/>
      <c r="D22" s="192"/>
      <c r="E22" s="72"/>
      <c r="F22" s="73"/>
      <c r="G22" s="74"/>
      <c r="H22" s="75" t="s">
        <v>2</v>
      </c>
      <c r="I22" s="71" t="s">
        <v>1</v>
      </c>
      <c r="J22" s="71" t="s">
        <v>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1:21" ht="14.25" thickBot="1">
      <c r="A24" s="62"/>
      <c r="B24" s="201" t="s">
        <v>24</v>
      </c>
      <c r="C24" s="201"/>
      <c r="D24" s="201"/>
      <c r="E24" s="76"/>
      <c r="F24" s="76"/>
      <c r="G24" s="76"/>
      <c r="H24" s="62"/>
      <c r="I24" s="62"/>
      <c r="J24" s="62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1:21" ht="13.5">
      <c r="A25" s="202">
        <v>1</v>
      </c>
      <c r="B25" s="204" t="s">
        <v>67</v>
      </c>
      <c r="C25" s="205"/>
      <c r="D25" s="206"/>
      <c r="E25" s="77" t="s">
        <v>25</v>
      </c>
      <c r="F25" s="78">
        <f>VLOOKUP(G19,EMPRESAS!B8:D10,3,0)</f>
        <v>1126123946.15</v>
      </c>
      <c r="G25" s="210">
        <f>F25/F26</f>
        <v>5.828678940592817</v>
      </c>
      <c r="H25" s="212" t="s">
        <v>32</v>
      </c>
      <c r="I25" s="214"/>
      <c r="J25" s="214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ht="14.25" thickBot="1">
      <c r="A26" s="203"/>
      <c r="B26" s="207"/>
      <c r="C26" s="208"/>
      <c r="D26" s="209"/>
      <c r="E26" s="80" t="s">
        <v>26</v>
      </c>
      <c r="F26" s="79">
        <f>VLOOKUP(G19,EMPRESAS!B8:F10,5,0)</f>
        <v>193203976</v>
      </c>
      <c r="G26" s="211"/>
      <c r="H26" s="213"/>
      <c r="I26" s="215"/>
      <c r="J26" s="215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ht="13.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1:21" ht="14.25" thickBot="1">
      <c r="A28" s="62"/>
      <c r="B28" s="201" t="s">
        <v>27</v>
      </c>
      <c r="C28" s="201"/>
      <c r="D28" s="201"/>
      <c r="E28" s="62"/>
      <c r="F28" s="62"/>
      <c r="G28" s="62"/>
      <c r="H28" s="62"/>
      <c r="I28" s="62"/>
      <c r="J28" s="62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ht="12.75">
      <c r="A29" s="202">
        <v>2</v>
      </c>
      <c r="B29" s="204" t="s">
        <v>54</v>
      </c>
      <c r="C29" s="205"/>
      <c r="D29" s="206"/>
      <c r="E29" s="81" t="s">
        <v>28</v>
      </c>
      <c r="F29" s="78">
        <f>VLOOKUP(G19,EMPRESAS!B8:G10,6,0)</f>
        <v>193203976</v>
      </c>
      <c r="G29" s="216">
        <f>F29/F30</f>
        <v>0.15318989140045397</v>
      </c>
      <c r="H29" s="212" t="s">
        <v>32</v>
      </c>
      <c r="I29" s="214"/>
      <c r="J29" s="214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3.5" thickBot="1">
      <c r="A30" s="203"/>
      <c r="B30" s="207"/>
      <c r="C30" s="208"/>
      <c r="D30" s="209"/>
      <c r="E30" s="83" t="s">
        <v>31</v>
      </c>
      <c r="F30" s="79">
        <f>VLOOKUP(G19,EMPRESAS!B8:G10,4,0)</f>
        <v>1261205776.92</v>
      </c>
      <c r="G30" s="217"/>
      <c r="H30" s="213"/>
      <c r="I30" s="215"/>
      <c r="J30" s="215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ht="13.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 ht="14.25" thickBot="1">
      <c r="A32" s="62"/>
      <c r="B32" s="220" t="s">
        <v>29</v>
      </c>
      <c r="C32" s="220"/>
      <c r="D32" s="220"/>
      <c r="E32" s="62"/>
      <c r="G32" s="85"/>
      <c r="H32" s="86"/>
      <c r="I32" s="86"/>
      <c r="J32" s="8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ht="13.5">
      <c r="A33" s="202">
        <v>3</v>
      </c>
      <c r="B33" s="251" t="s">
        <v>62</v>
      </c>
      <c r="C33" s="252"/>
      <c r="D33" s="253"/>
      <c r="E33" s="77" t="s">
        <v>25</v>
      </c>
      <c r="F33" s="78">
        <f>VLOOKUP(G19,EMPRESAS!B8:G10,3,0)</f>
        <v>1126123946.15</v>
      </c>
      <c r="G33" s="231">
        <f>F33-F34</f>
        <v>932919970.1500001</v>
      </c>
      <c r="H33" s="212" t="s">
        <v>32</v>
      </c>
      <c r="I33" s="212"/>
      <c r="J33" s="214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ht="14.25" thickBot="1">
      <c r="A34" s="221"/>
      <c r="B34" s="254"/>
      <c r="C34" s="255"/>
      <c r="D34" s="256"/>
      <c r="E34" s="80" t="s">
        <v>26</v>
      </c>
      <c r="F34" s="79">
        <f>VLOOKUP(G19,EMPRESAS!B8:G10,5,0)</f>
        <v>193203976</v>
      </c>
      <c r="G34" s="232"/>
      <c r="H34" s="233"/>
      <c r="I34" s="233"/>
      <c r="J34" s="234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ht="14.25" thickBot="1">
      <c r="A35" s="203"/>
      <c r="B35" s="257"/>
      <c r="C35" s="258"/>
      <c r="D35" s="259"/>
      <c r="E35" s="16" t="s">
        <v>64</v>
      </c>
      <c r="F35" s="87">
        <f>+D16</f>
        <v>130500000</v>
      </c>
      <c r="G35" s="55">
        <f>+F35*70%</f>
        <v>91350000</v>
      </c>
      <c r="H35" s="213"/>
      <c r="I35" s="213"/>
      <c r="J35" s="215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s="92" customFormat="1" ht="13.5">
      <c r="A36" s="88"/>
      <c r="B36" s="88"/>
      <c r="C36" s="88"/>
      <c r="D36" s="89"/>
      <c r="E36" s="88"/>
      <c r="F36" s="88"/>
      <c r="G36" s="250"/>
      <c r="H36" s="88"/>
      <c r="I36" s="88"/>
      <c r="J36" s="88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</row>
    <row r="37" spans="1:21" s="92" customFormat="1" ht="14.25" thickBot="1">
      <c r="A37" s="88"/>
      <c r="B37" s="238" t="s">
        <v>30</v>
      </c>
      <c r="C37" s="238"/>
      <c r="D37" s="238"/>
      <c r="E37" s="88"/>
      <c r="F37" s="93"/>
      <c r="G37" s="250"/>
      <c r="H37" s="88"/>
      <c r="I37" s="88"/>
      <c r="J37" s="88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ht="14.25" thickBot="1">
      <c r="A38" s="239">
        <v>4</v>
      </c>
      <c r="B38" s="94" t="s">
        <v>63</v>
      </c>
      <c r="C38" s="95"/>
      <c r="D38" s="96"/>
      <c r="E38" s="97" t="s">
        <v>64</v>
      </c>
      <c r="F38" s="98">
        <f>+D16</f>
        <v>130500000</v>
      </c>
      <c r="G38" s="231">
        <f>+EMPRESAS!L8</f>
        <v>467685721</v>
      </c>
      <c r="H38" s="241" t="s">
        <v>32</v>
      </c>
      <c r="I38" s="241"/>
      <c r="J38" s="243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ht="14.25" thickBot="1">
      <c r="A39" s="240"/>
      <c r="B39" s="99"/>
      <c r="C39" s="100"/>
      <c r="D39" s="101"/>
      <c r="E39" s="97" t="s">
        <v>58</v>
      </c>
      <c r="F39" s="98">
        <f>+F38*70%</f>
        <v>91350000</v>
      </c>
      <c r="G39" s="232"/>
      <c r="H39" s="242"/>
      <c r="I39" s="242"/>
      <c r="J39" s="244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ht="14.25" thickBo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ht="17.25" thickBot="1">
      <c r="A41" s="246" t="s">
        <v>33</v>
      </c>
      <c r="B41" s="247"/>
      <c r="C41" s="247"/>
      <c r="D41" s="247"/>
      <c r="E41" s="247"/>
      <c r="F41" s="247"/>
      <c r="G41" s="247"/>
      <c r="H41" s="247"/>
      <c r="I41" s="247"/>
      <c r="J41" s="118" t="s">
        <v>74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3.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1" ht="13.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8:9" s="60" customFormat="1" ht="12.75">
      <c r="H44" s="62"/>
      <c r="I44" s="62"/>
    </row>
    <row r="45" spans="1:10" s="60" customFormat="1" ht="12.75">
      <c r="A45" s="248" t="s">
        <v>39</v>
      </c>
      <c r="B45" s="248"/>
      <c r="C45" s="248"/>
      <c r="D45" s="248"/>
      <c r="E45" s="248"/>
      <c r="F45" s="248"/>
      <c r="G45" s="248"/>
      <c r="H45" s="248"/>
      <c r="I45" s="248"/>
      <c r="J45" s="248"/>
    </row>
    <row r="46" spans="1:10" s="60" customFormat="1" ht="11.25">
      <c r="A46" s="249" t="s">
        <v>36</v>
      </c>
      <c r="B46" s="249"/>
      <c r="C46" s="249"/>
      <c r="D46" s="249"/>
      <c r="E46" s="249"/>
      <c r="F46" s="249"/>
      <c r="G46" s="249"/>
      <c r="H46" s="249"/>
      <c r="I46" s="249"/>
      <c r="J46" s="249"/>
    </row>
    <row r="47" spans="1:10" s="60" customFormat="1" ht="11.25">
      <c r="A47" s="245" t="s">
        <v>37</v>
      </c>
      <c r="B47" s="245"/>
      <c r="C47" s="245"/>
      <c r="D47" s="245"/>
      <c r="E47" s="245"/>
      <c r="F47" s="245"/>
      <c r="G47" s="245"/>
      <c r="H47" s="245"/>
      <c r="I47" s="245"/>
      <c r="J47" s="245"/>
    </row>
    <row r="48" spans="8:9" s="60" customFormat="1" ht="12.75">
      <c r="H48" s="62"/>
      <c r="I48" s="62"/>
    </row>
    <row r="49" spans="1:21" ht="13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ht="13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 ht="13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pans="1:21" ht="13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</row>
    <row r="53" spans="1:21" ht="13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3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</row>
    <row r="55" spans="1:21" ht="13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ht="13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1:21" ht="13.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ht="13.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13.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21" ht="13.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</row>
    <row r="61" spans="1:21" ht="13.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1:21" ht="13.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ht="13.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1:21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1:21" ht="13.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3.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1:21" ht="13.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1:21" ht="13.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1:21" ht="13.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21" ht="13.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:21" ht="13.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1" ht="13.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21" ht="13.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21" ht="13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21" ht="13.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21" ht="13.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1:21" ht="13.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3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3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3.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3.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3.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3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3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3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3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3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3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3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3.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3.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3.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3.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3.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3.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ht="12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ht="12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ht="12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ht="12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ht="12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ht="12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ht="12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ht="12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ht="12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ht="12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ht="12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ht="12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ht="12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ht="12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ht="12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ht="12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ht="12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ht="12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ht="12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ht="12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ht="12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1:21" ht="12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ht="12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ht="12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ht="12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ht="12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ht="12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ht="12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ht="12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ht="12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ht="12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ht="12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ht="12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ht="12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ht="12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ht="12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ht="12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ht="12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ht="12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ht="12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ht="12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ht="12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ht="12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ht="12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ht="12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ht="12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ht="12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ht="12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ht="12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ht="12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ht="12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ht="12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ht="12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ht="12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ht="12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ht="12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 ht="12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ht="12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ht="12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 ht="12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</sheetData>
  <sheetProtection/>
  <mergeCells count="49">
    <mergeCell ref="A41:I41"/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  <mergeCell ref="J38:J39"/>
    <mergeCell ref="B32:D32"/>
    <mergeCell ref="A33:A35"/>
    <mergeCell ref="B33:D35"/>
    <mergeCell ref="G33:G34"/>
    <mergeCell ref="H33:H35"/>
    <mergeCell ref="I33:I35"/>
    <mergeCell ref="J33:J35"/>
    <mergeCell ref="J29:J30"/>
    <mergeCell ref="B28:D28"/>
    <mergeCell ref="A29:A30"/>
    <mergeCell ref="B29:D30"/>
    <mergeCell ref="G29:G30"/>
    <mergeCell ref="H29:H30"/>
    <mergeCell ref="I29:I30"/>
    <mergeCell ref="B18:D22"/>
    <mergeCell ref="E18:J18"/>
    <mergeCell ref="E20:J20"/>
    <mergeCell ref="E21:J21"/>
    <mergeCell ref="B24:D24"/>
    <mergeCell ref="H25:H26"/>
    <mergeCell ref="I25:I26"/>
    <mergeCell ref="J25:J26"/>
    <mergeCell ref="A25:A26"/>
    <mergeCell ref="B25:D26"/>
    <mergeCell ref="G25:G26"/>
    <mergeCell ref="A8:E8"/>
    <mergeCell ref="A9:D9"/>
    <mergeCell ref="A10:D10"/>
    <mergeCell ref="A11:D11"/>
    <mergeCell ref="A12:D12"/>
    <mergeCell ref="A13:D13"/>
    <mergeCell ref="A18:A22"/>
    <mergeCell ref="A1:H1"/>
    <mergeCell ref="A2:H2"/>
    <mergeCell ref="A3:H3"/>
    <mergeCell ref="A4:H4"/>
    <mergeCell ref="A5:H5"/>
    <mergeCell ref="A6:H6"/>
  </mergeCells>
  <printOptions horizontalCentered="1" verticalCentered="1"/>
  <pageMargins left="1.6535433070866143" right="0.15748031496062992" top="0.7480314960629921" bottom="0.7480314960629921" header="0.31496062992125984" footer="0.31496062992125984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2011-10-31T21:48:16Z</cp:lastPrinted>
  <dcterms:created xsi:type="dcterms:W3CDTF">1996-11-27T10:00:04Z</dcterms:created>
  <dcterms:modified xsi:type="dcterms:W3CDTF">2011-11-01T20:03:50Z</dcterms:modified>
  <cp:category/>
  <cp:version/>
  <cp:contentType/>
  <cp:contentStatus/>
</cp:coreProperties>
</file>