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936" activeTab="5"/>
  </bookViews>
  <sheets>
    <sheet name="EVALUACION JURIDICA" sheetId="1" r:id="rId1"/>
    <sheet name="EMPRESAS" sheetId="2" r:id="rId2"/>
    <sheet name="DOCUMENTOS FINANCIEROS" sheetId="3" r:id="rId3"/>
    <sheet name="INDICADORES" sheetId="4" r:id="rId4"/>
    <sheet name="EVALUACION TECNICA" sheetId="5" r:id="rId5"/>
    <sheet name="CONSOLIDADO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<sst xmlns="http://schemas.openxmlformats.org/spreadsheetml/2006/main" count="447" uniqueCount="202">
  <si>
    <t>CUMPLIMIENTO</t>
  </si>
  <si>
    <t>NO</t>
  </si>
  <si>
    <t>SI</t>
  </si>
  <si>
    <t>EMPRESA PROPONENTE</t>
  </si>
  <si>
    <t>VICERRECTORÍA ADMINISTRATIVA Y FINANCIERA</t>
  </si>
  <si>
    <t>ÍTEM</t>
  </si>
  <si>
    <t>OBSERVACIONES</t>
  </si>
  <si>
    <t>UNIVERSIDAD DISTRITAL FRANCISCO JOSÉ DE CALDAS</t>
  </si>
  <si>
    <t>DOCUMENTOS FINANCIEROS</t>
  </si>
  <si>
    <t>DOCUMENTOS FINANCIEROS SOLICITADOS</t>
  </si>
  <si>
    <t>ESTADOS FINANCIEROS</t>
  </si>
  <si>
    <t xml:space="preserve">Balance General </t>
  </si>
  <si>
    <t>Estado de Resultados</t>
  </si>
  <si>
    <t>Notas Explicativas</t>
  </si>
  <si>
    <t>Certificación de Estados financieros</t>
  </si>
  <si>
    <t>DOCUMENTOS DEL CONTADOR</t>
  </si>
  <si>
    <t>Antecedentes profesionales</t>
  </si>
  <si>
    <t>DOCUMENTOS DEL REVISOR FISCAL</t>
  </si>
  <si>
    <t>Inscripción -Tarjeta profesional-</t>
  </si>
  <si>
    <t xml:space="preserve">EMPRESA PROPONENTE </t>
  </si>
  <si>
    <t>INDICADORES FINANCIEROS</t>
  </si>
  <si>
    <t>INDICADOR</t>
  </si>
  <si>
    <t>RESULTADO</t>
  </si>
  <si>
    <t>CONDICIONES ESTABLECIDAS EN LOS TÉRMINOS DE REFERENCIA</t>
  </si>
  <si>
    <t>INDICADORES FINANCIEROS CALCULADOS</t>
  </si>
  <si>
    <t>RAZÓN CORRIENTE</t>
  </si>
  <si>
    <t>Activo Corriente</t>
  </si>
  <si>
    <t>Pasivo Corriente</t>
  </si>
  <si>
    <t>ENDEUDAMIENTO</t>
  </si>
  <si>
    <t>Pasivo Total</t>
  </si>
  <si>
    <t>CAPITAL DE TRABAJO</t>
  </si>
  <si>
    <t>PATRIMONIO</t>
  </si>
  <si>
    <t>Activo Total</t>
  </si>
  <si>
    <t>ADMISION EN CUMPLIMIENTO DE INDICADORES FINANCIEROS</t>
  </si>
  <si>
    <t>ADMITIDO EN DOCUMENTOS FINANCIEROS</t>
  </si>
  <si>
    <t>Patrimonio</t>
  </si>
  <si>
    <t>ALVARO MAHECHA RANGEL</t>
  </si>
  <si>
    <t>Jefe División de Recursos Financieros</t>
  </si>
  <si>
    <t>_____________________________</t>
  </si>
  <si>
    <t>_______________________________________</t>
  </si>
  <si>
    <t>EMPRESA</t>
  </si>
  <si>
    <t>INDICADORES BASICOS EN 2010 EN FORMA INDIVIDUAL</t>
  </si>
  <si>
    <t>Liquidez</t>
  </si>
  <si>
    <t>Capital de Trabajo</t>
  </si>
  <si>
    <t>Endeudamiento</t>
  </si>
  <si>
    <t>NIT</t>
  </si>
  <si>
    <t>PRESUPUESTO OFICIAL</t>
  </si>
  <si>
    <t>PORCENTAJE</t>
  </si>
  <si>
    <t>VALORES A DICIEMBRE 31 DE  2010</t>
  </si>
  <si>
    <t>Valor Oferta</t>
  </si>
  <si>
    <t>Valor de la Oferta</t>
  </si>
  <si>
    <t>Porcentaje</t>
  </si>
  <si>
    <t>VALOR DE LA OFERTA</t>
  </si>
  <si>
    <t>X</t>
  </si>
  <si>
    <t>NA</t>
  </si>
  <si>
    <t>x</t>
  </si>
  <si>
    <t>ADMISIBLE</t>
  </si>
  <si>
    <t>DOCUMENTOS JURÍDICOS SOLICITADOS</t>
  </si>
  <si>
    <t>OBJETO SOCIAL</t>
  </si>
  <si>
    <t>CERTIFICADO DE EXISTENCIA Y REPRES. LEGAL</t>
  </si>
  <si>
    <t>GARANTÍA DE SERIEDAD DE LA OFERTA</t>
  </si>
  <si>
    <t>Beneficiario: Universidad Distrital</t>
  </si>
  <si>
    <t>Afianzado:A nombre del Oferente; en caso de ser una Unión Temporal o Consorcio el beneficiario/afianzado se hará a nombre de los integrantes de la Unión Temporal o del Consorcio.</t>
  </si>
  <si>
    <t>Vigencia: 90 días calendario/fecha de cierre</t>
  </si>
  <si>
    <t>Cuantía: 10% / propuesta presentada</t>
  </si>
  <si>
    <t>AUTORIZACIÓN PARA PROPONER Y CONTRATAR</t>
  </si>
  <si>
    <t>Persona Jurídica</t>
  </si>
  <si>
    <t>Consorcio-Unión Temporal</t>
  </si>
  <si>
    <t>ACTA DE CONSTITUCIÓN SOCIETARIA</t>
  </si>
  <si>
    <t>Consorcio</t>
  </si>
  <si>
    <t>Unión Temporal</t>
  </si>
  <si>
    <t>REGISTRO ÚNICO TRIBUTARIO -RUT-</t>
  </si>
  <si>
    <t>FOTOCOPIA DEL DOCUMENTO DE IDENTIDAD DEL REPRESENTANTE LEGAL</t>
  </si>
  <si>
    <t>ADMITIDO JURIDICAMENTE</t>
  </si>
  <si>
    <t>CONDICION EN TÉRMINOS DE REFERENCIA</t>
  </si>
  <si>
    <t>N/A</t>
  </si>
  <si>
    <t>PRIMERA EVALUACIÓN DE ADMISIBILIDAD - DOCUMENTOS JURIDICOS</t>
  </si>
  <si>
    <t>INVITACION DIRECTA No.007 DE 2011</t>
  </si>
  <si>
    <t>TEC-CONS SAS</t>
  </si>
  <si>
    <t>ENERGIA, SOLUCIONES E INGENIERIA LTDA</t>
  </si>
  <si>
    <t>CONSORCIO PROYECCION 2011</t>
  </si>
  <si>
    <t>INFORMACIÓN DE LOS ESTADOS FINANCIEROS</t>
  </si>
  <si>
    <t xml:space="preserve"> EVALUACIÓN DE ADMISIBILIDAD</t>
  </si>
  <si>
    <t>ENERGIA, SOLUCIONES E INGENIERIA LTDA - ESI LTDA</t>
  </si>
  <si>
    <t>DECLARACION DE RENTA</t>
  </si>
  <si>
    <t>Declaración de Renta 2010</t>
  </si>
  <si>
    <t>Conciliación Tributaria</t>
  </si>
  <si>
    <t>INVITACION DIRECTA No. 007 DE 2011</t>
  </si>
  <si>
    <t>EVALUACIÓN DE ADMISIBILIDAD</t>
  </si>
  <si>
    <t>Razón Corriente &gt;= A   1 Veces</t>
  </si>
  <si>
    <t>Endeudamiento  &lt;= A 60 %</t>
  </si>
  <si>
    <t>Capital de Trabajo: &gt;=  50%  del Valor Total de la Oferta</t>
  </si>
  <si>
    <t>Patrimonio : &gt;= A  65% del Valor Total de la Oferta</t>
  </si>
  <si>
    <t xml:space="preserve">PORCENTAJE PARTICIPACION </t>
  </si>
  <si>
    <t>Razón Corriente &gt;= A 1 Veces</t>
  </si>
  <si>
    <t>Endeudamiento &lt;= al 60 %</t>
  </si>
  <si>
    <t>Capital de Trabajo: &gt;= 50% del Valor Total de la Oferta</t>
  </si>
  <si>
    <t>Patrimonio : &gt;= 65% del Valor Total de la Oferta</t>
  </si>
  <si>
    <t>VICERRECTORÍA ADMINISTRATIVA Y FINANCIERA - INVITACION DIRECTA No. 007 DE 2011</t>
  </si>
  <si>
    <t xml:space="preserve">Folio : 3 </t>
  </si>
  <si>
    <t>Folios : 5-8</t>
  </si>
  <si>
    <t>Folios : 3 - 4</t>
  </si>
  <si>
    <r>
      <t>VIGENCIA</t>
    </r>
    <r>
      <rPr>
        <sz val="9"/>
        <rFont val="Arial Narrow"/>
        <family val="2"/>
      </rPr>
      <t xml:space="preserve">
No mayor a treinta (30) días calendario, contados retroactivamente desde la fecha de cierre de la invitación</t>
    </r>
  </si>
  <si>
    <t>Fecha : 13 de octubre de 2011, Folio 3</t>
  </si>
  <si>
    <t>Fecha : 05 de octubre de 2011, folio 5.</t>
  </si>
  <si>
    <r>
      <t>TIEMPO MÁXIMO DE CONSTITUCIÓN</t>
    </r>
    <r>
      <rPr>
        <sz val="9"/>
        <rFont val="Arial Narrow"/>
        <family val="2"/>
      </rPr>
      <t xml:space="preserve">
por lo menos con CINCO (05) años de anterioridad a la presentación de la oferta (contados a partir de la fecha cierre del presente proceso de selección) y su vigencia no podrá ser inferior al plazo del contrato y UN (01) año más.</t>
    </r>
  </si>
  <si>
    <r>
      <t>PARA CONSORCIOS O UNIONES TEMPORALES</t>
    </r>
    <r>
      <rPr>
        <sz val="9"/>
        <rFont val="Arial Narrow"/>
        <family val="2"/>
      </rPr>
      <t xml:space="preserve">
Documento privado mediante el cual se constituyen, que el consorcio o la unión temporal se mantendrá vigente durante el término de ejecución del contrato y un (1) año más. En caso de que el proponente sea Consorcio o Unión Temporal, cada persona jurídica que lo conforme, deberá presentar su correspondiente certificado de existencia y representación legal, expedido en las condiciones ya indicadas.</t>
    </r>
  </si>
  <si>
    <t>Constituida el 02 de octubre de 2008, inscrita el 26 de nov-08 bajo el No. 01258430.Folio: 3</t>
  </si>
  <si>
    <t xml:space="preserve">Constituida el 22 de octubre de 2009. Inscrita el 30 de octubre de 2009, bajo el No. 82996. Folio: 5 </t>
  </si>
  <si>
    <r>
      <t>CARTA DE PRESENTACIÓN DE LA PROPUESTA</t>
    </r>
    <r>
      <rPr>
        <sz val="9"/>
        <rFont val="Arial Narrow"/>
        <family val="2"/>
      </rPr>
      <t xml:space="preserve">
El proponente deberá diligenciar en su totalidad el modelo adjunto en el ANEXO 1 </t>
    </r>
  </si>
  <si>
    <t>Folio : 14</t>
  </si>
  <si>
    <t>TEC. CONS.SAS  y ESI ENERGIA SOLUCIONES E INGENIERIA LTDA</t>
  </si>
  <si>
    <r>
      <t>CERTIFICACIÓN DE APORTES S.S.SOCIAL Y PARAFISCALES</t>
    </r>
    <r>
      <rPr>
        <sz val="9"/>
        <rFont val="Arial Narrow"/>
        <family val="2"/>
      </rPr>
      <t xml:space="preserve">
Últimos seis (6) meses.</t>
    </r>
  </si>
  <si>
    <t>Folio :  42</t>
  </si>
  <si>
    <t>Folio : 43</t>
  </si>
  <si>
    <t>Foli o:  45</t>
  </si>
  <si>
    <t xml:space="preserve">Folio:  46 </t>
  </si>
  <si>
    <t xml:space="preserve">                   ADMITE</t>
  </si>
  <si>
    <t>________________________________________________</t>
  </si>
  <si>
    <t>BETSY MABEL PINZÓN HERNÁNDEZ</t>
  </si>
  <si>
    <t>Jefe Oficina Asesora Jurídica</t>
  </si>
  <si>
    <t>INVITACION DIRECTA No 007 DE 2011</t>
  </si>
  <si>
    <t>CUADRO VERIFICACIÓN DOCUMENTOS TÉCNICOS</t>
  </si>
  <si>
    <t>No.</t>
  </si>
  <si>
    <t>REQUISITO</t>
  </si>
  <si>
    <t>CERTIFICACIONES</t>
  </si>
  <si>
    <t>No. De contrato</t>
  </si>
  <si>
    <t>Valor Contrato</t>
  </si>
  <si>
    <t>OBSERVACION</t>
  </si>
  <si>
    <t>ASPECTO TECNICO</t>
  </si>
  <si>
    <t>CERTIFICACION: Para acreditar la experiencia GENERAL el oferente deberá presentar tres (3) certificaciones de contratos celebrados, ejecutados y terminados durante los últimos cuatro (4) años al cierre de la presente Invitación Directa. Las certificaciones se especifican así:
 Tres (3) certificaciones de igual número de contratos en los que se halla suministrado el servicio de mantenimiento, instalación y puesta en marcha en funcionamiento de sistemas de UPS de alta potencia (mayor o igual a 30 KVA), así:
 Una (1) de las tres (3) certificaciones deberá permitir verificar que el oferente realizo el mantenimiento, instalación y puesta en marcha en funcionamiento de sistemas de UPS´s DE ALTA POTENCIA MAYOR O IGUAL A 30 kva.
 Dos (2) de las tres (3) certificaciones deberán permitir verificar que el oferente realizo el mantenimiento o instalación o puesta en marcha de UPS´s de potencia mayor o igual a 30 kvas.
 La sumatoria de los valores de las tres certificaciones debe ser igual o superior al cien (100%) por ciento del presupuesto oficial de la presente Invitación Directa, esto es: $ 100.000.000.00.
Para el caso de certificados de contratos que correspondan a un CONSORCIO O DE UNA UNIÓN TEMPORAL, el proponente informará únicamente el valor correspondiente al porcentaje de su participación en el Consorcio o en la Unión Temporal. Cuando el proponente incluya valores que no correspondan a la experiencia aquí señalada, el contrato respectivo no será tenido en cuenta en el proceso de evaluación.</t>
  </si>
  <si>
    <t>1. Ecopetrol certifica a ESI Energía Soluciones e Ingeniería Ltda.  El suministro, instalación y puesta en funcionamiento de 1 UPS de 60KVA, UPS de 40 KVA, 2 UPS de 30 KVA y 1 UPS de 20 KVA y un mantenimiento cada seis meses, Número de orden 58.1805</t>
  </si>
  <si>
    <t>CUMPLE</t>
  </si>
  <si>
    <t xml:space="preserve">2.  Genesis Ltda certifica a ESI Energía Soluciones e Ingeniería Ltda.   Suministro y puesta en funcionamiento de las siguientes equipos: 2 UPS de 3 KVA, 2 tarjetas de monitoreo, 1 UPS de 40 KVA, 1 UPS de 30 KVA.    </t>
  </si>
  <si>
    <t>No tiene</t>
  </si>
  <si>
    <t xml:space="preserve"> NO tiene número de contrato, orden de servicio o consecutivo que la identifique. Suminstra dos facturas. Primera factura No. 0196  relaciona el cobro de 1 UPS de 40 KVA y 1 UPS de 30 KVA. La factura No. 2 con Numeración 0291 relaciona el cobro de 1 UPS de 30 KVA, Observación: La certificación describe el suministro de 1 UPS de 30 KVA y no de 2 UPS de 30 KVA como lo indican las facturas.</t>
  </si>
  <si>
    <t>Se le solicita se aclare la certificación a folio 90 sobre los equipos suministrados, toda vez, que los en los folios 91 y 92 la sumatoria de las dos facturas es superior al valor de la certificación, por lo tanto se solicita también se adjunte el acta de liquidación del contrato y/o orden de servicio SIN NUMERO.</t>
  </si>
  <si>
    <t>3. Fundación delamujer certifica a  ESI Energía Soluciones e Ingeniería Ltda el mantenimieto preventivo y correctivo de 1 UPS de 30 KVA, 40 KVA y 80 KVA</t>
  </si>
  <si>
    <t>No tiene número de contrato o consecutivo que lo identifique, en el contrato se solicita el mantenimiento de una UPS de 120 KVA la cual no se incluye en la certificación.   Fecha de inicio 01-03-2011 Fecha de Finalización 01-02-2012, Tiempo de ejecución: Doce meses según el Contrato.</t>
  </si>
  <si>
    <t>SUMATORIA CERTIFICACIONES</t>
  </si>
  <si>
    <t>4.4.2.3.1 DOCUMENTOS TÉCNICOS</t>
  </si>
  <si>
    <t>PUNTAJE</t>
  </si>
  <si>
    <t>PRESENTA</t>
  </si>
  <si>
    <t>PUNTAJE OBTENIDO</t>
  </si>
  <si>
    <t>OBSERVACIÓN</t>
  </si>
  <si>
    <t>Listado general de respuestas con la marca que se ofertan y se compromete a utilizar de tecnología de punta y marcas reconocidas en el mercado (no genérica) que sean avalados por los fabricantes de UPS con su respectivo Datasheet.</t>
  </si>
  <si>
    <t>Si</t>
  </si>
  <si>
    <t>Manual de Instalación y protocolo de mantenimiento UPS</t>
  </si>
  <si>
    <t>Debe adjuntar la hoja de vida de un Ingeniero electricista con experiencia mínima de 5 años en instalación y mantenimiento de UPS</t>
  </si>
  <si>
    <t>La hoja de vida no aneza certificaciones en instalación y mantenimiento de UPS por 5 años</t>
  </si>
  <si>
    <t>Debe adjuntar la hoja de vida de un Ingeniero electrónico con experiencia mínima de 5 años en instalación y mantenimiento de UPS</t>
  </si>
  <si>
    <t>si</t>
  </si>
  <si>
    <t>Debe adjuntar la hoja de vida de un técnico electricista con experiencia mínima de 5 años en instalación y mantenimiento de UPS</t>
  </si>
  <si>
    <t>Presenta la hoja de vida del de un técnico electrónico</t>
  </si>
  <si>
    <t>TOTAL PUNTAJE</t>
  </si>
  <si>
    <t>Hasta no tener los anexos solicitados no se podrá dar una calificación a los documentos de tipo técnico.</t>
  </si>
  <si>
    <t>RUP</t>
  </si>
  <si>
    <t>Constructor</t>
  </si>
  <si>
    <t>Proovedor</t>
  </si>
  <si>
    <t>ESI Energía Soluciones e Ingeniería Ltda</t>
  </si>
  <si>
    <t>No</t>
  </si>
  <si>
    <t>No se encuentra inscrito en el grupo 06 de la especialidad 05 de la actividad Constructor</t>
  </si>
  <si>
    <t>TEC- CONS SAS</t>
  </si>
  <si>
    <t>Rafael Enrique Aranzales García</t>
  </si>
  <si>
    <t>Jefe División Recursos Físicos</t>
  </si>
  <si>
    <t>TEC-CONS SAS NIT. 900254035-2</t>
  </si>
  <si>
    <t>ENERGIA SOLUCIONES E INGENIERIA -ESI- NIT. 900321021-7</t>
  </si>
  <si>
    <t xml:space="preserve">Sumatoria del tiempo de constitucion:  5 años y 12 días. Cumple con la vigencia, cláusula Quinta  acuerdo consorcial, folio 22.  </t>
  </si>
  <si>
    <t>Se cumple con el Anexo No. 1 y se designó como   Representante legal a YUESY YANIRA CHALA GARCIA CC. 39.652.888. Folio  10-11.</t>
  </si>
  <si>
    <t>Folio : 13-17</t>
  </si>
  <si>
    <t>Folio:  13-17</t>
  </si>
  <si>
    <t>Valor oferta económica $89'.190.080. Valor asegurado 10.000.000 Folio 14.</t>
  </si>
  <si>
    <t xml:space="preserve">Mediante Certificado de Cámara de Comercio se certificó que no tiene restricciones de contratación por razón de la naturaleza ni de la cuantía de los contratos que celebre. Folio 4. </t>
  </si>
  <si>
    <t xml:space="preserve">Mediante Certificado de Cámara de Comercio se certificó que no tiene restricciones de contratación por razón de la naturaleza ni de la cuantía de los contratos que celebre. Folio 7. </t>
  </si>
  <si>
    <t xml:space="preserve"> Se designó como   Representante legal a YUESY YANIRA CHALA GARCIA CC. 39.652.888. </t>
  </si>
  <si>
    <t xml:space="preserve">Se cumplió con el Anexo No. 2. La participación se distribuyó así:  TEC-CONS SAS 85%,  Folio  22-23; Participacion ESI  15% Folio  22-23. Se delegó la representacion  a  YUESY YANIRA CHALA GARCIA identificada con CC. 39.652.888 Bogotá. </t>
  </si>
  <si>
    <t>Cumple, Folio  25-26, Firmada por la Representante Legal YUESY YANIRA CHALA GARCIA CC. 39.652.888 y por el Revisor fiscal LEONARDO RODRIGUEZ PIÑEROS TP. 132663-T (Vigente)</t>
  </si>
  <si>
    <t xml:space="preserve">Folios: 27-28. firmada por el Representante Legal ORLANDO SARMIENTO CRISTANCHO CC. 91.258.824 y por la Revisora fiscal JANETH SARMIENTO CRISTANCHO TP. 77939-T (No se encuentra Vigente) </t>
  </si>
  <si>
    <t xml:space="preserve">* LA OFICINA JURIDICA REVISO: </t>
  </si>
  <si>
    <t xml:space="preserve">CONTRALORIA </t>
  </si>
  <si>
    <t>Folio 34,  certificado de fecha 05 de octubre-11, donde se informa que la firma TEC-CONS SAS  de, no figura reportado.</t>
  </si>
  <si>
    <t>Folio 35,  certificado de fecha 05 de octubre-11, donde se informa que la firma ESI, no figura reportado.</t>
  </si>
  <si>
    <t xml:space="preserve">PROCURADURIA </t>
  </si>
  <si>
    <t>Folio 37, de fecha 08 de octubre/11 la firma TEC-CONS SAS, no registra sanciones ni inhabilidades vigentes. Folio 38, la Representante Legal YUESY YANIRA CHALA GARCIA CC. 39.652.888 no registra sanciones ni inhabilidades vigentes</t>
  </si>
  <si>
    <t>Folio 39, de fecha 08 de octubre/11 la firma ESI, no registra sanciones ni inhabilidades vigentes. Folio 40, el Representante Legal ORLANDO SARMIENTO CRISTANCHO CC. 91.258.824 no registra sanciones ni inhabilidades vigentes</t>
  </si>
  <si>
    <t xml:space="preserve">CONCLUSIONES : El Consorcio Proyeccion 2011 CUMPLE. </t>
  </si>
  <si>
    <t>Fecha de Expedición: 14 de octubre de 2011. vigencia desde el 18-10-11 AL 28-01-12.</t>
  </si>
  <si>
    <t>NOVIEMBRE 3 DE 2011</t>
  </si>
  <si>
    <t xml:space="preserve"> CONSOLIDADO EVALUACIÓN DE ADMISIBILIDAD</t>
  </si>
  <si>
    <t>CONSORCIO PROYECCIÓN 2011</t>
  </si>
  <si>
    <t>EVALUACIÓN JURIDICA</t>
  </si>
  <si>
    <t>EVALUACIÓN FINANCIERA</t>
  </si>
  <si>
    <t>Documentos Financieros</t>
  </si>
  <si>
    <t>Indicadores Financieros</t>
  </si>
  <si>
    <t>EVALUACIÓN TECNICA</t>
  </si>
  <si>
    <t>EVALUACIÓN ECONÓMICA</t>
  </si>
  <si>
    <t>ADMITIDO FINANCIERAMENTE</t>
  </si>
  <si>
    <t>Cumple</t>
  </si>
  <si>
    <t>NO ADMITIDO TECNICAMENTE</t>
  </si>
  <si>
    <t>NO EVALUADO</t>
  </si>
  <si>
    <r>
      <t>Se le solicita se aclare la certificación a folio 93 CERTIFICACIÓN FUNDACION DELAMUJER, debido a que su fecha de finalización aparace 01-feb-2012; Por lo tanto solicitamos se aclare dicha fecha, toda vez, que el contrato SIN NUMERO, en su CLAUSULA DECIMA SEGUNDA: DURACION DEL CONTRATO: "El plazo para la ejecución del contrato es de 12 meses, iniciando el 01 de marzo del 2011...", por lo tanto se solicita  se adjunte el acta de liquidación del contrato y/o orden de servicio SIN NUMERO.</t>
    </r>
    <r>
      <rPr>
        <b/>
        <sz val="10"/>
        <rFont val="Arial Narrow"/>
        <family val="2"/>
      </rPr>
      <t xml:space="preserve">
NO ACLARA
NO CUMPLE</t>
    </r>
  </si>
  <si>
    <t>SUBSANA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</si>
</sst>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&quot;$&quot;\ #,##0.00;[Red]&quot;$&quot;\ #,##0.00"/>
    <numFmt numFmtId="177" formatCode="#,##0.00;[Red]#,##0.00"/>
    <numFmt numFmtId="178" formatCode="0.00;[Red]0.00"/>
    <numFmt numFmtId="179" formatCode="[$$-240A]\ #,##0.00;[Red][$$-240A]\ #,##0.00"/>
    <numFmt numFmtId="180" formatCode="_-&quot;$&quot;* #,##0.00_-;\-&quot;$&quot;* #,##0.00_-;_-&quot;$&quot;* &quot;-&quot;??_-;_-@_-"/>
    <numFmt numFmtId="181" formatCode="_([$$-240A]\ * #,##0_);_([$$-240A]\ * \(#,##0\);_([$$-240A]\ * &quot;-&quot;??_);_(@_)"/>
    <numFmt numFmtId="182" formatCode="_ * #,##0.00_ ;_ * \-#,##0.00_ ;_ * &quot;-&quot;??_ ;_ @_ "/>
    <numFmt numFmtId="183" formatCode="_([$$-240A]\ * #,##0.00_);_([$$-240A]\ * \(#,##0.00\);_([$$-240A]\ * &quot;-&quot;??_);_(@_)"/>
    <numFmt numFmtId="184" formatCode="0.0000"/>
    <numFmt numFmtId="185" formatCode="&quot;$&quot;\ #,##0.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5">
    <font>
      <sz val="10"/>
      <name val="Arial"/>
      <family val="0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1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77" fontId="9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ill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3" fillId="0" borderId="0" xfId="54" applyFont="1">
      <alignment/>
      <protection/>
    </xf>
    <xf numFmtId="0" fontId="0" fillId="0" borderId="0" xfId="54">
      <alignment/>
      <protection/>
    </xf>
    <xf numFmtId="176" fontId="3" fillId="0" borderId="0" xfId="54" applyNumberFormat="1" applyFont="1" applyFill="1" applyBorder="1" applyAlignment="1">
      <alignment horizontal="center" vertical="center"/>
      <protection/>
    </xf>
    <xf numFmtId="0" fontId="3" fillId="0" borderId="0" xfId="54" applyFont="1" applyBorder="1">
      <alignment/>
      <protection/>
    </xf>
    <xf numFmtId="0" fontId="4" fillId="0" borderId="0" xfId="54" applyFont="1">
      <alignment/>
      <protection/>
    </xf>
    <xf numFmtId="0" fontId="3" fillId="33" borderId="12" xfId="54" applyFont="1" applyFill="1" applyBorder="1">
      <alignment/>
      <protection/>
    </xf>
    <xf numFmtId="176" fontId="3" fillId="33" borderId="12" xfId="54" applyNumberFormat="1" applyFont="1" applyFill="1" applyBorder="1" applyAlignment="1">
      <alignment horizontal="center" vertical="center"/>
      <protection/>
    </xf>
    <xf numFmtId="0" fontId="3" fillId="33" borderId="19" xfId="54" applyFont="1" applyFill="1" applyBorder="1">
      <alignment/>
      <protection/>
    </xf>
    <xf numFmtId="176" fontId="3" fillId="33" borderId="19" xfId="54" applyNumberFormat="1" applyFont="1" applyFill="1" applyBorder="1" applyAlignment="1">
      <alignment horizontal="center" vertical="center"/>
      <protection/>
    </xf>
    <xf numFmtId="0" fontId="3" fillId="0" borderId="0" xfId="54" applyFont="1" applyFill="1">
      <alignment/>
      <protection/>
    </xf>
    <xf numFmtId="176" fontId="3" fillId="0" borderId="0" xfId="54" applyNumberFormat="1" applyFont="1" applyFill="1" applyBorder="1" applyAlignment="1">
      <alignment vertical="center"/>
      <protection/>
    </xf>
    <xf numFmtId="0" fontId="4" fillId="0" borderId="0" xfId="54" applyFont="1" applyFill="1">
      <alignment/>
      <protection/>
    </xf>
    <xf numFmtId="0" fontId="0" fillId="0" borderId="0" xfId="54" applyFill="1">
      <alignment/>
      <protection/>
    </xf>
    <xf numFmtId="176" fontId="3" fillId="0" borderId="0" xfId="54" applyNumberFormat="1" applyFont="1" applyFill="1">
      <alignment/>
      <protection/>
    </xf>
    <xf numFmtId="0" fontId="3" fillId="34" borderId="11" xfId="54" applyFont="1" applyFill="1" applyBorder="1">
      <alignment/>
      <protection/>
    </xf>
    <xf numFmtId="176" fontId="3" fillId="33" borderId="11" xfId="54" applyNumberFormat="1" applyFont="1" applyFill="1" applyBorder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176" fontId="3" fillId="33" borderId="15" xfId="54" applyNumberFormat="1" applyFont="1" applyFill="1" applyBorder="1" applyAlignment="1">
      <alignment horizontal="center" vertical="center"/>
      <protection/>
    </xf>
    <xf numFmtId="176" fontId="3" fillId="33" borderId="14" xfId="54" applyNumberFormat="1" applyFont="1" applyFill="1" applyBorder="1" applyAlignment="1">
      <alignment horizontal="center" vertical="center"/>
      <protection/>
    </xf>
    <xf numFmtId="0" fontId="9" fillId="0" borderId="18" xfId="0" applyFont="1" applyBorder="1" applyAlignment="1">
      <alignment horizontal="center" vertical="center"/>
    </xf>
    <xf numFmtId="4" fontId="9" fillId="0" borderId="18" xfId="46" applyNumberFormat="1" applyFont="1" applyFill="1" applyBorder="1" applyAlignment="1" applyProtection="1">
      <alignment horizontal="right" vertical="center"/>
      <protection locked="0"/>
    </xf>
    <xf numFmtId="4" fontId="9" fillId="0" borderId="18" xfId="46" applyNumberFormat="1" applyFont="1" applyFill="1" applyBorder="1" applyAlignment="1" applyProtection="1">
      <alignment horizontal="center" vertical="center"/>
      <protection locked="0"/>
    </xf>
    <xf numFmtId="178" fontId="9" fillId="35" borderId="18" xfId="0" applyNumberFormat="1" applyFont="1" applyFill="1" applyBorder="1" applyAlignment="1">
      <alignment horizontal="center"/>
    </xf>
    <xf numFmtId="179" fontId="9" fillId="35" borderId="18" xfId="0" applyNumberFormat="1" applyFont="1" applyFill="1" applyBorder="1" applyAlignment="1">
      <alignment/>
    </xf>
    <xf numFmtId="10" fontId="9" fillId="35" borderId="18" xfId="0" applyNumberFormat="1" applyFont="1" applyFill="1" applyBorder="1" applyAlignment="1">
      <alignment horizontal="center"/>
    </xf>
    <xf numFmtId="177" fontId="9" fillId="35" borderId="18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4" fontId="9" fillId="0" borderId="0" xfId="46" applyNumberFormat="1" applyFont="1" applyFill="1" applyBorder="1" applyAlignment="1" applyProtection="1">
      <alignment horizontal="right" vertical="center"/>
      <protection locked="0"/>
    </xf>
    <xf numFmtId="178" fontId="9" fillId="0" borderId="0" xfId="0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0" fontId="9" fillId="0" borderId="0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0" xfId="54" applyFont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3" fillId="0" borderId="12" xfId="54" applyFont="1" applyBorder="1" applyAlignment="1">
      <alignment horizontal="center" vertical="center"/>
      <protection/>
    </xf>
    <xf numFmtId="0" fontId="3" fillId="0" borderId="22" xfId="54" applyFont="1" applyBorder="1" applyAlignment="1">
      <alignment horizontal="center" vertical="center"/>
      <protection/>
    </xf>
    <xf numFmtId="0" fontId="3" fillId="0" borderId="19" xfId="54" applyFont="1" applyBorder="1" applyAlignment="1">
      <alignment horizontal="center" vertical="center"/>
      <protection/>
    </xf>
    <xf numFmtId="0" fontId="2" fillId="0" borderId="0" xfId="54" applyFont="1">
      <alignment/>
      <protection/>
    </xf>
    <xf numFmtId="0" fontId="2" fillId="33" borderId="16" xfId="54" applyFont="1" applyFill="1" applyBorder="1" applyAlignment="1">
      <alignment horizontal="center"/>
      <protection/>
    </xf>
    <xf numFmtId="0" fontId="2" fillId="33" borderId="17" xfId="54" applyFont="1" applyFill="1" applyBorder="1" applyAlignment="1">
      <alignment horizontal="center"/>
      <protection/>
    </xf>
    <xf numFmtId="0" fontId="2" fillId="33" borderId="10" xfId="54" applyFont="1" applyFill="1" applyBorder="1" applyAlignment="1">
      <alignment horizontal="center"/>
      <protection/>
    </xf>
    <xf numFmtId="0" fontId="3" fillId="33" borderId="16" xfId="54" applyFont="1" applyFill="1" applyBorder="1">
      <alignment/>
      <protection/>
    </xf>
    <xf numFmtId="0" fontId="3" fillId="33" borderId="17" xfId="54" applyFont="1" applyFill="1" applyBorder="1">
      <alignment/>
      <protection/>
    </xf>
    <xf numFmtId="9" fontId="2" fillId="33" borderId="10" xfId="54" applyNumberFormat="1" applyFont="1" applyFill="1" applyBorder="1" applyAlignment="1">
      <alignment horizontal="center"/>
      <protection/>
    </xf>
    <xf numFmtId="0" fontId="2" fillId="33" borderId="11" xfId="54" applyFont="1" applyFill="1" applyBorder="1" applyAlignment="1">
      <alignment horizontal="center"/>
      <protection/>
    </xf>
    <xf numFmtId="9" fontId="3" fillId="33" borderId="17" xfId="54" applyNumberFormat="1" applyFont="1" applyFill="1" applyBorder="1">
      <alignment/>
      <protection/>
    </xf>
    <xf numFmtId="0" fontId="2" fillId="0" borderId="23" xfId="54" applyFont="1" applyBorder="1" applyAlignment="1">
      <alignment horizontal="center" vertical="center"/>
      <protection/>
    </xf>
    <xf numFmtId="176" fontId="3" fillId="33" borderId="15" xfId="54" applyNumberFormat="1" applyFont="1" applyFill="1" applyBorder="1" applyAlignment="1">
      <alignment horizontal="left" vertical="center"/>
      <protection/>
    </xf>
    <xf numFmtId="176" fontId="3" fillId="33" borderId="14" xfId="54" applyNumberFormat="1" applyFont="1" applyFill="1" applyBorder="1" applyAlignment="1">
      <alignment horizontal="left" vertical="center"/>
      <protection/>
    </xf>
    <xf numFmtId="0" fontId="3" fillId="0" borderId="24" xfId="54" applyFont="1" applyBorder="1" applyAlignment="1">
      <alignment vertical="center"/>
      <protection/>
    </xf>
    <xf numFmtId="0" fontId="3" fillId="0" borderId="25" xfId="54" applyFont="1" applyBorder="1" applyAlignment="1">
      <alignment vertical="center"/>
      <protection/>
    </xf>
    <xf numFmtId="0" fontId="3" fillId="0" borderId="21" xfId="54" applyFont="1" applyBorder="1" applyAlignment="1">
      <alignment vertical="center"/>
      <protection/>
    </xf>
    <xf numFmtId="0" fontId="3" fillId="0" borderId="26" xfId="54" applyFont="1" applyBorder="1" applyAlignment="1">
      <alignment vertical="center"/>
      <protection/>
    </xf>
    <xf numFmtId="0" fontId="3" fillId="0" borderId="23" xfId="54" applyFont="1" applyBorder="1" applyAlignment="1">
      <alignment vertical="center"/>
      <protection/>
    </xf>
    <xf numFmtId="0" fontId="3" fillId="0" borderId="27" xfId="54" applyFont="1" applyBorder="1" applyAlignment="1">
      <alignment vertical="center"/>
      <protection/>
    </xf>
    <xf numFmtId="0" fontId="10" fillId="0" borderId="11" xfId="54" applyFont="1" applyBorder="1" applyAlignment="1">
      <alignment horizontal="center"/>
      <protection/>
    </xf>
    <xf numFmtId="176" fontId="4" fillId="0" borderId="0" xfId="54" applyNumberFormat="1" applyFont="1">
      <alignment/>
      <protection/>
    </xf>
    <xf numFmtId="0" fontId="2" fillId="33" borderId="10" xfId="54" applyFont="1" applyFill="1" applyBorder="1" applyAlignment="1">
      <alignment horizontal="left"/>
      <protection/>
    </xf>
    <xf numFmtId="0" fontId="2" fillId="33" borderId="14" xfId="54" applyFont="1" applyFill="1" applyBorder="1" applyAlignment="1">
      <alignment horizontal="center"/>
      <protection/>
    </xf>
    <xf numFmtId="0" fontId="2" fillId="33" borderId="27" xfId="54" applyFont="1" applyFill="1" applyBorder="1" applyAlignment="1">
      <alignment horizontal="center"/>
      <protection/>
    </xf>
    <xf numFmtId="175" fontId="3" fillId="0" borderId="0" xfId="49" applyFont="1" applyAlignment="1">
      <alignment/>
    </xf>
    <xf numFmtId="0" fontId="9" fillId="0" borderId="18" xfId="54" applyFont="1" applyFill="1" applyBorder="1" applyAlignment="1">
      <alignment horizontal="center" vertical="center"/>
      <protection/>
    </xf>
    <xf numFmtId="176" fontId="3" fillId="33" borderId="13" xfId="54" applyNumberFormat="1" applyFont="1" applyFill="1" applyBorder="1" applyAlignment="1">
      <alignment horizontal="left" vertical="center"/>
      <protection/>
    </xf>
    <xf numFmtId="176" fontId="3" fillId="33" borderId="20" xfId="54" applyNumberFormat="1" applyFont="1" applyFill="1" applyBorder="1" applyAlignment="1">
      <alignment horizontal="left" vertical="center"/>
      <protection/>
    </xf>
    <xf numFmtId="0" fontId="3" fillId="33" borderId="11" xfId="54" applyFont="1" applyFill="1" applyBorder="1">
      <alignment/>
      <protection/>
    </xf>
    <xf numFmtId="176" fontId="3" fillId="33" borderId="10" xfId="54" applyNumberFormat="1" applyFont="1" applyFill="1" applyBorder="1" applyAlignment="1">
      <alignment horizontal="center" vertical="center"/>
      <protection/>
    </xf>
    <xf numFmtId="174" fontId="3" fillId="0" borderId="0" xfId="52" applyFont="1" applyFill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8" fillId="36" borderId="18" xfId="0" applyFont="1" applyFill="1" applyBorder="1" applyAlignment="1">
      <alignment horizontal="left" vertical="top" wrapText="1"/>
    </xf>
    <xf numFmtId="0" fontId="18" fillId="36" borderId="18" xfId="0" applyFont="1" applyFill="1" applyBorder="1" applyAlignment="1">
      <alignment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/>
    </xf>
    <xf numFmtId="185" fontId="1" fillId="0" borderId="18" xfId="0" applyNumberFormat="1" applyFont="1" applyBorder="1" applyAlignment="1">
      <alignment horizontal="justify" vertical="top" wrapText="1"/>
    </xf>
    <xf numFmtId="0" fontId="1" fillId="0" borderId="18" xfId="0" applyNumberFormat="1" applyFont="1" applyBorder="1" applyAlignment="1">
      <alignment horizontal="justify" vertical="top" wrapText="1"/>
    </xf>
    <xf numFmtId="0" fontId="1" fillId="0" borderId="28" xfId="0" applyNumberFormat="1" applyFont="1" applyBorder="1" applyAlignment="1">
      <alignment horizontal="justify" vertical="top" wrapText="1"/>
    </xf>
    <xf numFmtId="0" fontId="1" fillId="0" borderId="28" xfId="0" applyFont="1" applyBorder="1" applyAlignment="1">
      <alignment horizontal="justify" vertical="top"/>
    </xf>
    <xf numFmtId="185" fontId="1" fillId="0" borderId="28" xfId="0" applyNumberFormat="1" applyFont="1" applyBorder="1" applyAlignment="1">
      <alignment horizontal="justify" vertical="top" wrapText="1"/>
    </xf>
    <xf numFmtId="0" fontId="1" fillId="0" borderId="28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left" vertical="top" wrapText="1"/>
    </xf>
    <xf numFmtId="185" fontId="1" fillId="0" borderId="18" xfId="0" applyNumberFormat="1" applyFont="1" applyBorder="1" applyAlignment="1">
      <alignment vertical="top" wrapText="1"/>
    </xf>
    <xf numFmtId="0" fontId="1" fillId="0" borderId="18" xfId="0" applyNumberFormat="1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185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/>
    </xf>
    <xf numFmtId="0" fontId="18" fillId="0" borderId="18" xfId="0" applyFont="1" applyBorder="1" applyAlignment="1">
      <alignment horizontal="left" vertical="top" wrapText="1"/>
    </xf>
    <xf numFmtId="0" fontId="18" fillId="0" borderId="18" xfId="0" applyFont="1" applyBorder="1" applyAlignment="1">
      <alignment vertical="top" wrapText="1"/>
    </xf>
    <xf numFmtId="0" fontId="1" fillId="0" borderId="29" xfId="0" applyFont="1" applyBorder="1" applyAlignment="1">
      <alignment horizontal="left" vertical="top"/>
    </xf>
    <xf numFmtId="0" fontId="1" fillId="0" borderId="18" xfId="0" applyFont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33" borderId="15" xfId="54" applyFont="1" applyFill="1" applyBorder="1" applyAlignment="1">
      <alignment horizontal="center"/>
      <protection/>
    </xf>
    <xf numFmtId="0" fontId="11" fillId="37" borderId="15" xfId="54" applyFont="1" applyFill="1" applyBorder="1" applyAlignment="1">
      <alignment horizontal="center" vertical="center"/>
      <protection/>
    </xf>
    <xf numFmtId="0" fontId="12" fillId="37" borderId="15" xfId="54" applyFont="1" applyFill="1" applyBorder="1" applyAlignment="1">
      <alignment horizontal="center"/>
      <protection/>
    </xf>
    <xf numFmtId="0" fontId="11" fillId="37" borderId="30" xfId="54" applyFont="1" applyFill="1" applyBorder="1" applyAlignment="1">
      <alignment horizontal="center"/>
      <protection/>
    </xf>
    <xf numFmtId="0" fontId="12" fillId="37" borderId="30" xfId="54" applyFont="1" applyFill="1" applyBorder="1" applyAlignment="1">
      <alignment horizontal="justify" vertical="center"/>
      <protection/>
    </xf>
    <xf numFmtId="0" fontId="15" fillId="37" borderId="0" xfId="0" applyFont="1" applyFill="1" applyAlignment="1">
      <alignment/>
    </xf>
    <xf numFmtId="0" fontId="11" fillId="37" borderId="0" xfId="54" applyFont="1" applyFill="1" applyBorder="1" applyAlignment="1">
      <alignment horizontal="center"/>
      <protection/>
    </xf>
    <xf numFmtId="0" fontId="12" fillId="37" borderId="18" xfId="54" applyFont="1" applyFill="1" applyBorder="1" applyAlignment="1">
      <alignment horizontal="justify" vertical="center"/>
      <protection/>
    </xf>
    <xf numFmtId="0" fontId="12" fillId="37" borderId="12" xfId="54" applyFont="1" applyFill="1" applyBorder="1" applyAlignment="1">
      <alignment horizontal="center" vertical="center"/>
      <protection/>
    </xf>
    <xf numFmtId="0" fontId="12" fillId="37" borderId="31" xfId="54" applyFont="1" applyFill="1" applyBorder="1" applyAlignment="1">
      <alignment horizontal="center" vertical="center"/>
      <protection/>
    </xf>
    <xf numFmtId="0" fontId="12" fillId="37" borderId="11" xfId="54" applyFont="1" applyFill="1" applyBorder="1" applyAlignment="1">
      <alignment horizontal="center" vertical="center"/>
      <protection/>
    </xf>
    <xf numFmtId="0" fontId="12" fillId="37" borderId="10" xfId="54" applyFont="1" applyFill="1" applyBorder="1">
      <alignment/>
      <protection/>
    </xf>
    <xf numFmtId="0" fontId="12" fillId="37" borderId="11" xfId="54" applyFont="1" applyFill="1" applyBorder="1" applyAlignment="1">
      <alignment horizontal="justify" vertical="center"/>
      <protection/>
    </xf>
    <xf numFmtId="0" fontId="12" fillId="37" borderId="11" xfId="54" applyFont="1" applyFill="1" applyBorder="1">
      <alignment/>
      <protection/>
    </xf>
    <xf numFmtId="0" fontId="12" fillId="37" borderId="14" xfId="54" applyFont="1" applyFill="1" applyBorder="1" applyAlignment="1">
      <alignment horizontal="justify" vertical="center"/>
      <protection/>
    </xf>
    <xf numFmtId="0" fontId="12" fillId="37" borderId="19" xfId="54" applyFont="1" applyFill="1" applyBorder="1" applyAlignment="1">
      <alignment horizontal="center" vertical="center"/>
      <protection/>
    </xf>
    <xf numFmtId="0" fontId="12" fillId="37" borderId="10" xfId="54" applyFont="1" applyFill="1" applyBorder="1" applyAlignment="1">
      <alignment horizontal="center" vertical="center"/>
      <protection/>
    </xf>
    <xf numFmtId="0" fontId="12" fillId="37" borderId="18" xfId="54" applyFont="1" applyFill="1" applyBorder="1" applyAlignment="1">
      <alignment horizontal="justify" vertical="center" wrapText="1"/>
      <protection/>
    </xf>
    <xf numFmtId="0" fontId="12" fillId="37" borderId="18" xfId="54" applyFont="1" applyFill="1" applyBorder="1" applyAlignment="1">
      <alignment horizontal="center" vertical="center"/>
      <protection/>
    </xf>
    <xf numFmtId="0" fontId="12" fillId="37" borderId="18" xfId="54" applyFont="1" applyFill="1" applyBorder="1">
      <alignment/>
      <protection/>
    </xf>
    <xf numFmtId="0" fontId="16" fillId="0" borderId="18" xfId="0" applyFont="1" applyBorder="1" applyAlignment="1">
      <alignment/>
    </xf>
    <xf numFmtId="0" fontId="15" fillId="0" borderId="18" xfId="0" applyFont="1" applyBorder="1" applyAlignment="1">
      <alignment horizontal="center" vertical="center"/>
    </xf>
    <xf numFmtId="0" fontId="11" fillId="37" borderId="18" xfId="54" applyFont="1" applyFill="1" applyBorder="1">
      <alignment/>
      <protection/>
    </xf>
    <xf numFmtId="0" fontId="11" fillId="37" borderId="11" xfId="54" applyFont="1" applyFill="1" applyBorder="1" applyAlignment="1">
      <alignment horizontal="center" vertical="center"/>
      <protection/>
    </xf>
    <xf numFmtId="0" fontId="12" fillId="37" borderId="18" xfId="54" applyFont="1" applyFill="1" applyBorder="1" applyAlignment="1">
      <alignment horizontal="center"/>
      <protection/>
    </xf>
    <xf numFmtId="0" fontId="15" fillId="0" borderId="32" xfId="0" applyFont="1" applyBorder="1" applyAlignment="1">
      <alignment horizontal="center" vertical="center"/>
    </xf>
    <xf numFmtId="0" fontId="11" fillId="37" borderId="33" xfId="54" applyFont="1" applyFill="1" applyBorder="1">
      <alignment/>
      <protection/>
    </xf>
    <xf numFmtId="0" fontId="12" fillId="37" borderId="34" xfId="54" applyFont="1" applyFill="1" applyBorder="1">
      <alignment/>
      <protection/>
    </xf>
    <xf numFmtId="0" fontId="12" fillId="37" borderId="35" xfId="54" applyFont="1" applyFill="1" applyBorder="1">
      <alignment/>
      <protection/>
    </xf>
    <xf numFmtId="0" fontId="12" fillId="37" borderId="18" xfId="54" applyFont="1" applyFill="1" applyBorder="1" applyAlignment="1">
      <alignment horizontal="center" vertical="center" wrapText="1"/>
      <protection/>
    </xf>
    <xf numFmtId="0" fontId="11" fillId="37" borderId="18" xfId="54" applyFont="1" applyFill="1" applyBorder="1" applyAlignment="1">
      <alignment horizontal="center" vertical="center"/>
      <protection/>
    </xf>
    <xf numFmtId="0" fontId="11" fillId="37" borderId="0" xfId="54" applyFont="1" applyFill="1" applyBorder="1" applyAlignment="1">
      <alignment horizontal="center" vertical="center"/>
      <protection/>
    </xf>
    <xf numFmtId="0" fontId="12" fillId="37" borderId="0" xfId="54" applyFont="1" applyFill="1" applyBorder="1" applyAlignment="1">
      <alignment horizontal="center"/>
      <protection/>
    </xf>
    <xf numFmtId="0" fontId="12" fillId="37" borderId="0" xfId="54" applyFont="1" applyFill="1" applyBorder="1" applyAlignment="1">
      <alignment horizontal="center" vertical="center"/>
      <protection/>
    </xf>
    <xf numFmtId="0" fontId="2" fillId="0" borderId="0" xfId="54" applyFont="1" applyBorder="1" applyAlignment="1">
      <alignment vertical="center"/>
      <protection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175" fontId="2" fillId="33" borderId="12" xfId="46" applyFont="1" applyFill="1" applyBorder="1" applyAlignment="1">
      <alignment/>
    </xf>
    <xf numFmtId="0" fontId="11" fillId="37" borderId="17" xfId="54" applyFont="1" applyFill="1" applyBorder="1" applyAlignment="1">
      <alignment horizontal="left" vertical="center" wrapText="1"/>
      <protection/>
    </xf>
    <xf numFmtId="0" fontId="11" fillId="37" borderId="36" xfId="54" applyFont="1" applyFill="1" applyBorder="1" applyAlignment="1">
      <alignment horizontal="left" vertical="center" wrapText="1"/>
      <protection/>
    </xf>
    <xf numFmtId="0" fontId="18" fillId="37" borderId="37" xfId="54" applyFont="1" applyFill="1" applyBorder="1" applyAlignment="1">
      <alignment horizontal="center" vertical="center"/>
      <protection/>
    </xf>
    <xf numFmtId="0" fontId="18" fillId="37" borderId="38" xfId="54" applyFont="1" applyFill="1" applyBorder="1" applyAlignment="1">
      <alignment horizontal="center" vertical="center"/>
      <protection/>
    </xf>
    <xf numFmtId="0" fontId="18" fillId="37" borderId="39" xfId="54" applyFont="1" applyFill="1" applyBorder="1" applyAlignment="1">
      <alignment horizontal="center" vertical="center"/>
      <protection/>
    </xf>
    <xf numFmtId="0" fontId="18" fillId="37" borderId="40" xfId="54" applyFont="1" applyFill="1" applyBorder="1" applyAlignment="1">
      <alignment horizontal="center" vertical="center"/>
      <protection/>
    </xf>
    <xf numFmtId="0" fontId="18" fillId="37" borderId="0" xfId="54" applyFont="1" applyFill="1" applyBorder="1" applyAlignment="1">
      <alignment horizontal="center" vertical="center"/>
      <protection/>
    </xf>
    <xf numFmtId="0" fontId="18" fillId="37" borderId="41" xfId="54" applyFont="1" applyFill="1" applyBorder="1" applyAlignment="1">
      <alignment horizontal="center" vertical="center"/>
      <protection/>
    </xf>
    <xf numFmtId="0" fontId="18" fillId="37" borderId="42" xfId="54" applyFont="1" applyFill="1" applyBorder="1" applyAlignment="1">
      <alignment horizontal="center" vertical="center"/>
      <protection/>
    </xf>
    <xf numFmtId="0" fontId="18" fillId="37" borderId="43" xfId="54" applyFont="1" applyFill="1" applyBorder="1" applyAlignment="1">
      <alignment horizontal="center" vertical="center"/>
      <protection/>
    </xf>
    <xf numFmtId="0" fontId="18" fillId="37" borderId="44" xfId="54" applyFont="1" applyFill="1" applyBorder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11" fillId="37" borderId="45" xfId="54" applyFont="1" applyFill="1" applyBorder="1" applyAlignment="1">
      <alignment horizontal="justify" vertical="center" wrapText="1"/>
      <protection/>
    </xf>
    <xf numFmtId="0" fontId="12" fillId="37" borderId="46" xfId="54" applyFont="1" applyFill="1" applyBorder="1" applyAlignment="1">
      <alignment horizontal="justify" vertical="center" wrapText="1"/>
      <protection/>
    </xf>
    <xf numFmtId="0" fontId="12" fillId="37" borderId="47" xfId="54" applyFont="1" applyFill="1" applyBorder="1" applyAlignment="1">
      <alignment horizontal="justify" vertical="center" wrapText="1"/>
      <protection/>
    </xf>
    <xf numFmtId="0" fontId="11" fillId="37" borderId="46" xfId="54" applyFont="1" applyFill="1" applyBorder="1" applyAlignment="1">
      <alignment horizontal="justify" vertical="center" wrapText="1"/>
      <protection/>
    </xf>
    <xf numFmtId="0" fontId="11" fillId="37" borderId="47" xfId="54" applyFont="1" applyFill="1" applyBorder="1" applyAlignment="1">
      <alignment horizontal="justify" vertical="center" wrapText="1"/>
      <protection/>
    </xf>
    <xf numFmtId="0" fontId="11" fillId="37" borderId="16" xfId="54" applyFont="1" applyFill="1" applyBorder="1" applyAlignment="1">
      <alignment horizontal="justify" vertical="center" wrapText="1"/>
      <protection/>
    </xf>
    <xf numFmtId="0" fontId="11" fillId="37" borderId="17" xfId="54" applyFont="1" applyFill="1" applyBorder="1" applyAlignment="1">
      <alignment horizontal="justify" vertical="center" wrapText="1"/>
      <protection/>
    </xf>
    <xf numFmtId="0" fontId="11" fillId="37" borderId="48" xfId="54" applyFont="1" applyFill="1" applyBorder="1" applyAlignment="1">
      <alignment horizontal="center" vertical="center"/>
      <protection/>
    </xf>
    <xf numFmtId="0" fontId="11" fillId="37" borderId="49" xfId="54" applyFont="1" applyFill="1" applyBorder="1" applyAlignment="1">
      <alignment horizontal="center" vertical="center"/>
      <protection/>
    </xf>
    <xf numFmtId="0" fontId="11" fillId="37" borderId="29" xfId="54" applyFont="1" applyFill="1" applyBorder="1" applyAlignment="1">
      <alignment horizontal="center" vertical="center"/>
      <protection/>
    </xf>
    <xf numFmtId="0" fontId="11" fillId="37" borderId="0" xfId="54" applyFont="1" applyFill="1" applyBorder="1" applyAlignment="1">
      <alignment horizontal="center" vertical="center"/>
      <protection/>
    </xf>
    <xf numFmtId="0" fontId="11" fillId="37" borderId="15" xfId="54" applyFont="1" applyFill="1" applyBorder="1" applyAlignment="1">
      <alignment horizontal="center" vertical="center" wrapText="1"/>
      <protection/>
    </xf>
    <xf numFmtId="0" fontId="12" fillId="37" borderId="50" xfId="54" applyFont="1" applyFill="1" applyBorder="1" applyAlignment="1">
      <alignment horizontal="center" vertical="center" wrapText="1"/>
      <protection/>
    </xf>
    <xf numFmtId="0" fontId="12" fillId="37" borderId="51" xfId="54" applyFont="1" applyFill="1" applyBorder="1" applyAlignment="1">
      <alignment horizontal="justify" vertical="center"/>
      <protection/>
    </xf>
    <xf numFmtId="0" fontId="12" fillId="37" borderId="49" xfId="54" applyFont="1" applyFill="1" applyBorder="1" applyAlignment="1">
      <alignment horizontal="justify" vertical="center"/>
      <protection/>
    </xf>
    <xf numFmtId="0" fontId="11" fillId="37" borderId="12" xfId="54" applyFont="1" applyFill="1" applyBorder="1" applyAlignment="1">
      <alignment horizontal="center" vertical="center"/>
      <protection/>
    </xf>
    <xf numFmtId="0" fontId="12" fillId="37" borderId="22" xfId="54" applyFont="1" applyFill="1" applyBorder="1" applyAlignment="1">
      <alignment horizontal="center" vertical="center"/>
      <protection/>
    </xf>
    <xf numFmtId="0" fontId="12" fillId="37" borderId="19" xfId="54" applyFont="1" applyFill="1" applyBorder="1" applyAlignment="1">
      <alignment horizontal="center" vertical="center"/>
      <protection/>
    </xf>
    <xf numFmtId="0" fontId="11" fillId="37" borderId="51" xfId="54" applyFont="1" applyFill="1" applyBorder="1" applyAlignment="1">
      <alignment horizontal="justify" vertical="center"/>
      <protection/>
    </xf>
    <xf numFmtId="0" fontId="11" fillId="37" borderId="49" xfId="54" applyFont="1" applyFill="1" applyBorder="1" applyAlignment="1">
      <alignment horizontal="justify" vertical="center"/>
      <protection/>
    </xf>
    <xf numFmtId="0" fontId="11" fillId="37" borderId="52" xfId="54" applyFont="1" applyFill="1" applyBorder="1" applyAlignment="1">
      <alignment horizontal="justify" vertical="center" wrapText="1"/>
      <protection/>
    </xf>
    <xf numFmtId="0" fontId="12" fillId="37" borderId="18" xfId="54" applyFont="1" applyFill="1" applyBorder="1" applyAlignment="1">
      <alignment horizontal="justify" vertical="center" wrapText="1"/>
      <protection/>
    </xf>
    <xf numFmtId="0" fontId="12" fillId="37" borderId="48" xfId="54" applyFont="1" applyFill="1" applyBorder="1" applyAlignment="1">
      <alignment horizontal="justify" vertical="center" wrapText="1"/>
      <protection/>
    </xf>
    <xf numFmtId="0" fontId="11" fillId="37" borderId="53" xfId="54" applyFont="1" applyFill="1" applyBorder="1" applyAlignment="1">
      <alignment horizontal="justify" vertical="center" wrapText="1"/>
      <protection/>
    </xf>
    <xf numFmtId="0" fontId="12" fillId="37" borderId="54" xfId="54" applyFont="1" applyFill="1" applyBorder="1" applyAlignment="1">
      <alignment horizontal="justify" vertical="center" wrapText="1"/>
      <protection/>
    </xf>
    <xf numFmtId="0" fontId="12" fillId="37" borderId="55" xfId="54" applyFont="1" applyFill="1" applyBorder="1" applyAlignment="1">
      <alignment horizontal="justify" vertical="center" wrapText="1"/>
      <protection/>
    </xf>
    <xf numFmtId="0" fontId="12" fillId="37" borderId="14" xfId="54" applyFont="1" applyFill="1" applyBorder="1" applyAlignment="1">
      <alignment horizontal="center" vertical="center" wrapText="1"/>
      <protection/>
    </xf>
    <xf numFmtId="0" fontId="11" fillId="37" borderId="33" xfId="54" applyFont="1" applyFill="1" applyBorder="1" applyAlignment="1">
      <alignment horizontal="justify" vertical="center" wrapText="1"/>
      <protection/>
    </xf>
    <xf numFmtId="0" fontId="11" fillId="37" borderId="34" xfId="54" applyFont="1" applyFill="1" applyBorder="1" applyAlignment="1">
      <alignment horizontal="justify" vertical="center" wrapText="1"/>
      <protection/>
    </xf>
    <xf numFmtId="0" fontId="11" fillId="37" borderId="35" xfId="54" applyFont="1" applyFill="1" applyBorder="1" applyAlignment="1">
      <alignment horizontal="justify" vertical="center" wrapText="1"/>
      <protection/>
    </xf>
    <xf numFmtId="0" fontId="12" fillId="37" borderId="51" xfId="54" applyFont="1" applyFill="1" applyBorder="1" applyAlignment="1">
      <alignment horizontal="justify" vertical="center" wrapText="1"/>
      <protection/>
    </xf>
    <xf numFmtId="0" fontId="12" fillId="37" borderId="49" xfId="54" applyFont="1" applyFill="1" applyBorder="1" applyAlignment="1">
      <alignment horizontal="justify" vertical="center" wrapText="1"/>
      <protection/>
    </xf>
    <xf numFmtId="0" fontId="12" fillId="37" borderId="20" xfId="54" applyFont="1" applyFill="1" applyBorder="1" applyAlignment="1">
      <alignment horizontal="justify" vertical="center"/>
      <protection/>
    </xf>
    <xf numFmtId="0" fontId="12" fillId="37" borderId="56" xfId="54" applyFont="1" applyFill="1" applyBorder="1" applyAlignment="1">
      <alignment horizontal="justify" vertical="center"/>
      <protection/>
    </xf>
    <xf numFmtId="0" fontId="2" fillId="33" borderId="16" xfId="54" applyFont="1" applyFill="1" applyBorder="1" applyAlignment="1">
      <alignment horizontal="center" vertical="center" wrapText="1"/>
      <protection/>
    </xf>
    <xf numFmtId="0" fontId="2" fillId="33" borderId="17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2" fillId="33" borderId="16" xfId="54" applyFont="1" applyFill="1" applyBorder="1" applyAlignment="1">
      <alignment horizontal="center"/>
      <protection/>
    </xf>
    <xf numFmtId="0" fontId="2" fillId="33" borderId="10" xfId="54" applyFont="1" applyFill="1" applyBorder="1" applyAlignment="1">
      <alignment horizontal="center"/>
      <protection/>
    </xf>
    <xf numFmtId="0" fontId="11" fillId="37" borderId="15" xfId="54" applyFont="1" applyFill="1" applyBorder="1" applyAlignment="1">
      <alignment horizontal="center" vertical="center"/>
      <protection/>
    </xf>
    <xf numFmtId="0" fontId="11" fillId="37" borderId="50" xfId="54" applyFont="1" applyFill="1" applyBorder="1" applyAlignment="1">
      <alignment horizontal="center" vertical="center"/>
      <protection/>
    </xf>
    <xf numFmtId="0" fontId="11" fillId="37" borderId="14" xfId="54" applyFont="1" applyFill="1" applyBorder="1" applyAlignment="1">
      <alignment horizontal="center" vertical="center"/>
      <protection/>
    </xf>
    <xf numFmtId="0" fontId="11" fillId="37" borderId="13" xfId="54" applyFont="1" applyFill="1" applyBorder="1" applyAlignment="1">
      <alignment horizontal="left" vertical="center"/>
      <protection/>
    </xf>
    <xf numFmtId="0" fontId="11" fillId="37" borderId="57" xfId="54" applyFont="1" applyFill="1" applyBorder="1" applyAlignment="1">
      <alignment horizontal="left" vertical="center"/>
      <protection/>
    </xf>
    <xf numFmtId="0" fontId="11" fillId="37" borderId="58" xfId="54" applyFont="1" applyFill="1" applyBorder="1" applyAlignment="1">
      <alignment horizontal="left" vertical="center"/>
      <protection/>
    </xf>
    <xf numFmtId="0" fontId="11" fillId="37" borderId="59" xfId="54" applyFont="1" applyFill="1" applyBorder="1" applyAlignment="1">
      <alignment horizontal="left"/>
      <protection/>
    </xf>
    <xf numFmtId="0" fontId="11" fillId="37" borderId="38" xfId="54" applyFont="1" applyFill="1" applyBorder="1" applyAlignment="1">
      <alignment horizontal="left"/>
      <protection/>
    </xf>
    <xf numFmtId="0" fontId="11" fillId="37" borderId="0" xfId="54" applyFont="1" applyFill="1" applyBorder="1" applyAlignment="1">
      <alignment horizontal="left"/>
      <protection/>
    </xf>
    <xf numFmtId="0" fontId="11" fillId="37" borderId="30" xfId="54" applyFont="1" applyFill="1" applyBorder="1" applyAlignment="1">
      <alignment horizontal="left"/>
      <protection/>
    </xf>
    <xf numFmtId="0" fontId="2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 vertical="center" wrapText="1" shrinkToFit="1"/>
      <protection/>
    </xf>
    <xf numFmtId="0" fontId="2" fillId="0" borderId="50" xfId="54" applyFont="1" applyBorder="1" applyAlignment="1">
      <alignment horizontal="center" vertical="center" wrapText="1" shrinkToFit="1"/>
      <protection/>
    </xf>
    <xf numFmtId="0" fontId="2" fillId="0" borderId="14" xfId="54" applyFont="1" applyBorder="1" applyAlignment="1">
      <alignment horizontal="center" vertical="center" wrapText="1" shrinkToFit="1"/>
      <protection/>
    </xf>
    <xf numFmtId="0" fontId="2" fillId="0" borderId="24" xfId="54" applyFont="1" applyBorder="1" applyAlignment="1">
      <alignment horizontal="center" vertical="center" wrapText="1"/>
      <protection/>
    </xf>
    <xf numFmtId="0" fontId="2" fillId="0" borderId="25" xfId="54" applyFont="1" applyBorder="1" applyAlignment="1">
      <alignment horizontal="center" vertical="center" wrapText="1"/>
      <protection/>
    </xf>
    <xf numFmtId="0" fontId="2" fillId="0" borderId="21" xfId="54" applyFont="1" applyBorder="1" applyAlignment="1">
      <alignment horizontal="center" vertical="center" wrapText="1"/>
      <protection/>
    </xf>
    <xf numFmtId="0" fontId="2" fillId="0" borderId="60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30" xfId="54" applyFont="1" applyBorder="1" applyAlignment="1">
      <alignment horizontal="center" vertical="center" wrapText="1"/>
      <protection/>
    </xf>
    <xf numFmtId="0" fontId="2" fillId="0" borderId="26" xfId="54" applyFont="1" applyBorder="1" applyAlignment="1">
      <alignment horizontal="center" vertical="center" wrapText="1"/>
      <protection/>
    </xf>
    <xf numFmtId="0" fontId="2" fillId="0" borderId="23" xfId="54" applyFont="1" applyBorder="1" applyAlignment="1">
      <alignment horizontal="center" vertical="center" wrapText="1"/>
      <protection/>
    </xf>
    <xf numFmtId="0" fontId="2" fillId="0" borderId="27" xfId="54" applyFont="1" applyBorder="1" applyAlignment="1">
      <alignment horizontal="center" vertical="center" wrapText="1"/>
      <protection/>
    </xf>
    <xf numFmtId="0" fontId="2" fillId="33" borderId="17" xfId="54" applyFont="1" applyFill="1" applyBorder="1" applyAlignment="1">
      <alignment horizontal="center"/>
      <protection/>
    </xf>
    <xf numFmtId="0" fontId="8" fillId="0" borderId="18" xfId="0" applyFont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3" fillId="0" borderId="20" xfId="54" applyFont="1" applyBorder="1" applyAlignment="1">
      <alignment horizontal="left" vertical="center"/>
      <protection/>
    </xf>
    <xf numFmtId="0" fontId="3" fillId="0" borderId="56" xfId="54" applyFont="1" applyBorder="1" applyAlignment="1">
      <alignment horizontal="left" vertical="center"/>
      <protection/>
    </xf>
    <xf numFmtId="0" fontId="13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0" fontId="3" fillId="0" borderId="13" xfId="54" applyFont="1" applyBorder="1" applyAlignment="1">
      <alignment horizontal="left" vertical="center"/>
      <protection/>
    </xf>
    <xf numFmtId="0" fontId="3" fillId="0" borderId="57" xfId="54" applyFont="1" applyBorder="1" applyAlignment="1">
      <alignment horizontal="left" vertical="center"/>
      <protection/>
    </xf>
    <xf numFmtId="0" fontId="3" fillId="0" borderId="51" xfId="54" applyFont="1" applyBorder="1" applyAlignment="1">
      <alignment horizontal="left" vertical="center"/>
      <protection/>
    </xf>
    <xf numFmtId="0" fontId="3" fillId="0" borderId="49" xfId="54" applyFont="1" applyBorder="1" applyAlignment="1">
      <alignment horizontal="left" vertical="center"/>
      <protection/>
    </xf>
    <xf numFmtId="175" fontId="8" fillId="38" borderId="16" xfId="49" applyFont="1" applyFill="1" applyBorder="1" applyAlignment="1">
      <alignment horizontal="center"/>
    </xf>
    <xf numFmtId="175" fontId="8" fillId="38" borderId="17" xfId="49" applyFont="1" applyFill="1" applyBorder="1" applyAlignment="1">
      <alignment horizontal="center"/>
    </xf>
    <xf numFmtId="0" fontId="2" fillId="0" borderId="23" xfId="54" applyFont="1" applyBorder="1" applyAlignment="1">
      <alignment horizontal="center" vertical="center"/>
      <protection/>
    </xf>
    <xf numFmtId="0" fontId="2" fillId="0" borderId="15" xfId="54" applyFont="1" applyBorder="1" applyAlignment="1">
      <alignment horizontal="center" vertical="center"/>
      <protection/>
    </xf>
    <xf numFmtId="0" fontId="2" fillId="0" borderId="14" xfId="54" applyFont="1" applyBorder="1" applyAlignment="1">
      <alignment horizontal="center" vertical="center"/>
      <protection/>
    </xf>
    <xf numFmtId="0" fontId="3" fillId="0" borderId="24" xfId="54" applyFont="1" applyBorder="1" applyAlignment="1">
      <alignment horizontal="left" vertical="center"/>
      <protection/>
    </xf>
    <xf numFmtId="0" fontId="3" fillId="0" borderId="25" xfId="54" applyFont="1" applyBorder="1" applyAlignment="1">
      <alignment horizontal="left" vertical="center"/>
      <protection/>
    </xf>
    <xf numFmtId="0" fontId="3" fillId="0" borderId="21" xfId="54" applyFont="1" applyBorder="1" applyAlignment="1">
      <alignment horizontal="left" vertical="center"/>
      <protection/>
    </xf>
    <xf numFmtId="0" fontId="3" fillId="0" borderId="26" xfId="54" applyFont="1" applyBorder="1" applyAlignment="1">
      <alignment horizontal="left" vertical="center"/>
      <protection/>
    </xf>
    <xf numFmtId="0" fontId="3" fillId="0" borderId="23" xfId="54" applyFont="1" applyBorder="1" applyAlignment="1">
      <alignment horizontal="left" vertical="center"/>
      <protection/>
    </xf>
    <xf numFmtId="0" fontId="3" fillId="0" borderId="27" xfId="54" applyFont="1" applyBorder="1" applyAlignment="1">
      <alignment horizontal="left" vertical="center"/>
      <protection/>
    </xf>
    <xf numFmtId="2" fontId="3" fillId="33" borderId="15" xfId="54" applyNumberFormat="1" applyFont="1" applyFill="1" applyBorder="1" applyAlignment="1">
      <alignment horizontal="center" vertical="center"/>
      <protection/>
    </xf>
    <xf numFmtId="2" fontId="3" fillId="33" borderId="14" xfId="54" applyNumberFormat="1" applyFont="1" applyFill="1" applyBorder="1" applyAlignment="1">
      <alignment horizontal="center" vertical="center"/>
      <protection/>
    </xf>
    <xf numFmtId="0" fontId="2" fillId="33" borderId="15" xfId="54" applyNumberFormat="1" applyFont="1" applyFill="1" applyBorder="1" applyAlignment="1">
      <alignment horizontal="center" vertical="center"/>
      <protection/>
    </xf>
    <xf numFmtId="0" fontId="2" fillId="33" borderId="14" xfId="54" applyNumberFormat="1" applyFont="1" applyFill="1" applyBorder="1" applyAlignment="1">
      <alignment horizontal="center" vertical="center"/>
      <protection/>
    </xf>
    <xf numFmtId="0" fontId="3" fillId="33" borderId="15" xfId="54" applyNumberFormat="1" applyFont="1" applyFill="1" applyBorder="1" applyAlignment="1">
      <alignment horizontal="center" vertical="center"/>
      <protection/>
    </xf>
    <xf numFmtId="0" fontId="3" fillId="33" borderId="14" xfId="54" applyNumberFormat="1" applyFont="1" applyFill="1" applyBorder="1" applyAlignment="1">
      <alignment horizontal="center" vertical="center"/>
      <protection/>
    </xf>
    <xf numFmtId="10" fontId="3" fillId="33" borderId="21" xfId="54" applyNumberFormat="1" applyFont="1" applyFill="1" applyBorder="1" applyAlignment="1">
      <alignment horizontal="center" vertical="center"/>
      <protection/>
    </xf>
    <xf numFmtId="10" fontId="3" fillId="33" borderId="27" xfId="54" applyNumberFormat="1" applyFont="1" applyFill="1" applyBorder="1" applyAlignment="1">
      <alignment horizontal="center" vertical="center"/>
      <protection/>
    </xf>
    <xf numFmtId="10" fontId="3" fillId="33" borderId="15" xfId="54" applyNumberFormat="1" applyFont="1" applyFill="1" applyBorder="1" applyAlignment="1">
      <alignment horizontal="center" vertical="center"/>
      <protection/>
    </xf>
    <xf numFmtId="10" fontId="3" fillId="33" borderId="14" xfId="54" applyNumberFormat="1" applyFont="1" applyFill="1" applyBorder="1" applyAlignment="1">
      <alignment horizontal="center" vertical="center"/>
      <protection/>
    </xf>
    <xf numFmtId="0" fontId="2" fillId="0" borderId="50" xfId="54" applyFont="1" applyBorder="1" applyAlignment="1">
      <alignment horizontal="center" vertical="center"/>
      <protection/>
    </xf>
    <xf numFmtId="0" fontId="3" fillId="0" borderId="60" xfId="54" applyFont="1" applyBorder="1" applyAlignment="1">
      <alignment horizontal="left" vertical="center"/>
      <protection/>
    </xf>
    <xf numFmtId="0" fontId="3" fillId="0" borderId="0" xfId="54" applyFont="1" applyBorder="1" applyAlignment="1">
      <alignment horizontal="left" vertical="center"/>
      <protection/>
    </xf>
    <xf numFmtId="0" fontId="3" fillId="0" borderId="30" xfId="54" applyFont="1" applyBorder="1" applyAlignment="1">
      <alignment horizontal="left" vertical="center"/>
      <protection/>
    </xf>
    <xf numFmtId="176" fontId="3" fillId="33" borderId="15" xfId="54" applyNumberFormat="1" applyFont="1" applyFill="1" applyBorder="1" applyAlignment="1">
      <alignment horizontal="center" vertical="center"/>
      <protection/>
    </xf>
    <xf numFmtId="176" fontId="3" fillId="33" borderId="14" xfId="54" applyNumberFormat="1" applyFont="1" applyFill="1" applyBorder="1" applyAlignment="1">
      <alignment horizontal="center" vertical="center"/>
      <protection/>
    </xf>
    <xf numFmtId="0" fontId="2" fillId="33" borderId="50" xfId="54" applyNumberFormat="1" applyFont="1" applyFill="1" applyBorder="1" applyAlignment="1">
      <alignment horizontal="center" vertical="center"/>
      <protection/>
    </xf>
    <xf numFmtId="0" fontId="3" fillId="33" borderId="50" xfId="54" applyNumberFormat="1" applyFont="1" applyFill="1" applyBorder="1" applyAlignment="1">
      <alignment horizontal="center" vertical="center"/>
      <protection/>
    </xf>
    <xf numFmtId="0" fontId="2" fillId="34" borderId="15" xfId="54" applyNumberFormat="1" applyFont="1" applyFill="1" applyBorder="1" applyAlignment="1">
      <alignment horizontal="center" vertical="center"/>
      <protection/>
    </xf>
    <xf numFmtId="0" fontId="2" fillId="34" borderId="50" xfId="54" applyNumberFormat="1" applyFont="1" applyFill="1" applyBorder="1" applyAlignment="1">
      <alignment horizontal="center" vertical="center"/>
      <protection/>
    </xf>
    <xf numFmtId="0" fontId="2" fillId="34" borderId="14" xfId="54" applyNumberFormat="1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  <xf numFmtId="176" fontId="3" fillId="0" borderId="0" xfId="54" applyNumberFormat="1" applyFont="1" applyFill="1" applyBorder="1" applyAlignment="1">
      <alignment horizontal="center" vertical="center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3" fillId="0" borderId="15" xfId="54" applyFont="1" applyBorder="1" applyAlignment="1">
      <alignment horizontal="center" vertical="center"/>
      <protection/>
    </xf>
    <xf numFmtId="0" fontId="3" fillId="0" borderId="14" xfId="54" applyFont="1" applyBorder="1" applyAlignment="1">
      <alignment horizontal="center" vertical="center"/>
      <protection/>
    </xf>
    <xf numFmtId="0" fontId="2" fillId="33" borderId="15" xfId="54" applyFont="1" applyFill="1" applyBorder="1" applyAlignment="1">
      <alignment horizontal="center" vertical="center"/>
      <protection/>
    </xf>
    <xf numFmtId="0" fontId="2" fillId="33" borderId="14" xfId="54" applyFont="1" applyFill="1" applyBorder="1" applyAlignment="1">
      <alignment horizontal="center" vertical="center"/>
      <protection/>
    </xf>
    <xf numFmtId="0" fontId="3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 vertical="center"/>
      <protection/>
    </xf>
    <xf numFmtId="0" fontId="2" fillId="0" borderId="17" xfId="54" applyFont="1" applyBorder="1" applyAlignment="1">
      <alignment horizontal="center" vertical="center"/>
      <protection/>
    </xf>
    <xf numFmtId="0" fontId="1" fillId="0" borderId="28" xfId="0" applyFont="1" applyBorder="1" applyAlignment="1">
      <alignment horizontal="center" vertical="top" wrapText="1"/>
    </xf>
    <xf numFmtId="0" fontId="1" fillId="0" borderId="6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39" borderId="0" xfId="0" applyFont="1" applyFill="1" applyAlignment="1">
      <alignment horizontal="center" vertical="top"/>
    </xf>
    <xf numFmtId="0" fontId="18" fillId="0" borderId="43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62" xfId="0" applyFont="1" applyBorder="1" applyAlignment="1">
      <alignment horizontal="justify" vertical="center" wrapText="1"/>
    </xf>
    <xf numFmtId="0" fontId="1" fillId="0" borderId="63" xfId="0" applyFont="1" applyBorder="1" applyAlignment="1">
      <alignment horizontal="justify" vertical="center" wrapText="1"/>
    </xf>
    <xf numFmtId="0" fontId="1" fillId="0" borderId="64" xfId="0" applyFont="1" applyBorder="1" applyAlignment="1">
      <alignment horizontal="justify" vertical="center" wrapText="1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40" borderId="16" xfId="0" applyFont="1" applyFill="1" applyBorder="1" applyAlignment="1">
      <alignment horizontal="center"/>
    </xf>
    <xf numFmtId="0" fontId="8" fillId="40" borderId="17" xfId="0" applyFont="1" applyFill="1" applyBorder="1" applyAlignment="1">
      <alignment horizontal="center"/>
    </xf>
    <xf numFmtId="0" fontId="8" fillId="40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valuaci&#243;n%20Financiera%20ID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OCUMENTOS "/>
      <sheetName val="INDICADORES"/>
    </sheetNames>
    <sheetDataSet>
      <sheetData sheetId="0">
        <row r="8">
          <cell r="B8">
            <v>900254035</v>
          </cell>
          <cell r="C8" t="str">
            <v>TEC-CONS SAS</v>
          </cell>
          <cell r="D8">
            <v>982315753</v>
          </cell>
          <cell r="E8">
            <v>1071685752</v>
          </cell>
          <cell r="F8">
            <v>604000031</v>
          </cell>
          <cell r="G8">
            <v>604000031</v>
          </cell>
          <cell r="L8">
            <v>467685721</v>
          </cell>
        </row>
        <row r="9">
          <cell r="B9">
            <v>900321021</v>
          </cell>
          <cell r="C9" t="str">
            <v>ENERGIA, SOLUCIONES E INGENIERIA LTDA</v>
          </cell>
          <cell r="D9">
            <v>289007000</v>
          </cell>
          <cell r="E9">
            <v>298812000</v>
          </cell>
          <cell r="F9">
            <v>228695000</v>
          </cell>
          <cell r="G9">
            <v>228695000</v>
          </cell>
          <cell r="L9">
            <v>70117000</v>
          </cell>
        </row>
        <row r="11">
          <cell r="C11" t="str">
            <v>CONSORCIO PROYECCION 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7"/>
  <sheetViews>
    <sheetView zoomScalePageLayoutView="0" workbookViewId="0" topLeftCell="A1">
      <selection activeCell="A47" sqref="A47:P47"/>
    </sheetView>
  </sheetViews>
  <sheetFormatPr defaultColWidth="11.421875" defaultRowHeight="12.75"/>
  <cols>
    <col min="6" max="6" width="13.00390625" style="0" customWidth="1"/>
    <col min="8" max="8" width="14.7109375" style="0" customWidth="1"/>
    <col min="9" max="9" width="3.421875" style="0" customWidth="1"/>
    <col min="10" max="10" width="15.00390625" style="0" customWidth="1"/>
    <col min="12" max="12" width="14.57421875" style="0" customWidth="1"/>
    <col min="13" max="13" width="3.28125" style="0" customWidth="1"/>
    <col min="14" max="14" width="17.7109375" style="0" customWidth="1"/>
    <col min="16" max="16" width="16.140625" style="0" customWidth="1"/>
  </cols>
  <sheetData>
    <row r="2" spans="1:16" ht="13.5">
      <c r="A2" s="250" t="s">
        <v>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</row>
    <row r="3" spans="1:16" ht="13.5">
      <c r="A3" s="250" t="s">
        <v>98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</row>
    <row r="4" spans="1:16" ht="13.5">
      <c r="A4" s="250" t="s">
        <v>76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</row>
    <row r="5" spans="1:16" ht="14.25" thickBot="1">
      <c r="A5" s="251" t="s">
        <v>187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</row>
    <row r="6" spans="1:16" ht="14.25" thickBot="1">
      <c r="A6" s="252" t="s">
        <v>5</v>
      </c>
      <c r="B6" s="255" t="s">
        <v>57</v>
      </c>
      <c r="C6" s="256"/>
      <c r="D6" s="256"/>
      <c r="E6" s="257"/>
      <c r="F6" s="238" t="s">
        <v>3</v>
      </c>
      <c r="G6" s="264"/>
      <c r="H6" s="239"/>
      <c r="J6" s="238" t="s">
        <v>3</v>
      </c>
      <c r="K6" s="264"/>
      <c r="L6" s="239"/>
      <c r="N6" s="238" t="s">
        <v>3</v>
      </c>
      <c r="O6" s="264"/>
      <c r="P6" s="239"/>
    </row>
    <row r="7" spans="1:16" ht="13.5" thickBot="1">
      <c r="A7" s="253"/>
      <c r="B7" s="258"/>
      <c r="C7" s="259"/>
      <c r="D7" s="259"/>
      <c r="E7" s="260"/>
      <c r="F7" s="235" t="s">
        <v>165</v>
      </c>
      <c r="G7" s="236"/>
      <c r="H7" s="237"/>
      <c r="J7" s="235" t="s">
        <v>166</v>
      </c>
      <c r="K7" s="236"/>
      <c r="L7" s="237"/>
      <c r="N7" s="235" t="s">
        <v>80</v>
      </c>
      <c r="O7" s="236"/>
      <c r="P7" s="237"/>
    </row>
    <row r="8" spans="1:16" ht="14.25" thickBot="1">
      <c r="A8" s="253"/>
      <c r="B8" s="258"/>
      <c r="C8" s="259"/>
      <c r="D8" s="259"/>
      <c r="E8" s="259"/>
      <c r="F8" s="238" t="s">
        <v>0</v>
      </c>
      <c r="G8" s="239"/>
      <c r="H8" s="99"/>
      <c r="J8" s="238" t="s">
        <v>0</v>
      </c>
      <c r="K8" s="239"/>
      <c r="L8" s="99"/>
      <c r="N8" s="238" t="s">
        <v>0</v>
      </c>
      <c r="O8" s="239"/>
      <c r="P8" s="99"/>
    </row>
    <row r="9" spans="1:16" ht="14.25" thickBot="1">
      <c r="A9" s="254"/>
      <c r="B9" s="261"/>
      <c r="C9" s="262"/>
      <c r="D9" s="262"/>
      <c r="E9" s="263"/>
      <c r="F9" s="100" t="s">
        <v>2</v>
      </c>
      <c r="G9" s="101" t="s">
        <v>1</v>
      </c>
      <c r="H9" s="86" t="s">
        <v>6</v>
      </c>
      <c r="J9" s="100" t="s">
        <v>2</v>
      </c>
      <c r="K9" s="101" t="s">
        <v>1</v>
      </c>
      <c r="L9" s="145" t="s">
        <v>6</v>
      </c>
      <c r="N9" s="100" t="s">
        <v>2</v>
      </c>
      <c r="O9" s="101" t="s">
        <v>1</v>
      </c>
      <c r="P9" s="86" t="s">
        <v>6</v>
      </c>
    </row>
    <row r="10" spans="1:16" ht="14.25" thickBot="1">
      <c r="A10" s="240">
        <v>1</v>
      </c>
      <c r="B10" s="243" t="s">
        <v>58</v>
      </c>
      <c r="C10" s="244"/>
      <c r="D10" s="244"/>
      <c r="E10" s="245"/>
      <c r="F10" s="147" t="s">
        <v>53</v>
      </c>
      <c r="G10" s="148"/>
      <c r="H10" s="149" t="s">
        <v>99</v>
      </c>
      <c r="I10" s="150"/>
      <c r="J10" s="147" t="s">
        <v>53</v>
      </c>
      <c r="K10" s="151"/>
      <c r="L10" s="152" t="s">
        <v>100</v>
      </c>
      <c r="M10" s="150"/>
      <c r="N10" s="153" t="s">
        <v>75</v>
      </c>
      <c r="O10" s="148"/>
      <c r="P10" s="154" t="s">
        <v>75</v>
      </c>
    </row>
    <row r="11" spans="1:16" ht="14.25" thickBot="1">
      <c r="A11" s="241"/>
      <c r="B11" s="243" t="s">
        <v>59</v>
      </c>
      <c r="C11" s="244"/>
      <c r="D11" s="244"/>
      <c r="E11" s="245"/>
      <c r="F11" s="155" t="s">
        <v>53</v>
      </c>
      <c r="G11" s="156"/>
      <c r="H11" s="157" t="s">
        <v>101</v>
      </c>
      <c r="I11" s="150"/>
      <c r="J11" s="155" t="s">
        <v>53</v>
      </c>
      <c r="K11" s="158"/>
      <c r="L11" s="159" t="s">
        <v>100</v>
      </c>
      <c r="M11" s="150"/>
      <c r="N11" s="160" t="s">
        <v>75</v>
      </c>
      <c r="O11" s="158"/>
      <c r="P11" s="161" t="s">
        <v>75</v>
      </c>
    </row>
    <row r="12" spans="1:16" ht="13.5">
      <c r="A12" s="241"/>
      <c r="B12" s="246" t="s">
        <v>74</v>
      </c>
      <c r="C12" s="247"/>
      <c r="D12" s="247"/>
      <c r="E12" s="247"/>
      <c r="F12" s="248"/>
      <c r="G12" s="248"/>
      <c r="H12" s="249"/>
      <c r="I12" s="150"/>
      <c r="J12" s="150"/>
      <c r="K12" s="150"/>
      <c r="L12" s="150"/>
      <c r="M12" s="150"/>
      <c r="N12" s="150"/>
      <c r="O12" s="150"/>
      <c r="P12" s="150"/>
    </row>
    <row r="13" spans="1:16" ht="63" customHeight="1">
      <c r="A13" s="241"/>
      <c r="B13" s="221" t="s">
        <v>102</v>
      </c>
      <c r="C13" s="222"/>
      <c r="D13" s="222"/>
      <c r="E13" s="223"/>
      <c r="F13" s="163" t="s">
        <v>53</v>
      </c>
      <c r="G13" s="164"/>
      <c r="H13" s="162" t="s">
        <v>103</v>
      </c>
      <c r="I13" s="150"/>
      <c r="J13" s="163" t="s">
        <v>53</v>
      </c>
      <c r="K13" s="165"/>
      <c r="L13" s="162" t="s">
        <v>104</v>
      </c>
      <c r="M13" s="150"/>
      <c r="N13" s="163" t="s">
        <v>75</v>
      </c>
      <c r="O13" s="164"/>
      <c r="P13" s="163" t="s">
        <v>75</v>
      </c>
    </row>
    <row r="14" spans="1:16" ht="77.25" customHeight="1">
      <c r="A14" s="241"/>
      <c r="B14" s="221" t="s">
        <v>105</v>
      </c>
      <c r="C14" s="222"/>
      <c r="D14" s="222"/>
      <c r="E14" s="223"/>
      <c r="F14" s="163"/>
      <c r="G14" s="164"/>
      <c r="H14" s="166" t="s">
        <v>75</v>
      </c>
      <c r="I14" s="150"/>
      <c r="J14" s="163"/>
      <c r="K14" s="167"/>
      <c r="L14" s="166" t="s">
        <v>75</v>
      </c>
      <c r="M14" s="150"/>
      <c r="N14" s="163" t="s">
        <v>75</v>
      </c>
      <c r="O14" s="164"/>
      <c r="P14" s="162" t="s">
        <v>75</v>
      </c>
    </row>
    <row r="15" spans="1:16" ht="116.25" customHeight="1" thickBot="1">
      <c r="A15" s="242"/>
      <c r="B15" s="224" t="s">
        <v>106</v>
      </c>
      <c r="C15" s="225"/>
      <c r="D15" s="225"/>
      <c r="E15" s="226"/>
      <c r="F15" s="163" t="s">
        <v>53</v>
      </c>
      <c r="G15" s="164"/>
      <c r="H15" s="162" t="s">
        <v>107</v>
      </c>
      <c r="I15" s="150"/>
      <c r="J15" s="163"/>
      <c r="K15" s="167"/>
      <c r="L15" s="162" t="s">
        <v>108</v>
      </c>
      <c r="M15" s="150"/>
      <c r="N15" s="163" t="s">
        <v>55</v>
      </c>
      <c r="O15" s="164"/>
      <c r="P15" s="162" t="s">
        <v>167</v>
      </c>
    </row>
    <row r="16" spans="1:16" ht="95.25" thickBot="1">
      <c r="A16" s="168">
        <v>2</v>
      </c>
      <c r="B16" s="201" t="s">
        <v>109</v>
      </c>
      <c r="C16" s="202"/>
      <c r="D16" s="202"/>
      <c r="E16" s="203"/>
      <c r="F16" s="163" t="s">
        <v>75</v>
      </c>
      <c r="G16" s="164"/>
      <c r="H16" s="163" t="s">
        <v>75</v>
      </c>
      <c r="I16" s="150"/>
      <c r="J16" s="166" t="s">
        <v>75</v>
      </c>
      <c r="K16" s="164"/>
      <c r="L16" s="166" t="s">
        <v>75</v>
      </c>
      <c r="M16" s="150"/>
      <c r="N16" s="163" t="s">
        <v>53</v>
      </c>
      <c r="O16" s="164"/>
      <c r="P16" s="152" t="s">
        <v>168</v>
      </c>
    </row>
    <row r="17" spans="1:16" ht="13.5">
      <c r="A17" s="212">
        <v>3</v>
      </c>
      <c r="B17" s="228" t="s">
        <v>60</v>
      </c>
      <c r="C17" s="229"/>
      <c r="D17" s="229"/>
      <c r="E17" s="230"/>
      <c r="F17" s="169" t="s">
        <v>53</v>
      </c>
      <c r="G17" s="164"/>
      <c r="H17" s="152" t="s">
        <v>169</v>
      </c>
      <c r="I17" s="150"/>
      <c r="J17" s="169" t="s">
        <v>53</v>
      </c>
      <c r="K17" s="164"/>
      <c r="L17" s="152" t="s">
        <v>169</v>
      </c>
      <c r="M17" s="150"/>
      <c r="N17" s="169" t="s">
        <v>53</v>
      </c>
      <c r="O17" s="164"/>
      <c r="P17" s="152" t="s">
        <v>170</v>
      </c>
    </row>
    <row r="18" spans="1:16" ht="13.5">
      <c r="A18" s="213"/>
      <c r="B18" s="214" t="s">
        <v>61</v>
      </c>
      <c r="C18" s="215"/>
      <c r="D18" s="215"/>
      <c r="E18" s="215"/>
      <c r="F18" s="163" t="s">
        <v>53</v>
      </c>
      <c r="G18" s="164"/>
      <c r="H18" s="152" t="s">
        <v>110</v>
      </c>
      <c r="I18" s="150"/>
      <c r="J18" s="163" t="s">
        <v>53</v>
      </c>
      <c r="K18" s="164"/>
      <c r="L18" s="152" t="s">
        <v>110</v>
      </c>
      <c r="M18" s="150"/>
      <c r="N18" s="163" t="s">
        <v>53</v>
      </c>
      <c r="O18" s="164"/>
      <c r="P18" s="152" t="s">
        <v>110</v>
      </c>
    </row>
    <row r="19" spans="1:16" ht="54">
      <c r="A19" s="213"/>
      <c r="B19" s="231" t="s">
        <v>62</v>
      </c>
      <c r="C19" s="232"/>
      <c r="D19" s="232"/>
      <c r="E19" s="232"/>
      <c r="F19" s="163" t="s">
        <v>75</v>
      </c>
      <c r="G19" s="164"/>
      <c r="H19" s="163" t="s">
        <v>75</v>
      </c>
      <c r="I19" s="150"/>
      <c r="J19" s="163" t="s">
        <v>75</v>
      </c>
      <c r="K19" s="164"/>
      <c r="L19" s="163" t="s">
        <v>75</v>
      </c>
      <c r="M19" s="150"/>
      <c r="N19" s="163" t="s">
        <v>55</v>
      </c>
      <c r="O19" s="164"/>
      <c r="P19" s="152" t="s">
        <v>111</v>
      </c>
    </row>
    <row r="20" spans="1:16" ht="54">
      <c r="A20" s="213"/>
      <c r="B20" s="214" t="s">
        <v>63</v>
      </c>
      <c r="C20" s="215"/>
      <c r="D20" s="215"/>
      <c r="E20" s="215"/>
      <c r="F20" s="163" t="s">
        <v>75</v>
      </c>
      <c r="G20" s="164"/>
      <c r="H20" s="163" t="s">
        <v>75</v>
      </c>
      <c r="I20" s="150"/>
      <c r="J20" s="163" t="s">
        <v>75</v>
      </c>
      <c r="K20" s="164"/>
      <c r="L20" s="170" t="s">
        <v>75</v>
      </c>
      <c r="M20" s="150"/>
      <c r="N20" s="163" t="s">
        <v>53</v>
      </c>
      <c r="O20" s="164"/>
      <c r="P20" s="152" t="s">
        <v>186</v>
      </c>
    </row>
    <row r="21" spans="1:16" ht="54.75" thickBot="1">
      <c r="A21" s="227"/>
      <c r="B21" s="233" t="s">
        <v>64</v>
      </c>
      <c r="C21" s="234"/>
      <c r="D21" s="234"/>
      <c r="E21" s="234"/>
      <c r="F21" s="163" t="s">
        <v>75</v>
      </c>
      <c r="G21" s="164"/>
      <c r="H21" s="163" t="s">
        <v>75</v>
      </c>
      <c r="I21" s="150"/>
      <c r="J21" s="163" t="s">
        <v>75</v>
      </c>
      <c r="K21" s="164"/>
      <c r="L21" s="163" t="s">
        <v>75</v>
      </c>
      <c r="M21" s="150"/>
      <c r="N21" s="163" t="s">
        <v>53</v>
      </c>
      <c r="O21" s="164"/>
      <c r="P21" s="152" t="s">
        <v>171</v>
      </c>
    </row>
    <row r="22" spans="1:16" ht="13.5">
      <c r="A22" s="212">
        <v>4</v>
      </c>
      <c r="B22" s="171" t="s">
        <v>65</v>
      </c>
      <c r="C22" s="172"/>
      <c r="D22" s="172"/>
      <c r="E22" s="173"/>
      <c r="F22" s="169"/>
      <c r="G22" s="164"/>
      <c r="H22" s="152"/>
      <c r="I22" s="150"/>
      <c r="J22" s="169"/>
      <c r="K22" s="164"/>
      <c r="L22" s="152"/>
      <c r="M22" s="150"/>
      <c r="N22" s="169"/>
      <c r="O22" s="164"/>
      <c r="P22" s="152"/>
    </row>
    <row r="23" spans="1:16" ht="135">
      <c r="A23" s="213"/>
      <c r="B23" s="214" t="s">
        <v>66</v>
      </c>
      <c r="C23" s="215"/>
      <c r="D23" s="215"/>
      <c r="E23" s="215"/>
      <c r="F23" s="163" t="s">
        <v>55</v>
      </c>
      <c r="G23" s="164"/>
      <c r="H23" s="174" t="s">
        <v>172</v>
      </c>
      <c r="I23" s="150"/>
      <c r="J23" s="163" t="s">
        <v>55</v>
      </c>
      <c r="K23" s="164"/>
      <c r="L23" s="174" t="s">
        <v>173</v>
      </c>
      <c r="M23" s="150"/>
      <c r="N23" s="163" t="s">
        <v>75</v>
      </c>
      <c r="O23" s="164"/>
      <c r="P23" s="163" t="s">
        <v>75</v>
      </c>
    </row>
    <row r="24" spans="1:16" ht="68.25" thickBot="1">
      <c r="A24" s="213"/>
      <c r="B24" s="214" t="s">
        <v>67</v>
      </c>
      <c r="C24" s="215"/>
      <c r="D24" s="215"/>
      <c r="E24" s="215"/>
      <c r="F24" s="163" t="s">
        <v>75</v>
      </c>
      <c r="G24" s="164"/>
      <c r="H24" s="174" t="s">
        <v>75</v>
      </c>
      <c r="I24" s="150"/>
      <c r="J24" s="163" t="s">
        <v>75</v>
      </c>
      <c r="K24" s="164"/>
      <c r="L24" s="174" t="s">
        <v>75</v>
      </c>
      <c r="M24" s="150"/>
      <c r="N24" s="163" t="s">
        <v>53</v>
      </c>
      <c r="O24" s="164"/>
      <c r="P24" s="174" t="s">
        <v>174</v>
      </c>
    </row>
    <row r="25" spans="1:16" ht="13.5">
      <c r="A25" s="216">
        <v>5</v>
      </c>
      <c r="B25" s="219" t="s">
        <v>68</v>
      </c>
      <c r="C25" s="220"/>
      <c r="D25" s="220"/>
      <c r="E25" s="220"/>
      <c r="F25" s="163"/>
      <c r="G25" s="164"/>
      <c r="H25" s="163" t="s">
        <v>75</v>
      </c>
      <c r="I25" s="150"/>
      <c r="J25" s="163"/>
      <c r="K25" s="164"/>
      <c r="L25" s="163" t="s">
        <v>75</v>
      </c>
      <c r="M25" s="150"/>
      <c r="N25" s="163"/>
      <c r="O25" s="164"/>
      <c r="P25" s="163" t="s">
        <v>75</v>
      </c>
    </row>
    <row r="26" spans="1:16" ht="175.5">
      <c r="A26" s="217"/>
      <c r="B26" s="214" t="s">
        <v>69</v>
      </c>
      <c r="C26" s="215"/>
      <c r="D26" s="215"/>
      <c r="E26" s="215"/>
      <c r="F26" s="163" t="s">
        <v>75</v>
      </c>
      <c r="G26" s="164"/>
      <c r="H26" s="174" t="s">
        <v>75</v>
      </c>
      <c r="I26" s="150"/>
      <c r="J26" s="163" t="s">
        <v>75</v>
      </c>
      <c r="K26" s="164"/>
      <c r="L26" s="174" t="s">
        <v>75</v>
      </c>
      <c r="M26" s="150"/>
      <c r="N26" s="163"/>
      <c r="O26" s="163" t="s">
        <v>55</v>
      </c>
      <c r="P26" s="174" t="s">
        <v>175</v>
      </c>
    </row>
    <row r="27" spans="1:16" ht="14.25" thickBot="1">
      <c r="A27" s="218"/>
      <c r="B27" s="214" t="s">
        <v>70</v>
      </c>
      <c r="C27" s="215"/>
      <c r="D27" s="215"/>
      <c r="E27" s="215"/>
      <c r="F27" s="169" t="s">
        <v>75</v>
      </c>
      <c r="G27" s="164"/>
      <c r="H27" s="163" t="s">
        <v>75</v>
      </c>
      <c r="I27" s="150"/>
      <c r="J27" s="169" t="s">
        <v>75</v>
      </c>
      <c r="K27" s="164"/>
      <c r="L27" s="163" t="s">
        <v>75</v>
      </c>
      <c r="M27" s="150"/>
      <c r="N27" s="169" t="s">
        <v>75</v>
      </c>
      <c r="O27" s="164"/>
      <c r="P27" s="163" t="s">
        <v>75</v>
      </c>
    </row>
    <row r="28" spans="1:16" ht="162.75" thickBot="1">
      <c r="A28" s="168">
        <v>6</v>
      </c>
      <c r="B28" s="201" t="s">
        <v>112</v>
      </c>
      <c r="C28" s="202"/>
      <c r="D28" s="202"/>
      <c r="E28" s="203"/>
      <c r="F28" s="163" t="s">
        <v>53</v>
      </c>
      <c r="G28" s="169"/>
      <c r="H28" s="162" t="s">
        <v>176</v>
      </c>
      <c r="I28" s="150"/>
      <c r="J28" s="163" t="s">
        <v>53</v>
      </c>
      <c r="K28" s="169"/>
      <c r="L28" s="162" t="s">
        <v>177</v>
      </c>
      <c r="M28" s="150"/>
      <c r="N28" s="163" t="s">
        <v>75</v>
      </c>
      <c r="O28" s="169"/>
      <c r="P28" s="174" t="s">
        <v>75</v>
      </c>
    </row>
    <row r="29" spans="1:16" ht="14.25" thickBot="1">
      <c r="A29" s="168">
        <v>7</v>
      </c>
      <c r="B29" s="201" t="s">
        <v>71</v>
      </c>
      <c r="C29" s="204"/>
      <c r="D29" s="204"/>
      <c r="E29" s="205"/>
      <c r="F29" s="163" t="s">
        <v>53</v>
      </c>
      <c r="G29" s="169"/>
      <c r="H29" s="162" t="s">
        <v>113</v>
      </c>
      <c r="I29" s="150"/>
      <c r="J29" s="163" t="s">
        <v>53</v>
      </c>
      <c r="K29" s="169"/>
      <c r="L29" s="162" t="s">
        <v>114</v>
      </c>
      <c r="M29" s="150"/>
      <c r="N29" s="163"/>
      <c r="O29" s="169"/>
      <c r="P29" s="162"/>
    </row>
    <row r="30" spans="1:16" ht="14.25" thickBot="1">
      <c r="A30" s="146">
        <v>8</v>
      </c>
      <c r="B30" s="206" t="s">
        <v>72</v>
      </c>
      <c r="C30" s="207"/>
      <c r="D30" s="207"/>
      <c r="E30" s="207"/>
      <c r="F30" s="163" t="s">
        <v>53</v>
      </c>
      <c r="G30" s="169"/>
      <c r="H30" s="162" t="s">
        <v>115</v>
      </c>
      <c r="I30" s="150"/>
      <c r="J30" s="163" t="s">
        <v>53</v>
      </c>
      <c r="K30" s="169"/>
      <c r="L30" s="162" t="s">
        <v>116</v>
      </c>
      <c r="M30" s="150"/>
      <c r="N30" s="163"/>
      <c r="O30" s="169"/>
      <c r="P30" s="162"/>
    </row>
    <row r="32" spans="1:16" ht="13.5">
      <c r="A32" s="208" t="s">
        <v>73</v>
      </c>
      <c r="B32" s="209"/>
      <c r="C32" s="209"/>
      <c r="D32" s="209"/>
      <c r="E32" s="210"/>
      <c r="F32" s="175" t="s">
        <v>117</v>
      </c>
      <c r="G32" s="169"/>
      <c r="H32" s="163" t="s">
        <v>2</v>
      </c>
      <c r="I32" s="150"/>
      <c r="J32" s="175" t="s">
        <v>117</v>
      </c>
      <c r="K32" s="169"/>
      <c r="L32" s="163" t="s">
        <v>2</v>
      </c>
      <c r="M32" s="150"/>
      <c r="N32" s="175" t="s">
        <v>117</v>
      </c>
      <c r="O32" s="169"/>
      <c r="P32" s="169" t="s">
        <v>2</v>
      </c>
    </row>
    <row r="33" spans="1:16" ht="13.5">
      <c r="A33" s="176"/>
      <c r="B33" s="176"/>
      <c r="C33" s="176"/>
      <c r="D33" s="176"/>
      <c r="E33" s="176"/>
      <c r="F33" s="176"/>
      <c r="G33" s="177"/>
      <c r="H33" s="178"/>
      <c r="I33" s="150"/>
      <c r="J33" s="176"/>
      <c r="K33" s="177"/>
      <c r="L33" s="178"/>
      <c r="M33" s="150"/>
      <c r="N33" s="176"/>
      <c r="O33" s="177"/>
      <c r="P33" s="177"/>
    </row>
    <row r="34" spans="1:16" ht="14.25" thickBot="1">
      <c r="A34" s="211" t="s">
        <v>178</v>
      </c>
      <c r="B34" s="211"/>
      <c r="C34" s="211"/>
      <c r="D34" s="211"/>
      <c r="E34" s="211"/>
      <c r="F34" s="176"/>
      <c r="G34" s="177"/>
      <c r="H34" s="178"/>
      <c r="I34" s="150"/>
      <c r="J34" s="176"/>
      <c r="K34" s="177"/>
      <c r="L34" s="178"/>
      <c r="M34" s="150"/>
      <c r="N34" s="176"/>
      <c r="O34" s="177"/>
      <c r="P34" s="177"/>
    </row>
    <row r="35" spans="1:16" ht="81.75" thickBot="1">
      <c r="A35" s="175">
        <v>9</v>
      </c>
      <c r="B35" s="186" t="s">
        <v>179</v>
      </c>
      <c r="C35" s="186"/>
      <c r="D35" s="186"/>
      <c r="E35" s="187"/>
      <c r="F35" s="163" t="s">
        <v>55</v>
      </c>
      <c r="G35" s="169"/>
      <c r="H35" s="162" t="s">
        <v>180</v>
      </c>
      <c r="I35" s="150"/>
      <c r="J35" s="163"/>
      <c r="K35" s="169"/>
      <c r="L35" s="162" t="s">
        <v>181</v>
      </c>
      <c r="M35" s="150"/>
      <c r="N35" s="163" t="s">
        <v>75</v>
      </c>
      <c r="O35" s="169"/>
      <c r="P35" s="174" t="s">
        <v>75</v>
      </c>
    </row>
    <row r="36" spans="1:16" ht="176.25" thickBot="1">
      <c r="A36" s="175">
        <v>10</v>
      </c>
      <c r="B36" s="186" t="s">
        <v>182</v>
      </c>
      <c r="C36" s="186"/>
      <c r="D36" s="186"/>
      <c r="E36" s="187"/>
      <c r="F36" s="163" t="s">
        <v>53</v>
      </c>
      <c r="G36" s="169"/>
      <c r="H36" s="162" t="s">
        <v>183</v>
      </c>
      <c r="I36" s="150"/>
      <c r="J36" s="163" t="s">
        <v>53</v>
      </c>
      <c r="K36" s="169"/>
      <c r="L36" s="162" t="s">
        <v>184</v>
      </c>
      <c r="M36" s="150"/>
      <c r="N36" s="163" t="s">
        <v>75</v>
      </c>
      <c r="O36" s="169"/>
      <c r="P36" s="174" t="s">
        <v>75</v>
      </c>
    </row>
    <row r="37" spans="1:16" ht="13.5">
      <c r="A37" s="176"/>
      <c r="B37" s="176"/>
      <c r="C37" s="176"/>
      <c r="D37" s="176"/>
      <c r="E37" s="176"/>
      <c r="F37" s="176"/>
      <c r="G37" s="177"/>
      <c r="H37" s="178"/>
      <c r="I37" s="150"/>
      <c r="J37" s="176"/>
      <c r="K37" s="177"/>
      <c r="L37" s="178"/>
      <c r="M37" s="150"/>
      <c r="N37" s="176"/>
      <c r="O37" s="177"/>
      <c r="P37" s="177"/>
    </row>
    <row r="38" spans="1:17" ht="12.75">
      <c r="A38" s="188" t="s">
        <v>185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90"/>
    </row>
    <row r="39" spans="1:17" ht="12.75">
      <c r="A39" s="191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3"/>
    </row>
    <row r="40" spans="1:17" ht="12.75">
      <c r="A40" s="191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3"/>
    </row>
    <row r="41" spans="1:17" ht="12.75">
      <c r="A41" s="194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6"/>
    </row>
    <row r="42" spans="1:8" ht="12.75">
      <c r="A42" s="179"/>
      <c r="B42" s="179"/>
      <c r="C42" s="179"/>
      <c r="D42" s="179"/>
      <c r="E42" s="179"/>
      <c r="F42" s="179"/>
      <c r="G42" s="179"/>
      <c r="H42" s="179"/>
    </row>
    <row r="43" spans="1:8" ht="12.75">
      <c r="A43" s="55"/>
      <c r="B43" s="55"/>
      <c r="C43" s="55"/>
      <c r="D43" s="55"/>
      <c r="E43" s="55"/>
      <c r="F43" s="55"/>
      <c r="G43" s="55"/>
      <c r="H43" s="55"/>
    </row>
    <row r="44" spans="1:10" ht="12.75">
      <c r="A44" s="197"/>
      <c r="B44" s="197"/>
      <c r="C44" s="197"/>
      <c r="D44" s="197"/>
      <c r="E44" s="197"/>
      <c r="F44" s="197"/>
      <c r="G44" s="197"/>
      <c r="H44" s="197"/>
      <c r="I44" s="197"/>
      <c r="J44" s="197"/>
    </row>
    <row r="45" spans="1:16" ht="13.5">
      <c r="A45" s="198" t="s">
        <v>118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</row>
    <row r="46" spans="1:16" ht="12.75">
      <c r="A46" s="199" t="s">
        <v>119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</row>
    <row r="47" spans="1:16" ht="12.75">
      <c r="A47" s="200" t="s">
        <v>120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</row>
  </sheetData>
  <sheetProtection/>
  <mergeCells count="48">
    <mergeCell ref="A2:P2"/>
    <mergeCell ref="A3:P3"/>
    <mergeCell ref="A4:P4"/>
    <mergeCell ref="A5:P5"/>
    <mergeCell ref="A6:A9"/>
    <mergeCell ref="B6:E9"/>
    <mergeCell ref="F6:H6"/>
    <mergeCell ref="J6:L6"/>
    <mergeCell ref="N6:P6"/>
    <mergeCell ref="F7:H7"/>
    <mergeCell ref="J7:L7"/>
    <mergeCell ref="N7:P7"/>
    <mergeCell ref="F8:G8"/>
    <mergeCell ref="J8:K8"/>
    <mergeCell ref="N8:O8"/>
    <mergeCell ref="A10:A15"/>
    <mergeCell ref="B10:E10"/>
    <mergeCell ref="B11:E11"/>
    <mergeCell ref="B12:H12"/>
    <mergeCell ref="B13:E13"/>
    <mergeCell ref="B14:E14"/>
    <mergeCell ref="B15:E15"/>
    <mergeCell ref="B16:E16"/>
    <mergeCell ref="A17:A21"/>
    <mergeCell ref="B17:E17"/>
    <mergeCell ref="B18:E18"/>
    <mergeCell ref="B19:E19"/>
    <mergeCell ref="B20:E20"/>
    <mergeCell ref="B21:E21"/>
    <mergeCell ref="A22:A24"/>
    <mergeCell ref="B23:E23"/>
    <mergeCell ref="B24:E24"/>
    <mergeCell ref="A25:A27"/>
    <mergeCell ref="B25:E25"/>
    <mergeCell ref="B26:E26"/>
    <mergeCell ref="B27:E27"/>
    <mergeCell ref="B28:E28"/>
    <mergeCell ref="B29:E29"/>
    <mergeCell ref="B30:E30"/>
    <mergeCell ref="A32:E32"/>
    <mergeCell ref="A34:E34"/>
    <mergeCell ref="B35:E35"/>
    <mergeCell ref="B36:E36"/>
    <mergeCell ref="A38:Q41"/>
    <mergeCell ref="A44:J44"/>
    <mergeCell ref="A45:P45"/>
    <mergeCell ref="A46:P46"/>
    <mergeCell ref="A47:P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6"/>
  <sheetViews>
    <sheetView zoomScalePageLayoutView="0" workbookViewId="0" topLeftCell="A1">
      <selection activeCell="G23" sqref="G23"/>
    </sheetView>
  </sheetViews>
  <sheetFormatPr defaultColWidth="11.421875" defaultRowHeight="12.75"/>
  <cols>
    <col min="3" max="3" width="36.8515625" style="0" customWidth="1"/>
    <col min="4" max="4" width="16.7109375" style="0" customWidth="1"/>
    <col min="5" max="5" width="17.140625" style="0" customWidth="1"/>
    <col min="6" max="6" width="16.7109375" style="0" customWidth="1"/>
    <col min="7" max="7" width="17.00390625" style="0" customWidth="1"/>
    <col min="8" max="8" width="3.8515625" style="0" customWidth="1"/>
    <col min="9" max="9" width="19.8515625" style="0" customWidth="1"/>
    <col min="10" max="10" width="20.421875" style="0" customWidth="1"/>
    <col min="11" max="11" width="15.00390625" style="0" customWidth="1"/>
    <col min="12" max="12" width="18.140625" style="0" customWidth="1"/>
  </cols>
  <sheetData>
    <row r="3" spans="1:12" ht="12.75">
      <c r="A3" s="267" t="s">
        <v>77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spans="1:12" ht="12.75">
      <c r="A4" s="267" t="s">
        <v>81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</row>
    <row r="5" spans="2:3" ht="12.75">
      <c r="B5" s="20"/>
      <c r="C5" s="20"/>
    </row>
    <row r="6" spans="2:3" ht="12.75">
      <c r="B6" s="20"/>
      <c r="C6" s="20"/>
    </row>
    <row r="7" spans="1:12" ht="12.75">
      <c r="A7" s="25"/>
      <c r="B7" s="22"/>
      <c r="C7" s="26" t="s">
        <v>40</v>
      </c>
      <c r="D7" s="265" t="s">
        <v>48</v>
      </c>
      <c r="E7" s="265"/>
      <c r="F7" s="265"/>
      <c r="G7" s="265"/>
      <c r="H7" s="27"/>
      <c r="I7" s="266" t="s">
        <v>41</v>
      </c>
      <c r="J7" s="266"/>
      <c r="K7" s="266"/>
      <c r="L7" s="266"/>
    </row>
    <row r="8" spans="1:12" ht="12.75">
      <c r="A8" s="25"/>
      <c r="B8" s="22"/>
      <c r="C8" s="22"/>
      <c r="D8" s="27" t="s">
        <v>26</v>
      </c>
      <c r="E8" s="27" t="s">
        <v>32</v>
      </c>
      <c r="F8" s="27" t="s">
        <v>27</v>
      </c>
      <c r="G8" s="27" t="s">
        <v>29</v>
      </c>
      <c r="H8" s="27"/>
      <c r="I8" s="28" t="s">
        <v>42</v>
      </c>
      <c r="J8" s="28" t="s">
        <v>43</v>
      </c>
      <c r="K8" s="28" t="s">
        <v>44</v>
      </c>
      <c r="L8" s="28" t="s">
        <v>35</v>
      </c>
    </row>
    <row r="9" spans="1:12" ht="12.75">
      <c r="A9" s="58">
        <v>1</v>
      </c>
      <c r="B9" s="23">
        <v>900254035</v>
      </c>
      <c r="C9" s="24" t="s">
        <v>78</v>
      </c>
      <c r="D9" s="59">
        <v>982315753</v>
      </c>
      <c r="E9" s="60">
        <v>1071685752</v>
      </c>
      <c r="F9" s="60">
        <v>604000031</v>
      </c>
      <c r="G9" s="59">
        <v>604000031</v>
      </c>
      <c r="H9" s="24"/>
      <c r="I9" s="61">
        <f>+D9/F9</f>
        <v>1.6263505009654544</v>
      </c>
      <c r="J9" s="62">
        <f>+D9-F9</f>
        <v>378315722</v>
      </c>
      <c r="K9" s="63">
        <f>+G9/E9</f>
        <v>0.5635980788890809</v>
      </c>
      <c r="L9" s="64">
        <f>+E9-G9</f>
        <v>467685721</v>
      </c>
    </row>
    <row r="10" spans="1:12" ht="12.75">
      <c r="A10" s="58">
        <f>+A9+1</f>
        <v>2</v>
      </c>
      <c r="B10" s="23">
        <v>900321021</v>
      </c>
      <c r="C10" s="24" t="s">
        <v>79</v>
      </c>
      <c r="D10" s="59">
        <v>289007000</v>
      </c>
      <c r="E10" s="59">
        <v>298812000</v>
      </c>
      <c r="F10" s="59">
        <v>228695000</v>
      </c>
      <c r="G10" s="59">
        <v>228695000</v>
      </c>
      <c r="H10" s="24"/>
      <c r="I10" s="61">
        <f>+D10/F10</f>
        <v>1.2637224250639498</v>
      </c>
      <c r="J10" s="62">
        <f>+D10-F10</f>
        <v>60312000</v>
      </c>
      <c r="K10" s="63">
        <f>+G10/E10</f>
        <v>0.7653474425391216</v>
      </c>
      <c r="L10" s="64">
        <f>+E10-G10</f>
        <v>70117000</v>
      </c>
    </row>
    <row r="11" spans="1:12" ht="12.75">
      <c r="A11" s="65"/>
      <c r="B11" s="65"/>
      <c r="C11" s="66"/>
      <c r="D11" s="67"/>
      <c r="E11" s="67"/>
      <c r="F11" s="67"/>
      <c r="G11" s="67"/>
      <c r="H11" s="66"/>
      <c r="I11" s="68"/>
      <c r="J11" s="69"/>
      <c r="K11" s="70"/>
      <c r="L11" s="69"/>
    </row>
    <row r="12" spans="1:12" ht="12.75">
      <c r="A12" s="65"/>
      <c r="B12" s="65"/>
      <c r="C12" s="38" t="s">
        <v>80</v>
      </c>
      <c r="D12" s="59">
        <f>SUM(D9:D11)</f>
        <v>1271322753</v>
      </c>
      <c r="E12" s="59">
        <f>SUM(E9:E10)</f>
        <v>1370497752</v>
      </c>
      <c r="F12" s="59">
        <f>SUM(F9:F10)</f>
        <v>832695031</v>
      </c>
      <c r="G12" s="59">
        <f>SUM(G9:G10)</f>
        <v>832695031</v>
      </c>
      <c r="H12" s="66"/>
      <c r="I12" s="68"/>
      <c r="J12" s="69"/>
      <c r="K12" s="70"/>
      <c r="L12" s="21">
        <f>+L9+L10</f>
        <v>537802721</v>
      </c>
    </row>
    <row r="13" spans="1:12" ht="12.75">
      <c r="A13" s="65"/>
      <c r="B13" s="65"/>
      <c r="C13" s="66"/>
      <c r="D13" s="69"/>
      <c r="E13" s="69"/>
      <c r="F13" s="69"/>
      <c r="G13" s="69"/>
      <c r="H13" s="66"/>
      <c r="I13" s="68"/>
      <c r="J13" s="69"/>
      <c r="K13" s="70"/>
      <c r="L13" s="69"/>
    </row>
    <row r="14" spans="1:12" ht="12.75">
      <c r="A14" s="65"/>
      <c r="B14" s="65"/>
      <c r="C14" s="66"/>
      <c r="D14" s="69"/>
      <c r="E14" s="69"/>
      <c r="F14" s="69"/>
      <c r="G14" s="69"/>
      <c r="H14" s="66"/>
      <c r="I14" s="68"/>
      <c r="J14" s="69"/>
      <c r="K14" s="70"/>
      <c r="L14" s="69"/>
    </row>
    <row r="15" spans="1:12" ht="12.75">
      <c r="A15" s="65"/>
      <c r="B15" s="65"/>
      <c r="C15" s="66"/>
      <c r="D15" s="69"/>
      <c r="E15" s="69"/>
      <c r="F15" s="69"/>
      <c r="G15" s="69"/>
      <c r="H15" s="66"/>
      <c r="I15" s="68"/>
      <c r="J15" s="69"/>
      <c r="K15" s="70"/>
      <c r="L15" s="69"/>
    </row>
    <row r="16" spans="1:12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</sheetData>
  <sheetProtection/>
  <mergeCells count="4">
    <mergeCell ref="D7:G7"/>
    <mergeCell ref="I7:L7"/>
    <mergeCell ref="A3:L3"/>
    <mergeCell ref="A4:L4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3"/>
  <sheetViews>
    <sheetView zoomScalePageLayoutView="0" workbookViewId="0" topLeftCell="A10">
      <selection activeCell="O29" sqref="O29"/>
    </sheetView>
  </sheetViews>
  <sheetFormatPr defaultColWidth="11.421875" defaultRowHeight="12.75"/>
  <cols>
    <col min="8" max="8" width="14.140625" style="0" customWidth="1"/>
    <col min="11" max="11" width="15.140625" style="0" customWidth="1"/>
    <col min="14" max="14" width="15.140625" style="0" customWidth="1"/>
  </cols>
  <sheetData>
    <row r="2" spans="1:14" ht="15.75">
      <c r="A2" s="317" t="s">
        <v>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5.75">
      <c r="A3" s="317" t="s">
        <v>4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</row>
    <row r="4" spans="1:14" ht="15.75">
      <c r="A4" s="317" t="s">
        <v>77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</row>
    <row r="5" spans="1:14" ht="15.75">
      <c r="A5" s="317" t="s">
        <v>82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</row>
    <row r="6" spans="1:14" ht="15.75">
      <c r="A6" s="317" t="s">
        <v>8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</row>
    <row r="7" spans="1:14" ht="15.75">
      <c r="A7" s="317" t="s">
        <v>187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</row>
    <row r="8" spans="1:14" ht="15.75">
      <c r="A8" s="109"/>
      <c r="B8" s="109"/>
      <c r="C8" s="109"/>
      <c r="D8" s="109"/>
      <c r="E8" s="109"/>
      <c r="F8" s="109"/>
      <c r="G8" s="109"/>
      <c r="H8" s="109"/>
      <c r="I8" s="110"/>
      <c r="J8" s="110"/>
      <c r="K8" s="110"/>
      <c r="L8" s="110"/>
      <c r="M8" s="110"/>
      <c r="N8" s="110"/>
    </row>
    <row r="9" spans="1:11" ht="14.25" thickBot="1">
      <c r="A9" s="29"/>
      <c r="B9" s="29"/>
      <c r="C9" s="29"/>
      <c r="D9" s="29"/>
      <c r="E9" s="29"/>
      <c r="F9" s="268"/>
      <c r="G9" s="268"/>
      <c r="H9" s="268"/>
      <c r="I9" s="268"/>
      <c r="J9" s="268"/>
      <c r="K9" s="268"/>
    </row>
    <row r="10" spans="1:14" ht="14.25" thickBot="1">
      <c r="A10" s="269" t="s">
        <v>5</v>
      </c>
      <c r="B10" s="272" t="s">
        <v>9</v>
      </c>
      <c r="C10" s="273"/>
      <c r="D10" s="273"/>
      <c r="E10" s="274"/>
      <c r="F10" s="281" t="s">
        <v>3</v>
      </c>
      <c r="G10" s="282"/>
      <c r="H10" s="283"/>
      <c r="I10" s="281" t="s">
        <v>3</v>
      </c>
      <c r="J10" s="282"/>
      <c r="K10" s="283"/>
      <c r="L10" s="281" t="s">
        <v>3</v>
      </c>
      <c r="M10" s="282"/>
      <c r="N10" s="283"/>
    </row>
    <row r="11" spans="1:14" ht="13.5" thickBot="1">
      <c r="A11" s="270"/>
      <c r="B11" s="275"/>
      <c r="C11" s="276"/>
      <c r="D11" s="276"/>
      <c r="E11" s="277"/>
      <c r="F11" s="284" t="s">
        <v>78</v>
      </c>
      <c r="G11" s="285"/>
      <c r="H11" s="286"/>
      <c r="I11" s="284" t="s">
        <v>83</v>
      </c>
      <c r="J11" s="285"/>
      <c r="K11" s="286"/>
      <c r="L11" s="284" t="s">
        <v>80</v>
      </c>
      <c r="M11" s="285"/>
      <c r="N11" s="286"/>
    </row>
    <row r="12" spans="1:14" ht="14.25" thickBot="1">
      <c r="A12" s="270"/>
      <c r="B12" s="275"/>
      <c r="C12" s="276"/>
      <c r="D12" s="276"/>
      <c r="E12" s="277"/>
      <c r="F12" s="281" t="s">
        <v>0</v>
      </c>
      <c r="G12" s="282"/>
      <c r="H12" s="283"/>
      <c r="I12" s="281" t="s">
        <v>0</v>
      </c>
      <c r="J12" s="282"/>
      <c r="K12" s="283"/>
      <c r="L12" s="281" t="s">
        <v>0</v>
      </c>
      <c r="M12" s="282"/>
      <c r="N12" s="283"/>
    </row>
    <row r="13" spans="1:14" ht="14.25" thickBot="1">
      <c r="A13" s="271"/>
      <c r="B13" s="278"/>
      <c r="C13" s="279"/>
      <c r="D13" s="279"/>
      <c r="E13" s="280"/>
      <c r="F13" s="3" t="s">
        <v>2</v>
      </c>
      <c r="G13" s="2" t="s">
        <v>1</v>
      </c>
      <c r="H13" s="2" t="s">
        <v>6</v>
      </c>
      <c r="I13" s="3" t="s">
        <v>2</v>
      </c>
      <c r="J13" s="2" t="s">
        <v>1</v>
      </c>
      <c r="K13" s="2" t="s">
        <v>6</v>
      </c>
      <c r="L13" s="3" t="s">
        <v>2</v>
      </c>
      <c r="M13" s="2" t="s">
        <v>1</v>
      </c>
      <c r="N13" s="2" t="s">
        <v>6</v>
      </c>
    </row>
    <row r="14" spans="1:14" ht="14.25" thickBot="1">
      <c r="A14" s="287">
        <v>1</v>
      </c>
      <c r="B14" s="290" t="s">
        <v>10</v>
      </c>
      <c r="C14" s="291"/>
      <c r="D14" s="291"/>
      <c r="E14" s="292"/>
      <c r="F14" s="5"/>
      <c r="G14" s="5"/>
      <c r="H14" s="5"/>
      <c r="I14" s="34"/>
      <c r="J14" s="34"/>
      <c r="K14" s="5"/>
      <c r="L14" s="5"/>
      <c r="M14" s="5"/>
      <c r="N14" s="5"/>
    </row>
    <row r="15" spans="1:14" ht="13.5">
      <c r="A15" s="288"/>
      <c r="B15" s="293" t="s">
        <v>11</v>
      </c>
      <c r="C15" s="294"/>
      <c r="D15" s="6">
        <v>2009</v>
      </c>
      <c r="E15" s="7">
        <v>2010</v>
      </c>
      <c r="F15" s="8" t="s">
        <v>53</v>
      </c>
      <c r="G15" s="10"/>
      <c r="H15" s="10"/>
      <c r="I15" s="8" t="s">
        <v>53</v>
      </c>
      <c r="J15" s="35"/>
      <c r="K15" s="10"/>
      <c r="L15" s="8" t="s">
        <v>53</v>
      </c>
      <c r="M15" s="10"/>
      <c r="N15" s="10"/>
    </row>
    <row r="16" spans="1:14" ht="14.25" thickBot="1">
      <c r="A16" s="288"/>
      <c r="B16" s="295"/>
      <c r="C16" s="296"/>
      <c r="D16" s="31"/>
      <c r="E16" s="32"/>
      <c r="F16" s="30"/>
      <c r="G16" s="71"/>
      <c r="H16" s="71"/>
      <c r="I16" s="30"/>
      <c r="J16" s="30"/>
      <c r="K16" s="71"/>
      <c r="L16" s="30"/>
      <c r="M16" s="71"/>
      <c r="N16" s="71"/>
    </row>
    <row r="17" spans="1:14" ht="13.5">
      <c r="A17" s="288"/>
      <c r="B17" s="293" t="s">
        <v>12</v>
      </c>
      <c r="C17" s="294"/>
      <c r="D17" s="6">
        <v>2009</v>
      </c>
      <c r="E17" s="7">
        <v>2010</v>
      </c>
      <c r="F17" s="8" t="s">
        <v>53</v>
      </c>
      <c r="G17" s="10"/>
      <c r="H17" s="10"/>
      <c r="I17" s="8" t="s">
        <v>53</v>
      </c>
      <c r="J17" s="35"/>
      <c r="K17" s="10"/>
      <c r="L17" s="8" t="s">
        <v>53</v>
      </c>
      <c r="M17" s="10"/>
      <c r="N17" s="10"/>
    </row>
    <row r="18" spans="1:14" ht="14.25" thickBot="1">
      <c r="A18" s="288"/>
      <c r="B18" s="295"/>
      <c r="C18" s="296"/>
      <c r="D18" s="31"/>
      <c r="E18" s="32"/>
      <c r="F18" s="30"/>
      <c r="G18" s="71"/>
      <c r="H18" s="71"/>
      <c r="I18" s="30"/>
      <c r="J18" s="30"/>
      <c r="K18" s="71"/>
      <c r="L18" s="30"/>
      <c r="M18" s="71"/>
      <c r="N18" s="71"/>
    </row>
    <row r="19" spans="1:14" ht="13.5">
      <c r="A19" s="288"/>
      <c r="B19" s="293" t="s">
        <v>13</v>
      </c>
      <c r="C19" s="294"/>
      <c r="D19" s="6">
        <v>2009</v>
      </c>
      <c r="E19" s="7">
        <v>2010</v>
      </c>
      <c r="F19" s="8" t="s">
        <v>53</v>
      </c>
      <c r="G19" s="10"/>
      <c r="H19" s="10"/>
      <c r="I19" s="8" t="s">
        <v>53</v>
      </c>
      <c r="J19" s="35"/>
      <c r="K19" s="35" t="s">
        <v>201</v>
      </c>
      <c r="L19" s="8" t="s">
        <v>53</v>
      </c>
      <c r="M19" s="10"/>
      <c r="N19" s="185"/>
    </row>
    <row r="20" spans="1:14" ht="14.25" thickBot="1">
      <c r="A20" s="288"/>
      <c r="B20" s="295"/>
      <c r="C20" s="296"/>
      <c r="D20" s="31"/>
      <c r="E20" s="32"/>
      <c r="F20" s="30"/>
      <c r="G20" s="71"/>
      <c r="H20" s="71"/>
      <c r="I20" s="30"/>
      <c r="J20" s="30"/>
      <c r="K20" s="71"/>
      <c r="L20" s="30"/>
      <c r="M20" s="71"/>
      <c r="N20" s="71"/>
    </row>
    <row r="21" spans="1:14" ht="14.25" thickBot="1">
      <c r="A21" s="288"/>
      <c r="B21" s="297" t="s">
        <v>14</v>
      </c>
      <c r="C21" s="298"/>
      <c r="D21" s="6">
        <v>2009</v>
      </c>
      <c r="E21" s="7">
        <v>2010</v>
      </c>
      <c r="F21" s="14" t="s">
        <v>53</v>
      </c>
      <c r="G21" s="37"/>
      <c r="H21" s="72"/>
      <c r="I21" s="14" t="s">
        <v>53</v>
      </c>
      <c r="J21" s="3"/>
      <c r="K21" s="3" t="s">
        <v>201</v>
      </c>
      <c r="L21" s="14" t="s">
        <v>53</v>
      </c>
      <c r="M21" s="37"/>
      <c r="N21" s="72"/>
    </row>
    <row r="22" spans="1:14" ht="14.25" thickBot="1">
      <c r="A22" s="289"/>
      <c r="B22" s="299"/>
      <c r="C22" s="300"/>
      <c r="D22" s="31"/>
      <c r="E22" s="32"/>
      <c r="F22" s="33"/>
      <c r="G22" s="9"/>
      <c r="H22" s="9"/>
      <c r="I22" s="33"/>
      <c r="J22" s="33"/>
      <c r="K22" s="9"/>
      <c r="L22" s="33"/>
      <c r="M22" s="9"/>
      <c r="N22" s="9"/>
    </row>
    <row r="23" spans="1:14" ht="14.25" thickBot="1">
      <c r="A23" s="301">
        <v>2</v>
      </c>
      <c r="B23" s="303" t="s">
        <v>84</v>
      </c>
      <c r="C23" s="304"/>
      <c r="D23" s="304"/>
      <c r="E23" s="304"/>
      <c r="F23" s="11"/>
      <c r="G23" s="11"/>
      <c r="H23" s="11"/>
      <c r="I23" s="3"/>
      <c r="J23" s="3"/>
      <c r="K23" s="11"/>
      <c r="L23" s="11"/>
      <c r="M23" s="11"/>
      <c r="N23" s="11"/>
    </row>
    <row r="24" spans="1:14" ht="14.25" thickBot="1">
      <c r="A24" s="302"/>
      <c r="B24" s="305" t="s">
        <v>85</v>
      </c>
      <c r="C24" s="306"/>
      <c r="D24" s="306"/>
      <c r="E24" s="306"/>
      <c r="F24" s="8" t="s">
        <v>53</v>
      </c>
      <c r="G24" s="9"/>
      <c r="H24" s="9"/>
      <c r="I24" s="8" t="s">
        <v>53</v>
      </c>
      <c r="J24" s="33"/>
      <c r="K24" s="9"/>
      <c r="L24" s="8" t="s">
        <v>53</v>
      </c>
      <c r="M24" s="9"/>
      <c r="N24" s="9"/>
    </row>
    <row r="25" spans="1:14" ht="14.25" thickBot="1">
      <c r="A25" s="302"/>
      <c r="B25" s="307" t="s">
        <v>86</v>
      </c>
      <c r="C25" s="308"/>
      <c r="D25" s="308"/>
      <c r="E25" s="308"/>
      <c r="F25" s="8" t="s">
        <v>53</v>
      </c>
      <c r="G25" s="10"/>
      <c r="H25" s="35" t="s">
        <v>201</v>
      </c>
      <c r="I25" s="8" t="s">
        <v>53</v>
      </c>
      <c r="J25" s="35"/>
      <c r="K25" s="35" t="s">
        <v>201</v>
      </c>
      <c r="L25" s="8" t="s">
        <v>53</v>
      </c>
      <c r="M25" s="10"/>
      <c r="N25" s="10"/>
    </row>
    <row r="26" spans="1:14" ht="14.25" thickBot="1">
      <c r="A26" s="301">
        <v>3</v>
      </c>
      <c r="B26" s="303" t="s">
        <v>15</v>
      </c>
      <c r="C26" s="304"/>
      <c r="D26" s="304"/>
      <c r="E26" s="304"/>
      <c r="F26" s="11"/>
      <c r="G26" s="11"/>
      <c r="H26" s="11"/>
      <c r="I26" s="3"/>
      <c r="J26" s="3"/>
      <c r="K26" s="11"/>
      <c r="L26" s="11"/>
      <c r="M26" s="11"/>
      <c r="N26" s="11"/>
    </row>
    <row r="27" spans="1:14" ht="14.25" thickBot="1">
      <c r="A27" s="302"/>
      <c r="B27" s="305" t="s">
        <v>18</v>
      </c>
      <c r="C27" s="306"/>
      <c r="D27" s="306"/>
      <c r="E27" s="306"/>
      <c r="F27" s="8" t="s">
        <v>53</v>
      </c>
      <c r="G27" s="9"/>
      <c r="H27" s="9"/>
      <c r="I27" s="8" t="s">
        <v>53</v>
      </c>
      <c r="J27" s="33"/>
      <c r="K27" s="9"/>
      <c r="L27" s="8" t="s">
        <v>53</v>
      </c>
      <c r="M27" s="9"/>
      <c r="N27" s="9"/>
    </row>
    <row r="28" spans="1:14" ht="14.25" thickBot="1">
      <c r="A28" s="302"/>
      <c r="B28" s="307" t="s">
        <v>16</v>
      </c>
      <c r="C28" s="308"/>
      <c r="D28" s="308"/>
      <c r="E28" s="308"/>
      <c r="F28" s="8" t="s">
        <v>53</v>
      </c>
      <c r="G28" s="10"/>
      <c r="H28" s="10"/>
      <c r="I28" s="8" t="s">
        <v>53</v>
      </c>
      <c r="J28" s="35"/>
      <c r="K28" s="35" t="s">
        <v>201</v>
      </c>
      <c r="L28" s="8" t="s">
        <v>53</v>
      </c>
      <c r="M28" s="10"/>
      <c r="N28" s="10"/>
    </row>
    <row r="29" spans="1:14" ht="14.25" thickBot="1">
      <c r="A29" s="301">
        <v>4</v>
      </c>
      <c r="B29" s="303" t="s">
        <v>17</v>
      </c>
      <c r="C29" s="304"/>
      <c r="D29" s="304"/>
      <c r="E29" s="304"/>
      <c r="F29" s="11"/>
      <c r="G29" s="11"/>
      <c r="H29" s="11"/>
      <c r="I29" s="3"/>
      <c r="J29" s="3"/>
      <c r="K29" s="11"/>
      <c r="L29" s="11"/>
      <c r="M29" s="11"/>
      <c r="N29" s="11"/>
    </row>
    <row r="30" spans="1:14" ht="14.25" thickBot="1">
      <c r="A30" s="302"/>
      <c r="B30" s="312" t="s">
        <v>18</v>
      </c>
      <c r="C30" s="313"/>
      <c r="D30" s="313"/>
      <c r="E30" s="313"/>
      <c r="F30" s="12" t="s">
        <v>53</v>
      </c>
      <c r="G30" s="13"/>
      <c r="H30" s="13"/>
      <c r="I30" s="12" t="s">
        <v>54</v>
      </c>
      <c r="J30" s="36"/>
      <c r="K30" s="13"/>
      <c r="L30" s="12" t="s">
        <v>53</v>
      </c>
      <c r="M30" s="13"/>
      <c r="N30" s="13"/>
    </row>
    <row r="31" spans="1:14" ht="14.25" thickBot="1">
      <c r="A31" s="311"/>
      <c r="B31" s="314" t="s">
        <v>16</v>
      </c>
      <c r="C31" s="315"/>
      <c r="D31" s="315"/>
      <c r="E31" s="316"/>
      <c r="F31" s="12" t="s">
        <v>53</v>
      </c>
      <c r="G31" s="13"/>
      <c r="H31" s="73"/>
      <c r="I31" s="12" t="s">
        <v>54</v>
      </c>
      <c r="J31" s="36"/>
      <c r="K31" s="73"/>
      <c r="L31" s="12" t="s">
        <v>53</v>
      </c>
      <c r="M31" s="13"/>
      <c r="N31" s="73"/>
    </row>
    <row r="32" spans="1:14" ht="14.25" thickBot="1">
      <c r="A32" s="4"/>
      <c r="B32" s="15" t="s">
        <v>34</v>
      </c>
      <c r="C32" s="16"/>
      <c r="D32" s="16"/>
      <c r="E32" s="16"/>
      <c r="F32" s="14"/>
      <c r="G32" s="37"/>
      <c r="H32" s="37"/>
      <c r="I32" s="14"/>
      <c r="J32" s="3"/>
      <c r="K32" s="37"/>
      <c r="L32" s="14"/>
      <c r="M32" s="37"/>
      <c r="N32" s="37"/>
    </row>
    <row r="33" spans="1:8" ht="13.5">
      <c r="A33" s="4"/>
      <c r="B33" s="4"/>
      <c r="C33" s="4"/>
      <c r="D33" s="4"/>
      <c r="E33" s="4"/>
      <c r="F33" s="4"/>
      <c r="G33" s="4"/>
      <c r="H33" s="4"/>
    </row>
    <row r="34" spans="1:8" ht="13.5">
      <c r="A34" s="4"/>
      <c r="B34" s="4"/>
      <c r="C34" s="4"/>
      <c r="D34" s="4"/>
      <c r="E34" s="4"/>
      <c r="F34" s="4"/>
      <c r="G34" s="4"/>
      <c r="H34" s="4"/>
    </row>
    <row r="35" spans="1:14" ht="12.75">
      <c r="A35" s="309" t="s">
        <v>38</v>
      </c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</row>
    <row r="36" spans="1:14" ht="12.75">
      <c r="A36" s="310" t="s">
        <v>36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</row>
    <row r="37" spans="1:14" ht="12.75">
      <c r="A37" s="309" t="s">
        <v>37</v>
      </c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</row>
    <row r="38" spans="1:14" ht="13.5">
      <c r="A38" s="19"/>
      <c r="B38" s="19"/>
      <c r="C38" s="19"/>
      <c r="D38" s="19"/>
      <c r="E38" s="19"/>
      <c r="F38" s="19"/>
      <c r="G38" s="19"/>
      <c r="H38" s="4"/>
      <c r="I38" s="19"/>
      <c r="J38" s="19"/>
      <c r="K38" s="19"/>
      <c r="L38" s="19"/>
      <c r="M38" s="19"/>
      <c r="N38" s="19"/>
    </row>
    <row r="39" spans="1:14" ht="13.5">
      <c r="A39" s="19"/>
      <c r="B39" s="19"/>
      <c r="C39" s="19"/>
      <c r="D39" s="19"/>
      <c r="E39" s="19"/>
      <c r="F39" s="19"/>
      <c r="G39" s="19"/>
      <c r="H39" s="4"/>
      <c r="I39" s="19"/>
      <c r="J39" s="19"/>
      <c r="K39" s="19"/>
      <c r="L39" s="19"/>
      <c r="M39" s="19"/>
      <c r="N39" s="19"/>
    </row>
    <row r="40" spans="1:14" ht="13.5">
      <c r="A40" s="19"/>
      <c r="B40" s="19"/>
      <c r="C40" s="19"/>
      <c r="D40" s="19"/>
      <c r="E40" s="19"/>
      <c r="F40" s="19"/>
      <c r="G40" s="19"/>
      <c r="H40" s="4"/>
      <c r="I40" s="19"/>
      <c r="J40" s="19"/>
      <c r="K40" s="19"/>
      <c r="L40" s="19"/>
      <c r="M40" s="19"/>
      <c r="N40" s="19"/>
    </row>
    <row r="41" spans="1:14" ht="13.5">
      <c r="A41" s="19"/>
      <c r="B41" s="19"/>
      <c r="C41" s="19"/>
      <c r="D41" s="19"/>
      <c r="E41" s="19"/>
      <c r="F41" s="19"/>
      <c r="G41" s="19"/>
      <c r="H41" s="4"/>
      <c r="I41" s="19"/>
      <c r="J41" s="19"/>
      <c r="K41" s="19"/>
      <c r="L41" s="19"/>
      <c r="M41" s="19"/>
      <c r="N41" s="19"/>
    </row>
    <row r="42" spans="1:8" ht="12.75">
      <c r="A42" s="18"/>
      <c r="H42" s="1"/>
    </row>
    <row r="43" spans="1:8" ht="12.75">
      <c r="A43" s="17"/>
      <c r="H43" s="1"/>
    </row>
  </sheetData>
  <sheetProtection/>
  <mergeCells count="39">
    <mergeCell ref="A2:N2"/>
    <mergeCell ref="A3:N3"/>
    <mergeCell ref="A4:N4"/>
    <mergeCell ref="A5:N5"/>
    <mergeCell ref="A6:N6"/>
    <mergeCell ref="A7:N7"/>
    <mergeCell ref="A35:N35"/>
    <mergeCell ref="A36:N36"/>
    <mergeCell ref="A37:N37"/>
    <mergeCell ref="A29:A31"/>
    <mergeCell ref="B29:E29"/>
    <mergeCell ref="B30:E30"/>
    <mergeCell ref="B31:E31"/>
    <mergeCell ref="A23:A25"/>
    <mergeCell ref="B23:E23"/>
    <mergeCell ref="B24:E24"/>
    <mergeCell ref="B25:E25"/>
    <mergeCell ref="A26:A28"/>
    <mergeCell ref="B26:E26"/>
    <mergeCell ref="B27:E27"/>
    <mergeCell ref="B28:E28"/>
    <mergeCell ref="I12:K12"/>
    <mergeCell ref="L12:N12"/>
    <mergeCell ref="A14:A22"/>
    <mergeCell ref="B14:E14"/>
    <mergeCell ref="B15:C16"/>
    <mergeCell ref="B17:C18"/>
    <mergeCell ref="B19:C20"/>
    <mergeCell ref="B21:C22"/>
    <mergeCell ref="F9:K9"/>
    <mergeCell ref="A10:A13"/>
    <mergeCell ref="B10:E13"/>
    <mergeCell ref="F10:H10"/>
    <mergeCell ref="I10:K10"/>
    <mergeCell ref="L10:N10"/>
    <mergeCell ref="F11:H11"/>
    <mergeCell ref="I11:K11"/>
    <mergeCell ref="L11:N11"/>
    <mergeCell ref="F12:H12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81"/>
  <sheetViews>
    <sheetView zoomScale="80" zoomScaleNormal="80" zoomScalePageLayoutView="0" workbookViewId="0" topLeftCell="A13">
      <selection activeCell="A43" sqref="A43:IV43"/>
    </sheetView>
  </sheetViews>
  <sheetFormatPr defaultColWidth="11.421875" defaultRowHeight="12.75"/>
  <cols>
    <col min="1" max="3" width="11.421875" style="40" customWidth="1"/>
    <col min="4" max="4" width="18.8515625" style="40" bestFit="1" customWidth="1"/>
    <col min="5" max="5" width="14.00390625" style="40" customWidth="1"/>
    <col min="6" max="6" width="14.140625" style="40" bestFit="1" customWidth="1"/>
    <col min="7" max="7" width="13.57421875" style="40" bestFit="1" customWidth="1"/>
    <col min="8" max="8" width="3.421875" style="40" bestFit="1" customWidth="1"/>
    <col min="9" max="9" width="4.421875" style="40" bestFit="1" customWidth="1"/>
    <col min="10" max="10" width="18.57421875" style="40" bestFit="1" customWidth="1"/>
    <col min="11" max="11" width="13.8515625" style="40" customWidth="1"/>
    <col min="12" max="12" width="13.57421875" style="40" bestFit="1" customWidth="1"/>
    <col min="13" max="13" width="12.8515625" style="40" bestFit="1" customWidth="1"/>
    <col min="14" max="14" width="3.421875" style="40" bestFit="1" customWidth="1"/>
    <col min="15" max="15" width="4.421875" style="40" bestFit="1" customWidth="1"/>
    <col min="16" max="16" width="18.57421875" style="40" bestFit="1" customWidth="1"/>
    <col min="17" max="17" width="13.8515625" style="40" bestFit="1" customWidth="1"/>
    <col min="18" max="18" width="14.421875" style="40" bestFit="1" customWidth="1"/>
    <col min="19" max="19" width="13.140625" style="40" bestFit="1" customWidth="1"/>
    <col min="20" max="20" width="3.421875" style="40" bestFit="1" customWidth="1"/>
    <col min="21" max="21" width="4.421875" style="40" bestFit="1" customWidth="1"/>
    <col min="22" max="22" width="18.57421875" style="40" bestFit="1" customWidth="1"/>
    <col min="23" max="16384" width="11.421875" style="40" customWidth="1"/>
  </cols>
  <sheetData>
    <row r="1" spans="1:35" ht="15.75">
      <c r="A1" s="320" t="s">
        <v>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5" ht="15.75">
      <c r="A2" s="320" t="s">
        <v>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</row>
    <row r="3" spans="1:35" ht="15.75">
      <c r="A3" s="320" t="s">
        <v>87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</row>
    <row r="4" spans="1:35" ht="15.75">
      <c r="A4" s="320" t="s">
        <v>88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</row>
    <row r="5" spans="1:35" ht="15.75">
      <c r="A5" s="320" t="s">
        <v>20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</row>
    <row r="6" spans="1:35" ht="15.75">
      <c r="A6" s="320" t="s">
        <v>187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</row>
    <row r="7" spans="1:35" ht="14.25" thickBot="1">
      <c r="A7" s="74"/>
      <c r="B7" s="74"/>
      <c r="C7" s="74"/>
      <c r="D7" s="74"/>
      <c r="E7" s="74"/>
      <c r="F7" s="74"/>
      <c r="G7" s="74"/>
      <c r="H7" s="74"/>
      <c r="I7" s="74"/>
      <c r="J7" s="74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</row>
    <row r="8" spans="1:35" ht="14.25" thickBot="1">
      <c r="A8" s="321" t="s">
        <v>23</v>
      </c>
      <c r="B8" s="322"/>
      <c r="C8" s="322"/>
      <c r="D8" s="322"/>
      <c r="E8" s="323"/>
      <c r="F8" s="39"/>
      <c r="G8" s="39"/>
      <c r="H8" s="39"/>
      <c r="I8" s="39"/>
      <c r="J8" s="39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1:35" ht="14.25" thickBot="1">
      <c r="A9" s="321" t="s">
        <v>21</v>
      </c>
      <c r="B9" s="322"/>
      <c r="C9" s="322"/>
      <c r="D9" s="323"/>
      <c r="E9" s="75" t="s">
        <v>22</v>
      </c>
      <c r="F9" s="39"/>
      <c r="G9" s="39"/>
      <c r="H9" s="39"/>
      <c r="I9" s="39"/>
      <c r="J9" s="39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3.5">
      <c r="A10" s="324" t="s">
        <v>89</v>
      </c>
      <c r="B10" s="325"/>
      <c r="C10" s="325"/>
      <c r="D10" s="325"/>
      <c r="E10" s="76" t="s">
        <v>56</v>
      </c>
      <c r="F10" s="39"/>
      <c r="G10" s="39"/>
      <c r="H10" s="39"/>
      <c r="I10" s="39"/>
      <c r="J10" s="39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3.5">
      <c r="A11" s="326" t="s">
        <v>90</v>
      </c>
      <c r="B11" s="327"/>
      <c r="C11" s="327"/>
      <c r="D11" s="327"/>
      <c r="E11" s="77" t="s">
        <v>56</v>
      </c>
      <c r="F11" s="39"/>
      <c r="G11" s="39"/>
      <c r="H11" s="39"/>
      <c r="I11" s="39"/>
      <c r="J11" s="39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3.5">
      <c r="A12" s="326" t="s">
        <v>91</v>
      </c>
      <c r="B12" s="327"/>
      <c r="C12" s="327"/>
      <c r="D12" s="327"/>
      <c r="E12" s="77" t="s">
        <v>56</v>
      </c>
      <c r="F12" s="39"/>
      <c r="G12" s="39"/>
      <c r="H12" s="39"/>
      <c r="I12" s="39"/>
      <c r="J12" s="39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4.25" thickBot="1">
      <c r="A13" s="318" t="s">
        <v>92</v>
      </c>
      <c r="B13" s="319"/>
      <c r="C13" s="319"/>
      <c r="D13" s="319"/>
      <c r="E13" s="78" t="s">
        <v>56</v>
      </c>
      <c r="F13" s="39"/>
      <c r="G13" s="39"/>
      <c r="H13" s="39"/>
      <c r="I13" s="39"/>
      <c r="J13" s="39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ht="13.5">
      <c r="A15" s="79" t="s">
        <v>46</v>
      </c>
      <c r="B15" s="79"/>
      <c r="C15" s="79"/>
      <c r="D15" s="102">
        <v>100000000</v>
      </c>
      <c r="E15" s="39"/>
      <c r="F15" s="39"/>
      <c r="G15" s="39"/>
      <c r="H15" s="39"/>
      <c r="I15" s="39"/>
      <c r="J15" s="39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3.5">
      <c r="A16" s="79" t="s">
        <v>52</v>
      </c>
      <c r="B16" s="79"/>
      <c r="C16" s="79"/>
      <c r="D16" s="102">
        <v>89190080</v>
      </c>
      <c r="E16" s="39"/>
      <c r="F16" s="39"/>
      <c r="G16" s="39"/>
      <c r="H16" s="39"/>
      <c r="I16" s="39"/>
      <c r="J16" s="39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35" ht="14.25" thickBot="1">
      <c r="A18" s="252" t="s">
        <v>5</v>
      </c>
      <c r="B18" s="255" t="s">
        <v>24</v>
      </c>
      <c r="C18" s="256"/>
      <c r="D18" s="257"/>
      <c r="E18" s="238" t="s">
        <v>19</v>
      </c>
      <c r="F18" s="264"/>
      <c r="G18" s="264"/>
      <c r="H18" s="264"/>
      <c r="I18" s="264"/>
      <c r="J18" s="239"/>
      <c r="K18" s="238" t="s">
        <v>19</v>
      </c>
      <c r="L18" s="264"/>
      <c r="M18" s="264"/>
      <c r="N18" s="264"/>
      <c r="O18" s="264"/>
      <c r="P18" s="239"/>
      <c r="Q18" s="238" t="s">
        <v>19</v>
      </c>
      <c r="R18" s="264"/>
      <c r="S18" s="264"/>
      <c r="T18" s="264"/>
      <c r="U18" s="264"/>
      <c r="V18" s="239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ht="14.25" thickBot="1">
      <c r="A19" s="253"/>
      <c r="B19" s="258"/>
      <c r="C19" s="259"/>
      <c r="D19" s="260"/>
      <c r="E19" s="80"/>
      <c r="F19" s="81" t="s">
        <v>45</v>
      </c>
      <c r="G19" s="103">
        <v>900254035</v>
      </c>
      <c r="H19" s="81"/>
      <c r="I19" s="81"/>
      <c r="J19" s="82"/>
      <c r="K19" s="80"/>
      <c r="L19" s="81" t="s">
        <v>45</v>
      </c>
      <c r="M19" s="103">
        <v>900321021</v>
      </c>
      <c r="N19" s="81"/>
      <c r="O19" s="81"/>
      <c r="P19" s="82"/>
      <c r="Q19" s="80"/>
      <c r="R19" s="81"/>
      <c r="S19" s="81"/>
      <c r="T19" s="81"/>
      <c r="U19" s="81"/>
      <c r="V19" s="82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3.5" thickBot="1">
      <c r="A20" s="253"/>
      <c r="B20" s="258"/>
      <c r="C20" s="259"/>
      <c r="D20" s="260"/>
      <c r="E20" s="235" t="str">
        <f>VLOOKUP(G19,'[1]EMPRESAS'!B8:C9,2,0)</f>
        <v>TEC-CONS SAS</v>
      </c>
      <c r="F20" s="236"/>
      <c r="G20" s="236"/>
      <c r="H20" s="236"/>
      <c r="I20" s="236"/>
      <c r="J20" s="237"/>
      <c r="K20" s="235" t="str">
        <f>VLOOKUP(M19,'[1]EMPRESAS'!B8:C9,2,0)</f>
        <v>ENERGIA, SOLUCIONES E INGENIERIA LTDA</v>
      </c>
      <c r="L20" s="236"/>
      <c r="M20" s="236"/>
      <c r="N20" s="236"/>
      <c r="O20" s="236"/>
      <c r="P20" s="237"/>
      <c r="Q20" s="328" t="str">
        <f>+'[1]EMPRESAS'!C11</f>
        <v>CONSORCIO PROYECCION 2011</v>
      </c>
      <c r="R20" s="329"/>
      <c r="S20" s="329"/>
      <c r="T20" s="329"/>
      <c r="U20" s="329"/>
      <c r="V20" s="329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4.25" thickBot="1">
      <c r="A21" s="253"/>
      <c r="B21" s="258"/>
      <c r="C21" s="259"/>
      <c r="D21" s="260"/>
      <c r="E21" s="238" t="s">
        <v>0</v>
      </c>
      <c r="F21" s="264"/>
      <c r="G21" s="264"/>
      <c r="H21" s="264"/>
      <c r="I21" s="264"/>
      <c r="J21" s="239"/>
      <c r="K21" s="238" t="s">
        <v>0</v>
      </c>
      <c r="L21" s="264"/>
      <c r="M21" s="264"/>
      <c r="N21" s="264"/>
      <c r="O21" s="264"/>
      <c r="P21" s="239"/>
      <c r="Q21" s="238" t="s">
        <v>0</v>
      </c>
      <c r="R21" s="264"/>
      <c r="S21" s="264"/>
      <c r="T21" s="264"/>
      <c r="U21" s="264"/>
      <c r="V21" s="239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14.25" thickBot="1">
      <c r="A22" s="254"/>
      <c r="B22" s="261"/>
      <c r="C22" s="262"/>
      <c r="D22" s="262"/>
      <c r="E22" s="83" t="s">
        <v>93</v>
      </c>
      <c r="F22" s="84"/>
      <c r="G22" s="85">
        <v>0.85</v>
      </c>
      <c r="H22" s="86" t="s">
        <v>2</v>
      </c>
      <c r="I22" s="82" t="s">
        <v>1</v>
      </c>
      <c r="J22" s="82" t="s">
        <v>6</v>
      </c>
      <c r="K22" s="83" t="s">
        <v>93</v>
      </c>
      <c r="L22" s="84"/>
      <c r="M22" s="85">
        <v>0.15</v>
      </c>
      <c r="N22" s="86" t="s">
        <v>2</v>
      </c>
      <c r="O22" s="82" t="s">
        <v>1</v>
      </c>
      <c r="P22" s="82" t="s">
        <v>6</v>
      </c>
      <c r="Q22" s="83" t="s">
        <v>47</v>
      </c>
      <c r="R22" s="87">
        <f>+G22+M22</f>
        <v>1</v>
      </c>
      <c r="S22" s="82"/>
      <c r="T22" s="86" t="s">
        <v>2</v>
      </c>
      <c r="U22" s="82" t="s">
        <v>1</v>
      </c>
      <c r="V22" s="82" t="s">
        <v>6</v>
      </c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ht="14.25" thickBot="1">
      <c r="A24" s="39"/>
      <c r="B24" s="330" t="s">
        <v>25</v>
      </c>
      <c r="C24" s="330"/>
      <c r="D24" s="330"/>
      <c r="E24" s="88"/>
      <c r="F24" s="88"/>
      <c r="G24" s="88"/>
      <c r="H24" s="39"/>
      <c r="I24" s="39"/>
      <c r="J24" s="39"/>
      <c r="K24" s="88"/>
      <c r="L24" s="88"/>
      <c r="M24" s="88"/>
      <c r="N24" s="39"/>
      <c r="O24" s="39"/>
      <c r="P24" s="39"/>
      <c r="Q24" s="88"/>
      <c r="R24" s="88"/>
      <c r="S24" s="88"/>
      <c r="T24" s="39"/>
      <c r="U24" s="39"/>
      <c r="V24" s="39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</row>
    <row r="25" spans="1:35" ht="14.25" thickBot="1">
      <c r="A25" s="331">
        <v>1</v>
      </c>
      <c r="B25" s="333" t="s">
        <v>94</v>
      </c>
      <c r="C25" s="334"/>
      <c r="D25" s="335"/>
      <c r="E25" s="44" t="s">
        <v>26</v>
      </c>
      <c r="F25" s="45">
        <f>VLOOKUP(G19,'[1]EMPRESAS'!B8:D8,3,0)</f>
        <v>982315753</v>
      </c>
      <c r="G25" s="339">
        <f>+(F25/F26)*G22</f>
        <v>1.3823979258206363</v>
      </c>
      <c r="H25" s="341" t="s">
        <v>53</v>
      </c>
      <c r="I25" s="343"/>
      <c r="J25" s="343"/>
      <c r="K25" s="44" t="s">
        <v>26</v>
      </c>
      <c r="L25" s="45">
        <f>VLOOKUP(M19,'[1]EMPRESAS'!B8:D9,3,0)</f>
        <v>289007000</v>
      </c>
      <c r="M25" s="339">
        <f>+(L25/L26)*M22</f>
        <v>0.18955836375959248</v>
      </c>
      <c r="N25" s="341"/>
      <c r="O25" s="343" t="s">
        <v>53</v>
      </c>
      <c r="P25" s="343"/>
      <c r="Q25" s="44" t="s">
        <v>26</v>
      </c>
      <c r="R25" s="47">
        <f>+F25+L25</f>
        <v>1271322753</v>
      </c>
      <c r="S25" s="339">
        <f>+G25+M25</f>
        <v>1.5719562895802288</v>
      </c>
      <c r="T25" s="341" t="s">
        <v>55</v>
      </c>
      <c r="U25" s="343"/>
      <c r="V25" s="3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ht="14.25" thickBot="1">
      <c r="A26" s="332"/>
      <c r="B26" s="336"/>
      <c r="C26" s="337"/>
      <c r="D26" s="338"/>
      <c r="E26" s="46" t="s">
        <v>27</v>
      </c>
      <c r="F26" s="47">
        <f>VLOOKUP(G19,'[1]EMPRESAS'!B8:F8,5,0)</f>
        <v>604000031</v>
      </c>
      <c r="G26" s="340"/>
      <c r="H26" s="342"/>
      <c r="I26" s="344"/>
      <c r="J26" s="344"/>
      <c r="K26" s="46" t="s">
        <v>27</v>
      </c>
      <c r="L26" s="47">
        <f>VLOOKUP(M19,'[1]EMPRESAS'!B8:G9,5,0)</f>
        <v>228695000</v>
      </c>
      <c r="M26" s="340"/>
      <c r="N26" s="342"/>
      <c r="O26" s="344"/>
      <c r="P26" s="344"/>
      <c r="Q26" s="46" t="s">
        <v>27</v>
      </c>
      <c r="R26" s="47">
        <f>+F26+L26</f>
        <v>832695031</v>
      </c>
      <c r="S26" s="340"/>
      <c r="T26" s="342"/>
      <c r="U26" s="344"/>
      <c r="V26" s="344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ht="14.25" thickBot="1">
      <c r="A28" s="39"/>
      <c r="B28" s="330" t="s">
        <v>28</v>
      </c>
      <c r="C28" s="330"/>
      <c r="D28" s="330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ht="13.5" thickBot="1">
      <c r="A29" s="331">
        <v>2</v>
      </c>
      <c r="B29" s="333" t="s">
        <v>95</v>
      </c>
      <c r="C29" s="334"/>
      <c r="D29" s="335"/>
      <c r="E29" s="104" t="s">
        <v>29</v>
      </c>
      <c r="F29" s="45">
        <f>VLOOKUP(G19,'[1]EMPRESAS'!B8:G8,6,0)</f>
        <v>604000031</v>
      </c>
      <c r="G29" s="345">
        <f>+(F29/F30)*G22</f>
        <v>0.47905836705571875</v>
      </c>
      <c r="H29" s="341" t="s">
        <v>53</v>
      </c>
      <c r="I29" s="343"/>
      <c r="J29" s="343"/>
      <c r="K29" s="89" t="s">
        <v>29</v>
      </c>
      <c r="L29" s="47">
        <f>VLOOKUP(M19,'[1]EMPRESAS'!B8:G9,6,0)</f>
        <v>228695000</v>
      </c>
      <c r="M29" s="347">
        <f>+(L29/L30)*M22</f>
        <v>0.11480211638086824</v>
      </c>
      <c r="N29" s="341" t="s">
        <v>53</v>
      </c>
      <c r="O29" s="343"/>
      <c r="P29" s="343"/>
      <c r="Q29" s="56" t="s">
        <v>29</v>
      </c>
      <c r="R29" s="47">
        <f>+F29+L29</f>
        <v>832695031</v>
      </c>
      <c r="S29" s="347">
        <f>+G29+M29</f>
        <v>0.593860483436587</v>
      </c>
      <c r="T29" s="341" t="s">
        <v>55</v>
      </c>
      <c r="U29" s="343"/>
      <c r="V29" s="3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ht="13.5" thickBot="1">
      <c r="A30" s="332"/>
      <c r="B30" s="336"/>
      <c r="C30" s="337"/>
      <c r="D30" s="338"/>
      <c r="E30" s="105" t="s">
        <v>32</v>
      </c>
      <c r="F30" s="47">
        <f>VLOOKUP(G19,'[1]EMPRESAS'!B8:E9,4,0)</f>
        <v>1071685752</v>
      </c>
      <c r="G30" s="346"/>
      <c r="H30" s="342"/>
      <c r="I30" s="344"/>
      <c r="J30" s="344"/>
      <c r="K30" s="90" t="s">
        <v>32</v>
      </c>
      <c r="L30" s="47">
        <f>VLOOKUP(M19,'[1]EMPRESAS'!B8:E9,4,0)</f>
        <v>298812000</v>
      </c>
      <c r="M30" s="348"/>
      <c r="N30" s="342"/>
      <c r="O30" s="344"/>
      <c r="P30" s="344"/>
      <c r="Q30" s="57" t="s">
        <v>32</v>
      </c>
      <c r="R30" s="47">
        <f>+F30+L30</f>
        <v>1370497752</v>
      </c>
      <c r="S30" s="348"/>
      <c r="T30" s="342"/>
      <c r="U30" s="344"/>
      <c r="V30" s="344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ht="14.25" thickBot="1">
      <c r="A32" s="39"/>
      <c r="B32" s="197" t="s">
        <v>30</v>
      </c>
      <c r="C32" s="197"/>
      <c r="D32" s="197"/>
      <c r="E32" s="39"/>
      <c r="G32" s="41"/>
      <c r="H32" s="42"/>
      <c r="I32" s="42"/>
      <c r="J32" s="42"/>
      <c r="K32" s="42"/>
      <c r="L32" s="42"/>
      <c r="M32" s="41"/>
      <c r="N32" s="42"/>
      <c r="O32" s="42"/>
      <c r="P32" s="42"/>
      <c r="Q32" s="42"/>
      <c r="R32" s="42"/>
      <c r="S32" s="41"/>
      <c r="T32" s="42"/>
      <c r="U32" s="42"/>
      <c r="V32" s="42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ht="13.5">
      <c r="A33" s="331">
        <v>3</v>
      </c>
      <c r="B33" s="333" t="s">
        <v>96</v>
      </c>
      <c r="C33" s="334"/>
      <c r="D33" s="335"/>
      <c r="E33" s="44" t="s">
        <v>26</v>
      </c>
      <c r="F33" s="45">
        <f>VLOOKUP(G19,'[1]EMPRESAS'!B8:D8,3,0)</f>
        <v>982315753</v>
      </c>
      <c r="G33" s="353">
        <f>+(F33-F34)*G22</f>
        <v>321568363.7</v>
      </c>
      <c r="H33" s="341" t="s">
        <v>53</v>
      </c>
      <c r="I33" s="341"/>
      <c r="J33" s="343"/>
      <c r="K33" s="44" t="s">
        <v>26</v>
      </c>
      <c r="L33" s="45">
        <f>VLOOKUP(M19,'[1]EMPRESAS'!B8:D9,3,0)</f>
        <v>289007000</v>
      </c>
      <c r="M33" s="353">
        <f>+(L33-L34)*M22</f>
        <v>9046800</v>
      </c>
      <c r="N33" s="341"/>
      <c r="O33" s="341" t="s">
        <v>53</v>
      </c>
      <c r="P33" s="343"/>
      <c r="Q33" s="44" t="s">
        <v>26</v>
      </c>
      <c r="R33" s="45">
        <f>+F33+L33</f>
        <v>1271322753</v>
      </c>
      <c r="S33" s="353">
        <f>+G33+M33</f>
        <v>330615163.7</v>
      </c>
      <c r="T33" s="357" t="s">
        <v>55</v>
      </c>
      <c r="U33" s="341"/>
      <c r="V33" s="3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ht="14.25" thickBot="1">
      <c r="A34" s="349"/>
      <c r="B34" s="350"/>
      <c r="C34" s="351"/>
      <c r="D34" s="352"/>
      <c r="E34" s="46" t="s">
        <v>27</v>
      </c>
      <c r="F34" s="47">
        <f>VLOOKUP(G19,'[1]EMPRESAS'!B8:F9,5,0)</f>
        <v>604000031</v>
      </c>
      <c r="G34" s="354"/>
      <c r="H34" s="355"/>
      <c r="I34" s="355"/>
      <c r="J34" s="356"/>
      <c r="K34" s="46" t="s">
        <v>27</v>
      </c>
      <c r="L34" s="47">
        <f>VLOOKUP(M19,'[1]EMPRESAS'!B8:F9,5,0)</f>
        <v>228695000</v>
      </c>
      <c r="M34" s="354"/>
      <c r="N34" s="355"/>
      <c r="O34" s="355"/>
      <c r="P34" s="356"/>
      <c r="Q34" s="46" t="s">
        <v>27</v>
      </c>
      <c r="R34" s="47">
        <f>+F34+L34</f>
        <v>832695031</v>
      </c>
      <c r="S34" s="354"/>
      <c r="T34" s="358"/>
      <c r="U34" s="355"/>
      <c r="V34" s="356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4.25" thickBot="1">
      <c r="A35" s="332"/>
      <c r="B35" s="336"/>
      <c r="C35" s="337"/>
      <c r="D35" s="338"/>
      <c r="E35" s="106" t="s">
        <v>49</v>
      </c>
      <c r="F35" s="54">
        <f>+D16</f>
        <v>89190080</v>
      </c>
      <c r="G35" s="107">
        <f>+F35*50%</f>
        <v>44595040</v>
      </c>
      <c r="H35" s="342"/>
      <c r="I35" s="342"/>
      <c r="J35" s="344"/>
      <c r="K35" s="106" t="s">
        <v>49</v>
      </c>
      <c r="L35" s="54">
        <f>+D16</f>
        <v>89190080</v>
      </c>
      <c r="M35" s="107">
        <f>+L35*50%</f>
        <v>44595040</v>
      </c>
      <c r="N35" s="342"/>
      <c r="O35" s="342"/>
      <c r="P35" s="344"/>
      <c r="Q35" s="106" t="s">
        <v>49</v>
      </c>
      <c r="R35" s="54">
        <f>+D16</f>
        <v>89190080</v>
      </c>
      <c r="S35" s="107">
        <f>+R35*65%</f>
        <v>57973552</v>
      </c>
      <c r="T35" s="359"/>
      <c r="U35" s="342"/>
      <c r="V35" s="344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s="51" customFormat="1" ht="13.5">
      <c r="A36" s="48"/>
      <c r="B36" s="48"/>
      <c r="C36" s="48"/>
      <c r="D36" s="108"/>
      <c r="E36" s="48"/>
      <c r="F36" s="48"/>
      <c r="G36" s="362"/>
      <c r="H36" s="48"/>
      <c r="I36" s="48"/>
      <c r="J36" s="48"/>
      <c r="K36" s="48"/>
      <c r="L36" s="48"/>
      <c r="M36" s="49"/>
      <c r="N36" s="48"/>
      <c r="O36" s="48"/>
      <c r="P36" s="48"/>
      <c r="Q36" s="48"/>
      <c r="R36" s="48"/>
      <c r="S36" s="49"/>
      <c r="T36" s="48"/>
      <c r="U36" s="48"/>
      <c r="V36" s="48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 s="51" customFormat="1" ht="14.25" thickBot="1">
      <c r="A37" s="48"/>
      <c r="B37" s="363" t="s">
        <v>31</v>
      </c>
      <c r="C37" s="363"/>
      <c r="D37" s="363"/>
      <c r="E37" s="48"/>
      <c r="F37" s="52"/>
      <c r="G37" s="362"/>
      <c r="H37" s="48"/>
      <c r="I37" s="48"/>
      <c r="J37" s="48"/>
      <c r="K37" s="48"/>
      <c r="L37" s="48"/>
      <c r="M37" s="49"/>
      <c r="N37" s="48"/>
      <c r="O37" s="48"/>
      <c r="P37" s="48"/>
      <c r="Q37" s="48"/>
      <c r="R37" s="52"/>
      <c r="S37" s="49"/>
      <c r="T37" s="48"/>
      <c r="U37" s="48"/>
      <c r="V37" s="48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 ht="14.25" thickBot="1">
      <c r="A38" s="364">
        <v>4</v>
      </c>
      <c r="B38" s="91" t="s">
        <v>97</v>
      </c>
      <c r="C38" s="92"/>
      <c r="D38" s="93"/>
      <c r="E38" s="53" t="s">
        <v>50</v>
      </c>
      <c r="F38" s="54">
        <f>+D16</f>
        <v>89190080</v>
      </c>
      <c r="G38" s="353">
        <f>+'[1]EMPRESAS'!L8</f>
        <v>467685721</v>
      </c>
      <c r="H38" s="366" t="s">
        <v>53</v>
      </c>
      <c r="I38" s="366"/>
      <c r="J38" s="360"/>
      <c r="K38" s="53" t="s">
        <v>50</v>
      </c>
      <c r="L38" s="54">
        <f>+D16</f>
        <v>89190080</v>
      </c>
      <c r="M38" s="353">
        <f>+'[1]EMPRESAS'!L9</f>
        <v>70117000</v>
      </c>
      <c r="N38" s="366"/>
      <c r="O38" s="360"/>
      <c r="P38" s="360"/>
      <c r="Q38" s="53" t="s">
        <v>50</v>
      </c>
      <c r="R38" s="54">
        <f>+D16</f>
        <v>89190080</v>
      </c>
      <c r="S38" s="353">
        <f>+G38+M38</f>
        <v>537802721</v>
      </c>
      <c r="T38" s="366" t="s">
        <v>55</v>
      </c>
      <c r="U38" s="360"/>
      <c r="V38" s="360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</row>
    <row r="39" spans="1:35" ht="14.25" thickBot="1">
      <c r="A39" s="365"/>
      <c r="B39" s="94"/>
      <c r="C39" s="95"/>
      <c r="D39" s="96"/>
      <c r="E39" s="53" t="s">
        <v>51</v>
      </c>
      <c r="F39" s="54">
        <f>+F38*65%</f>
        <v>57973552</v>
      </c>
      <c r="G39" s="354"/>
      <c r="H39" s="367"/>
      <c r="I39" s="367"/>
      <c r="J39" s="361"/>
      <c r="K39" s="53" t="s">
        <v>51</v>
      </c>
      <c r="L39" s="54">
        <f>+L38*65%</f>
        <v>57973552</v>
      </c>
      <c r="M39" s="354"/>
      <c r="N39" s="367"/>
      <c r="O39" s="361"/>
      <c r="P39" s="361"/>
      <c r="Q39" s="53" t="s">
        <v>51</v>
      </c>
      <c r="R39" s="54">
        <f>+R38*65%</f>
        <v>57973552</v>
      </c>
      <c r="S39" s="354"/>
      <c r="T39" s="367"/>
      <c r="U39" s="361"/>
      <c r="V39" s="361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</row>
    <row r="40" spans="1:35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</row>
    <row r="41" spans="1:35" ht="13.5" thickBot="1">
      <c r="A41" s="371" t="s">
        <v>33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97" t="s">
        <v>56</v>
      </c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</row>
    <row r="42" spans="1:35" ht="13.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</row>
    <row r="43" spans="1:35" ht="13.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8:20" s="43" customFormat="1" ht="12.75">
      <c r="H44" s="39"/>
      <c r="I44" s="39"/>
      <c r="T44" s="98"/>
    </row>
    <row r="45" spans="1:10" s="43" customFormat="1" ht="12.75">
      <c r="A45" s="368" t="s">
        <v>39</v>
      </c>
      <c r="B45" s="368"/>
      <c r="C45" s="368"/>
      <c r="D45" s="368"/>
      <c r="E45" s="368"/>
      <c r="F45" s="368"/>
      <c r="G45" s="368"/>
      <c r="H45" s="368"/>
      <c r="I45" s="368"/>
      <c r="J45" s="368"/>
    </row>
    <row r="46" spans="1:10" s="43" customFormat="1" ht="11.25">
      <c r="A46" s="369" t="s">
        <v>36</v>
      </c>
      <c r="B46" s="369"/>
      <c r="C46" s="369"/>
      <c r="D46" s="369"/>
      <c r="E46" s="369"/>
      <c r="F46" s="369"/>
      <c r="G46" s="369"/>
      <c r="H46" s="369"/>
      <c r="I46" s="369"/>
      <c r="J46" s="369"/>
    </row>
    <row r="47" spans="1:10" s="43" customFormat="1" ht="11.25">
      <c r="A47" s="370" t="s">
        <v>37</v>
      </c>
      <c r="B47" s="370"/>
      <c r="C47" s="370"/>
      <c r="D47" s="370"/>
      <c r="E47" s="370"/>
      <c r="F47" s="370"/>
      <c r="G47" s="370"/>
      <c r="H47" s="370"/>
      <c r="I47" s="370"/>
      <c r="J47" s="370"/>
    </row>
    <row r="48" spans="8:9" s="43" customFormat="1" ht="12.75">
      <c r="H48" s="39"/>
      <c r="I48" s="39"/>
    </row>
    <row r="49" spans="1:35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</row>
    <row r="50" spans="1:35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35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</row>
    <row r="52" spans="1:35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</row>
    <row r="53" spans="1:35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</row>
    <row r="54" spans="1:35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</row>
    <row r="55" spans="1:35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</row>
    <row r="56" spans="1:35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</row>
    <row r="57" spans="1:35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</row>
    <row r="58" spans="1:35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</row>
    <row r="59" spans="1:35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</row>
    <row r="60" spans="1:35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</row>
    <row r="61" spans="1:35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</row>
    <row r="62" spans="1:35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</row>
    <row r="63" spans="1:35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</row>
    <row r="64" spans="1:35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</row>
    <row r="65" spans="1:35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</row>
    <row r="66" spans="1:35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</row>
    <row r="67" spans="1:35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</row>
    <row r="68" spans="1:35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</row>
    <row r="69" spans="1:35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</row>
    <row r="70" spans="1:35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</row>
    <row r="71" spans="1:35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</row>
    <row r="72" spans="1:35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</row>
    <row r="73" spans="1:35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</row>
    <row r="74" spans="1:35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</row>
    <row r="75" spans="1:35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</row>
    <row r="76" spans="1:35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</row>
    <row r="78" spans="1:35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</row>
    <row r="79" spans="1:35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</row>
    <row r="80" spans="1:35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</row>
    <row r="81" spans="1:35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</row>
    <row r="82" spans="1:35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</row>
    <row r="83" spans="1:35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</row>
    <row r="84" spans="1:35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</row>
    <row r="85" spans="1:35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</row>
    <row r="86" spans="1:35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</row>
    <row r="87" spans="1:35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</row>
    <row r="88" spans="1:35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</row>
    <row r="89" spans="1:35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</row>
    <row r="90" spans="1:35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</row>
    <row r="91" spans="1:35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</row>
    <row r="92" spans="1:35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</row>
    <row r="93" spans="1:35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</row>
    <row r="94" spans="1:35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</row>
    <row r="95" spans="1:35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</row>
    <row r="96" spans="1:35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</row>
    <row r="97" spans="1:35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</row>
    <row r="98" spans="1:35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</row>
    <row r="99" spans="1:35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</row>
    <row r="100" spans="1:35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</row>
    <row r="101" spans="1:35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</row>
    <row r="102" spans="1:35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</row>
    <row r="103" spans="1:35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</row>
    <row r="104" spans="1:35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</row>
    <row r="105" spans="1:35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</row>
    <row r="106" spans="1:35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</row>
    <row r="107" spans="1:35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</row>
    <row r="108" spans="1:35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</row>
    <row r="109" spans="1:35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</row>
    <row r="110" spans="1:35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</row>
    <row r="111" spans="1:35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</row>
    <row r="112" spans="1:35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</row>
    <row r="113" spans="1:35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</row>
    <row r="114" spans="1:35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</row>
    <row r="115" spans="1:35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</row>
    <row r="116" spans="1:35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</row>
    <row r="117" spans="1:35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</row>
    <row r="118" spans="1:35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</row>
    <row r="119" spans="1:35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</row>
    <row r="120" spans="1:35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</row>
    <row r="121" spans="1:35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</row>
    <row r="122" spans="1:35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</row>
    <row r="123" spans="1:35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</row>
    <row r="124" spans="1:35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</row>
    <row r="125" spans="1:35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</row>
    <row r="126" spans="1:35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</row>
    <row r="127" spans="1:35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</row>
    <row r="128" spans="1:35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</row>
    <row r="129" spans="1:35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</row>
    <row r="130" spans="1:35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</row>
    <row r="131" spans="1:35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</row>
    <row r="132" spans="1:35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</row>
    <row r="133" spans="1:35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</row>
    <row r="134" spans="1:35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</row>
    <row r="135" spans="1:35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</row>
    <row r="136" spans="1:35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</row>
    <row r="137" spans="1:35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</row>
    <row r="138" spans="1:35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</row>
    <row r="139" spans="1:35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</row>
    <row r="140" spans="1:35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</row>
    <row r="141" spans="1:35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</row>
    <row r="142" spans="1:35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</row>
    <row r="143" spans="1:35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</row>
    <row r="144" spans="1:35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</row>
    <row r="145" spans="1:35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</row>
    <row r="146" spans="1:35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</row>
    <row r="147" spans="1:35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</row>
    <row r="148" spans="1:35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</row>
    <row r="149" spans="1:35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</row>
    <row r="150" spans="1:35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</row>
    <row r="151" spans="1:35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</row>
    <row r="152" spans="1:35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</row>
    <row r="153" spans="1:35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</row>
    <row r="154" spans="1:35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</row>
    <row r="155" spans="1:35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</row>
    <row r="156" spans="1:35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</row>
    <row r="157" spans="1:35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</row>
    <row r="158" spans="1:35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</row>
    <row r="159" spans="1:35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</row>
    <row r="160" spans="1:35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</row>
    <row r="161" spans="1:35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</row>
    <row r="162" spans="1:35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</row>
    <row r="163" spans="1:35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</row>
    <row r="164" spans="1:35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</row>
    <row r="165" spans="1:35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</row>
    <row r="166" spans="1:35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</row>
    <row r="167" spans="1:35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</row>
    <row r="168" spans="1:35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</row>
    <row r="169" spans="1:35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</row>
    <row r="170" spans="1:35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</row>
    <row r="171" spans="1:35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</row>
    <row r="172" spans="1:35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</row>
    <row r="173" spans="1:35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</row>
    <row r="174" spans="1:35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</row>
    <row r="175" spans="1:35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</row>
    <row r="176" spans="1:35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</row>
    <row r="177" spans="1:35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</row>
    <row r="178" spans="1:35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</row>
    <row r="179" spans="1:35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</row>
    <row r="180" spans="1:35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</row>
    <row r="181" spans="1:35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</row>
  </sheetData>
  <sheetProtection/>
  <mergeCells count="87">
    <mergeCell ref="A47:J47"/>
    <mergeCell ref="A1:V1"/>
    <mergeCell ref="A2:V2"/>
    <mergeCell ref="A3:V3"/>
    <mergeCell ref="A4:V4"/>
    <mergeCell ref="A5:V5"/>
    <mergeCell ref="T38:T39"/>
    <mergeCell ref="U38:U39"/>
    <mergeCell ref="V38:V39"/>
    <mergeCell ref="A41:U41"/>
    <mergeCell ref="A45:J45"/>
    <mergeCell ref="A46:J46"/>
    <mergeCell ref="J38:J39"/>
    <mergeCell ref="M38:M39"/>
    <mergeCell ref="N38:N39"/>
    <mergeCell ref="O38:O39"/>
    <mergeCell ref="V33:V35"/>
    <mergeCell ref="P38:P39"/>
    <mergeCell ref="S38:S39"/>
    <mergeCell ref="G36:G37"/>
    <mergeCell ref="B37:D37"/>
    <mergeCell ref="A38:A39"/>
    <mergeCell ref="G38:G39"/>
    <mergeCell ref="H38:H39"/>
    <mergeCell ref="I38:I39"/>
    <mergeCell ref="N33:N35"/>
    <mergeCell ref="O33:O35"/>
    <mergeCell ref="P33:P35"/>
    <mergeCell ref="S33:S34"/>
    <mergeCell ref="T33:T35"/>
    <mergeCell ref="U33:U35"/>
    <mergeCell ref="U29:U30"/>
    <mergeCell ref="V29:V30"/>
    <mergeCell ref="B32:D32"/>
    <mergeCell ref="A33:A35"/>
    <mergeCell ref="B33:D35"/>
    <mergeCell ref="G33:G34"/>
    <mergeCell ref="H33:H35"/>
    <mergeCell ref="I33:I35"/>
    <mergeCell ref="J33:J35"/>
    <mergeCell ref="M33:M34"/>
    <mergeCell ref="M29:M30"/>
    <mergeCell ref="N29:N30"/>
    <mergeCell ref="O29:O30"/>
    <mergeCell ref="P29:P30"/>
    <mergeCell ref="S29:S30"/>
    <mergeCell ref="T29:T30"/>
    <mergeCell ref="T25:T26"/>
    <mergeCell ref="U25:U26"/>
    <mergeCell ref="V25:V26"/>
    <mergeCell ref="B28:D28"/>
    <mergeCell ref="A29:A30"/>
    <mergeCell ref="B29:D30"/>
    <mergeCell ref="G29:G30"/>
    <mergeCell ref="H29:H30"/>
    <mergeCell ref="I29:I30"/>
    <mergeCell ref="J29:J30"/>
    <mergeCell ref="J25:J26"/>
    <mergeCell ref="M25:M26"/>
    <mergeCell ref="N25:N26"/>
    <mergeCell ref="O25:O26"/>
    <mergeCell ref="P25:P26"/>
    <mergeCell ref="S25:S26"/>
    <mergeCell ref="B24:D24"/>
    <mergeCell ref="A25:A26"/>
    <mergeCell ref="B25:D26"/>
    <mergeCell ref="G25:G26"/>
    <mergeCell ref="H25:H26"/>
    <mergeCell ref="I25:I26"/>
    <mergeCell ref="K18:P18"/>
    <mergeCell ref="Q18:V18"/>
    <mergeCell ref="E20:J20"/>
    <mergeCell ref="K20:P20"/>
    <mergeCell ref="Q20:V20"/>
    <mergeCell ref="E21:J21"/>
    <mergeCell ref="K21:P21"/>
    <mergeCell ref="Q21:V21"/>
    <mergeCell ref="A13:D13"/>
    <mergeCell ref="A18:A22"/>
    <mergeCell ref="B18:D22"/>
    <mergeCell ref="A6:V6"/>
    <mergeCell ref="A8:E8"/>
    <mergeCell ref="A9:D9"/>
    <mergeCell ref="A10:D10"/>
    <mergeCell ref="A11:D11"/>
    <mergeCell ref="A12:D12"/>
    <mergeCell ref="E18:J18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0">
      <selection activeCell="K19" sqref="K19"/>
    </sheetView>
  </sheetViews>
  <sheetFormatPr defaultColWidth="11.421875" defaultRowHeight="12.75"/>
  <cols>
    <col min="3" max="3" width="21.421875" style="0" customWidth="1"/>
    <col min="4" max="4" width="29.8515625" style="0" customWidth="1"/>
    <col min="5" max="5" width="22.8515625" style="0" customWidth="1"/>
    <col min="6" max="6" width="26.8515625" style="0" customWidth="1"/>
    <col min="7" max="7" width="20.8515625" style="0" customWidth="1"/>
    <col min="8" max="8" width="23.421875" style="0" customWidth="1"/>
  </cols>
  <sheetData>
    <row r="1" spans="1:8" ht="16.5">
      <c r="A1" s="381" t="s">
        <v>7</v>
      </c>
      <c r="B1" s="381"/>
      <c r="C1" s="381"/>
      <c r="D1" s="381"/>
      <c r="E1" s="381"/>
      <c r="F1" s="381"/>
      <c r="G1" s="381"/>
      <c r="H1" s="381"/>
    </row>
    <row r="2" spans="1:8" ht="16.5">
      <c r="A2" s="382" t="s">
        <v>4</v>
      </c>
      <c r="B2" s="382"/>
      <c r="C2" s="382"/>
      <c r="D2" s="382"/>
      <c r="E2" s="382"/>
      <c r="F2" s="382"/>
      <c r="G2" s="382"/>
      <c r="H2" s="382"/>
    </row>
    <row r="3" spans="1:8" ht="16.5">
      <c r="A3" s="382" t="s">
        <v>121</v>
      </c>
      <c r="B3" s="382"/>
      <c r="C3" s="382"/>
      <c r="D3" s="382"/>
      <c r="E3" s="382"/>
      <c r="F3" s="382"/>
      <c r="G3" s="382"/>
      <c r="H3" s="382"/>
    </row>
    <row r="4" spans="1:8" ht="16.5">
      <c r="A4" s="382" t="s">
        <v>82</v>
      </c>
      <c r="B4" s="382"/>
      <c r="C4" s="382"/>
      <c r="D4" s="382"/>
      <c r="E4" s="382"/>
      <c r="F4" s="382"/>
      <c r="G4" s="382"/>
      <c r="H4" s="382"/>
    </row>
    <row r="5" spans="1:8" ht="16.5">
      <c r="A5" s="383" t="s">
        <v>187</v>
      </c>
      <c r="B5" s="383"/>
      <c r="C5" s="383"/>
      <c r="D5" s="383"/>
      <c r="E5" s="383"/>
      <c r="F5" s="383"/>
      <c r="G5" s="383"/>
      <c r="H5" s="383"/>
    </row>
    <row r="6" spans="1:8" ht="12.75">
      <c r="A6" s="384" t="s">
        <v>122</v>
      </c>
      <c r="B6" s="384"/>
      <c r="C6" s="384"/>
      <c r="D6" s="384"/>
      <c r="E6" s="384"/>
      <c r="F6" s="384"/>
      <c r="G6" s="384"/>
      <c r="H6" s="384"/>
    </row>
    <row r="7" spans="1:8" ht="13.5" thickBot="1">
      <c r="A7" s="111" t="s">
        <v>40</v>
      </c>
      <c r="B7" s="111" t="s">
        <v>123</v>
      </c>
      <c r="C7" s="111" t="s">
        <v>124</v>
      </c>
      <c r="D7" s="111" t="s">
        <v>125</v>
      </c>
      <c r="E7" s="112" t="s">
        <v>126</v>
      </c>
      <c r="F7" s="112" t="s">
        <v>127</v>
      </c>
      <c r="G7" s="112" t="s">
        <v>128</v>
      </c>
      <c r="H7" s="112" t="s">
        <v>129</v>
      </c>
    </row>
    <row r="8" spans="1:8" ht="107.25" customHeight="1">
      <c r="A8" s="380" t="s">
        <v>80</v>
      </c>
      <c r="B8" s="385">
        <v>1</v>
      </c>
      <c r="C8" s="387" t="s">
        <v>130</v>
      </c>
      <c r="D8" s="113" t="s">
        <v>131</v>
      </c>
      <c r="E8" s="114">
        <v>58.1805</v>
      </c>
      <c r="F8" s="115">
        <v>326841600</v>
      </c>
      <c r="G8" s="113"/>
      <c r="H8" s="113" t="s">
        <v>132</v>
      </c>
    </row>
    <row r="9" spans="1:8" ht="204">
      <c r="A9" s="380"/>
      <c r="B9" s="386"/>
      <c r="C9" s="388"/>
      <c r="D9" s="116" t="s">
        <v>133</v>
      </c>
      <c r="E9" s="114" t="s">
        <v>134</v>
      </c>
      <c r="F9" s="115">
        <v>108954392</v>
      </c>
      <c r="G9" s="116" t="s">
        <v>135</v>
      </c>
      <c r="H9" s="113" t="s">
        <v>136</v>
      </c>
    </row>
    <row r="10" spans="1:8" ht="279.75" customHeight="1">
      <c r="A10" s="380"/>
      <c r="B10" s="386"/>
      <c r="C10" s="389"/>
      <c r="D10" s="117" t="s">
        <v>137</v>
      </c>
      <c r="E10" s="118" t="s">
        <v>134</v>
      </c>
      <c r="F10" s="119">
        <v>33240000</v>
      </c>
      <c r="G10" s="117" t="s">
        <v>138</v>
      </c>
      <c r="H10" s="120" t="s">
        <v>200</v>
      </c>
    </row>
    <row r="11" spans="1:8" ht="12.75">
      <c r="A11" s="380"/>
      <c r="B11" s="121"/>
      <c r="C11" s="380" t="s">
        <v>139</v>
      </c>
      <c r="D11" s="380"/>
      <c r="E11" s="380"/>
      <c r="F11" s="122">
        <f>SUM(F8:F10)</f>
        <v>469035992</v>
      </c>
      <c r="G11" s="123"/>
      <c r="H11" s="124" t="s">
        <v>132</v>
      </c>
    </row>
    <row r="12" spans="1:8" ht="12.75">
      <c r="A12" s="380"/>
      <c r="B12" s="125"/>
      <c r="C12" s="125"/>
      <c r="D12" s="126"/>
      <c r="E12" s="127"/>
      <c r="F12" s="128"/>
      <c r="G12" s="129"/>
      <c r="H12" s="130"/>
    </row>
    <row r="13" spans="1:8" ht="25.5">
      <c r="A13" s="380"/>
      <c r="B13" s="131"/>
      <c r="C13" s="112" t="s">
        <v>140</v>
      </c>
      <c r="D13" s="112" t="s">
        <v>141</v>
      </c>
      <c r="E13" s="112" t="s">
        <v>142</v>
      </c>
      <c r="F13" s="112" t="s">
        <v>143</v>
      </c>
      <c r="G13" s="112" t="s">
        <v>144</v>
      </c>
      <c r="H13" s="112" t="s">
        <v>129</v>
      </c>
    </row>
    <row r="14" spans="1:8" ht="119.25" customHeight="1">
      <c r="A14" s="380"/>
      <c r="B14" s="131">
        <v>2</v>
      </c>
      <c r="C14" s="116" t="s">
        <v>145</v>
      </c>
      <c r="D14" s="121">
        <v>8</v>
      </c>
      <c r="E14" s="132" t="s">
        <v>146</v>
      </c>
      <c r="F14" s="124">
        <v>8</v>
      </c>
      <c r="G14" s="124"/>
      <c r="H14" s="373"/>
    </row>
    <row r="15" spans="1:8" ht="39" customHeight="1">
      <c r="A15" s="380"/>
      <c r="B15" s="131">
        <v>3</v>
      </c>
      <c r="C15" s="113" t="s">
        <v>147</v>
      </c>
      <c r="D15" s="133">
        <v>8</v>
      </c>
      <c r="E15" s="132" t="s">
        <v>146</v>
      </c>
      <c r="F15" s="124">
        <v>8</v>
      </c>
      <c r="G15" s="124"/>
      <c r="H15" s="374"/>
    </row>
    <row r="16" spans="1:8" ht="68.25" customHeight="1">
      <c r="A16" s="380"/>
      <c r="B16" s="131">
        <v>4</v>
      </c>
      <c r="C16" s="113" t="s">
        <v>148</v>
      </c>
      <c r="D16" s="133">
        <v>8</v>
      </c>
      <c r="E16" s="132" t="s">
        <v>146</v>
      </c>
      <c r="F16" s="134"/>
      <c r="G16" s="124" t="s">
        <v>149</v>
      </c>
      <c r="H16" s="374"/>
    </row>
    <row r="17" spans="1:8" ht="64.5" customHeight="1">
      <c r="A17" s="380"/>
      <c r="B17" s="131">
        <v>5</v>
      </c>
      <c r="C17" s="113" t="s">
        <v>150</v>
      </c>
      <c r="D17" s="133">
        <v>8</v>
      </c>
      <c r="E17" s="132" t="s">
        <v>151</v>
      </c>
      <c r="F17" s="134"/>
      <c r="G17" s="124" t="s">
        <v>149</v>
      </c>
      <c r="H17" s="374"/>
    </row>
    <row r="18" spans="1:8" ht="72.75" customHeight="1">
      <c r="A18" s="380"/>
      <c r="B18" s="135">
        <v>6</v>
      </c>
      <c r="C18" s="113" t="s">
        <v>152</v>
      </c>
      <c r="D18" s="133">
        <v>8</v>
      </c>
      <c r="E18" s="132" t="s">
        <v>1</v>
      </c>
      <c r="F18" s="124">
        <v>0</v>
      </c>
      <c r="G18" s="124" t="s">
        <v>153</v>
      </c>
      <c r="H18" s="374"/>
    </row>
    <row r="19" spans="1:8" ht="57.75" customHeight="1">
      <c r="A19" s="380"/>
      <c r="B19" s="376" t="s">
        <v>154</v>
      </c>
      <c r="C19" s="377"/>
      <c r="D19" s="377"/>
      <c r="E19" s="378"/>
      <c r="F19" s="124"/>
      <c r="G19" s="124" t="s">
        <v>155</v>
      </c>
      <c r="H19" s="375"/>
    </row>
    <row r="20" spans="1:8" ht="12.75">
      <c r="A20" s="380"/>
      <c r="B20" s="379">
        <v>7</v>
      </c>
      <c r="C20" s="112" t="s">
        <v>156</v>
      </c>
      <c r="D20" s="112" t="s">
        <v>142</v>
      </c>
      <c r="E20" s="112" t="s">
        <v>157</v>
      </c>
      <c r="F20" s="112" t="s">
        <v>158</v>
      </c>
      <c r="G20" s="112" t="s">
        <v>144</v>
      </c>
      <c r="H20" s="112" t="s">
        <v>129</v>
      </c>
    </row>
    <row r="21" spans="1:8" ht="43.5" customHeight="1">
      <c r="A21" s="380"/>
      <c r="B21" s="379"/>
      <c r="C21" s="136" t="s">
        <v>159</v>
      </c>
      <c r="D21" s="136" t="s">
        <v>2</v>
      </c>
      <c r="E21" s="136" t="s">
        <v>160</v>
      </c>
      <c r="F21" s="136" t="s">
        <v>2</v>
      </c>
      <c r="G21" s="124" t="s">
        <v>161</v>
      </c>
      <c r="H21" s="380" t="s">
        <v>132</v>
      </c>
    </row>
    <row r="22" spans="1:8" ht="12.75">
      <c r="A22" s="380"/>
      <c r="B22" s="379"/>
      <c r="C22" s="136" t="s">
        <v>162</v>
      </c>
      <c r="D22" s="136" t="s">
        <v>2</v>
      </c>
      <c r="E22" s="136" t="s">
        <v>146</v>
      </c>
      <c r="F22" s="136" t="s">
        <v>2</v>
      </c>
      <c r="G22" s="124"/>
      <c r="H22" s="380"/>
    </row>
    <row r="23" spans="1:8" ht="12.75">
      <c r="A23" s="143"/>
      <c r="B23" s="125"/>
      <c r="C23" s="144"/>
      <c r="D23" s="144"/>
      <c r="E23" s="144"/>
      <c r="F23" s="144"/>
      <c r="G23" s="130"/>
      <c r="H23" s="143"/>
    </row>
    <row r="24" spans="1:8" ht="14.25">
      <c r="A24" s="137"/>
      <c r="B24" s="138"/>
      <c r="C24" s="138"/>
      <c r="D24" s="139"/>
      <c r="E24" s="140"/>
      <c r="F24" s="140"/>
      <c r="G24" s="140"/>
      <c r="H24" s="140"/>
    </row>
    <row r="25" spans="1:8" ht="12.75">
      <c r="A25" s="141"/>
      <c r="B25" s="142"/>
      <c r="C25" s="142"/>
      <c r="D25" s="139"/>
      <c r="E25" s="140"/>
      <c r="F25" s="140"/>
      <c r="G25" s="140"/>
      <c r="H25" s="140"/>
    </row>
    <row r="26" spans="1:8" ht="14.25">
      <c r="A26" s="390" t="s">
        <v>163</v>
      </c>
      <c r="B26" s="390"/>
      <c r="C26" s="390"/>
      <c r="D26" s="390"/>
      <c r="E26" s="390"/>
      <c r="F26" s="390"/>
      <c r="G26" s="390"/>
      <c r="H26" s="390"/>
    </row>
    <row r="27" spans="1:8" ht="14.25">
      <c r="A27" s="391" t="s">
        <v>164</v>
      </c>
      <c r="B27" s="391"/>
      <c r="C27" s="391"/>
      <c r="D27" s="391"/>
      <c r="E27" s="391"/>
      <c r="F27" s="391"/>
      <c r="G27" s="391"/>
      <c r="H27" s="391"/>
    </row>
  </sheetData>
  <sheetProtection/>
  <mergeCells count="16">
    <mergeCell ref="A8:A22"/>
    <mergeCell ref="B8:B10"/>
    <mergeCell ref="C8:C10"/>
    <mergeCell ref="C11:E11"/>
    <mergeCell ref="A26:H26"/>
    <mergeCell ref="A27:H27"/>
    <mergeCell ref="H14:H19"/>
    <mergeCell ref="B19:E19"/>
    <mergeCell ref="B20:B22"/>
    <mergeCell ref="H21:H22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H23" sqref="H23"/>
    </sheetView>
  </sheetViews>
  <sheetFormatPr defaultColWidth="11.421875" defaultRowHeight="12.75"/>
  <cols>
    <col min="1" max="1" width="41.140625" style="0" customWidth="1"/>
  </cols>
  <sheetData>
    <row r="1" spans="1:8" ht="16.5">
      <c r="A1" s="381" t="s">
        <v>7</v>
      </c>
      <c r="B1" s="381"/>
      <c r="C1" s="381"/>
      <c r="D1" s="381"/>
      <c r="E1" s="381"/>
      <c r="F1" s="381"/>
      <c r="G1" s="180"/>
      <c r="H1" s="180"/>
    </row>
    <row r="2" spans="1:8" ht="16.5">
      <c r="A2" s="381" t="s">
        <v>4</v>
      </c>
      <c r="B2" s="381"/>
      <c r="C2" s="381"/>
      <c r="D2" s="381"/>
      <c r="E2" s="381"/>
      <c r="F2" s="381"/>
      <c r="G2" s="180"/>
      <c r="H2" s="180"/>
    </row>
    <row r="3" spans="1:8" ht="16.5">
      <c r="A3" s="381" t="s">
        <v>121</v>
      </c>
      <c r="B3" s="381"/>
      <c r="C3" s="381"/>
      <c r="D3" s="381"/>
      <c r="E3" s="381"/>
      <c r="F3" s="381"/>
      <c r="G3" s="180"/>
      <c r="H3" s="180"/>
    </row>
    <row r="4" spans="1:8" ht="16.5">
      <c r="A4" s="381" t="s">
        <v>188</v>
      </c>
      <c r="B4" s="381"/>
      <c r="C4" s="381"/>
      <c r="D4" s="381"/>
      <c r="E4" s="381"/>
      <c r="F4" s="381"/>
      <c r="G4" s="180"/>
      <c r="H4" s="180"/>
    </row>
    <row r="5" spans="1:8" ht="16.5">
      <c r="A5" s="381" t="s">
        <v>187</v>
      </c>
      <c r="B5" s="381"/>
      <c r="C5" s="381"/>
      <c r="D5" s="381"/>
      <c r="E5" s="381"/>
      <c r="F5" s="381"/>
      <c r="G5" s="180"/>
      <c r="H5" s="180"/>
    </row>
    <row r="6" ht="13.5" thickBot="1"/>
    <row r="7" spans="1:6" ht="13.5" thickBot="1">
      <c r="A7" s="182" t="s">
        <v>3</v>
      </c>
      <c r="B7" s="392" t="s">
        <v>189</v>
      </c>
      <c r="C7" s="393"/>
      <c r="D7" s="393"/>
      <c r="E7" s="393"/>
      <c r="F7" s="394"/>
    </row>
    <row r="8" ht="13.5" thickBot="1">
      <c r="A8" s="181"/>
    </row>
    <row r="9" spans="1:6" ht="13.5" thickBot="1">
      <c r="A9" s="183" t="s">
        <v>190</v>
      </c>
      <c r="B9" s="392" t="s">
        <v>73</v>
      </c>
      <c r="C9" s="393"/>
      <c r="D9" s="393"/>
      <c r="E9" s="393"/>
      <c r="F9" s="394"/>
    </row>
    <row r="10" spans="1:6" ht="13.5" thickBot="1">
      <c r="A10" s="183" t="s">
        <v>191</v>
      </c>
      <c r="B10" s="392" t="s">
        <v>196</v>
      </c>
      <c r="C10" s="393"/>
      <c r="D10" s="393"/>
      <c r="E10" s="393"/>
      <c r="F10" s="394"/>
    </row>
    <row r="11" spans="1:6" ht="13.5" thickBot="1">
      <c r="A11" s="184" t="s">
        <v>192</v>
      </c>
      <c r="B11" s="398" t="s">
        <v>197</v>
      </c>
      <c r="C11" s="399"/>
      <c r="D11" s="399"/>
      <c r="E11" s="399"/>
      <c r="F11" s="400"/>
    </row>
    <row r="12" spans="1:6" ht="13.5" thickBot="1">
      <c r="A12" s="184" t="s">
        <v>193</v>
      </c>
      <c r="B12" s="398" t="s">
        <v>197</v>
      </c>
      <c r="C12" s="399"/>
      <c r="D12" s="399"/>
      <c r="E12" s="399"/>
      <c r="F12" s="400"/>
    </row>
    <row r="13" spans="1:6" ht="13.5" thickBot="1">
      <c r="A13" s="183" t="s">
        <v>194</v>
      </c>
      <c r="B13" s="395" t="s">
        <v>198</v>
      </c>
      <c r="C13" s="396"/>
      <c r="D13" s="396"/>
      <c r="E13" s="396"/>
      <c r="F13" s="397"/>
    </row>
    <row r="14" spans="1:6" ht="13.5" thickBot="1">
      <c r="A14" s="183" t="s">
        <v>195</v>
      </c>
      <c r="B14" s="395" t="s">
        <v>199</v>
      </c>
      <c r="C14" s="396"/>
      <c r="D14" s="396"/>
      <c r="E14" s="396"/>
      <c r="F14" s="397"/>
    </row>
  </sheetData>
  <sheetProtection/>
  <mergeCells count="12">
    <mergeCell ref="A1:F1"/>
    <mergeCell ref="A2:F2"/>
    <mergeCell ref="A3:F3"/>
    <mergeCell ref="A4:F4"/>
    <mergeCell ref="A5:F5"/>
    <mergeCell ref="B9:F9"/>
    <mergeCell ref="B10:F10"/>
    <mergeCell ref="B13:F13"/>
    <mergeCell ref="B14:F14"/>
    <mergeCell ref="B11:F11"/>
    <mergeCell ref="B12:F12"/>
    <mergeCell ref="B7:F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Universidad Distrital</cp:lastModifiedBy>
  <cp:lastPrinted>2011-09-15T21:14:04Z</cp:lastPrinted>
  <dcterms:created xsi:type="dcterms:W3CDTF">1996-11-27T10:00:04Z</dcterms:created>
  <dcterms:modified xsi:type="dcterms:W3CDTF">2011-11-04T13:12:51Z</dcterms:modified>
  <cp:category/>
  <cp:version/>
  <cp:contentType/>
  <cp:contentStatus/>
</cp:coreProperties>
</file>