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36" firstSheet="4" activeTab="12"/>
  </bookViews>
  <sheets>
    <sheet name="Eval Juridica" sheetId="1" r:id="rId1"/>
    <sheet name="Indicadores Media 2010" sheetId="2" r:id="rId2"/>
    <sheet name="Documentos Financieros " sheetId="3" r:id="rId3"/>
    <sheet name="I.Financieros ADECUAC." sheetId="4" r:id="rId4"/>
    <sheet name="I.Financieros ESCUADRA" sheetId="5" r:id="rId5"/>
    <sheet name="I.Financieros TM ING" sheetId="6" r:id="rId6"/>
    <sheet name="BEVAVIDES" sheetId="7" r:id="rId7"/>
    <sheet name="SAVERA" sheetId="8" r:id="rId8"/>
    <sheet name="Eval.Tecnica" sheetId="9" r:id="rId9"/>
    <sheet name="E.Econom. Anexo 4A" sheetId="10" r:id="rId10"/>
    <sheet name="E.Econom. Anexo 4B" sheetId="11" r:id="rId11"/>
    <sheet name="Puntaje Total 4A y 4B" sheetId="12" r:id="rId12"/>
    <sheet name="Resumen Evaluación" sheetId="13" r:id="rId13"/>
  </sheets>
  <externalReferences>
    <externalReference r:id="rId16"/>
  </externalReferences>
  <definedNames>
    <definedName name="_xlnm.Print_Area" localSheetId="2">'Documentos Financieros '!$A$1:$AL$36</definedName>
  </definedNames>
  <calcPr fullCalcOnLoad="1"/>
</workbook>
</file>

<file path=xl/sharedStrings.xml><?xml version="1.0" encoding="utf-8"?>
<sst xmlns="http://schemas.openxmlformats.org/spreadsheetml/2006/main" count="1180" uniqueCount="320">
  <si>
    <t>CUMPLIMIENTO</t>
  </si>
  <si>
    <t>NO</t>
  </si>
  <si>
    <t>SI</t>
  </si>
  <si>
    <t>EMPRESA PROPONENTE</t>
  </si>
  <si>
    <t>VICERRECTORÍA ADMINISTRATIVA Y FINANCIERA</t>
  </si>
  <si>
    <t>ÍTEM</t>
  </si>
  <si>
    <t>OBSERVACIONES</t>
  </si>
  <si>
    <t>UNIVERSIDAD DISTRITAL FRANCISCO JOSÉ DE CALDAS</t>
  </si>
  <si>
    <t>DOCUMENTOS FINANCIEROS</t>
  </si>
  <si>
    <t>DOCUMENTOS FINANCIEROS SOLICITADOS</t>
  </si>
  <si>
    <t>ESTADOS FINANCIEROS</t>
  </si>
  <si>
    <t xml:space="preserve">Balance General </t>
  </si>
  <si>
    <t>Estado de Resultados</t>
  </si>
  <si>
    <t>Notas Explicativas</t>
  </si>
  <si>
    <t>Certificación de Estados financieros</t>
  </si>
  <si>
    <t>DOCUMENTOS DEL CONTADOR</t>
  </si>
  <si>
    <t>Antecedentes profesionales</t>
  </si>
  <si>
    <t>DOCUMENTOS DEL REVISOR FISCAL</t>
  </si>
  <si>
    <t>Inscripción -Tarjeta profesional-</t>
  </si>
  <si>
    <t xml:space="preserve">EMPRESA PROPONENTE </t>
  </si>
  <si>
    <t>INDICADORES FINANCIEROS</t>
  </si>
  <si>
    <t>INDICADOR</t>
  </si>
  <si>
    <t>RESULTADO</t>
  </si>
  <si>
    <t>CONDICIONES ESTABLECIDAS EN LOS TÉRMINOS DE REFERENCIA</t>
  </si>
  <si>
    <t>INDICADORES FINANCIEROS CALCULADOS</t>
  </si>
  <si>
    <t>RAZÓN CORRIENTE</t>
  </si>
  <si>
    <t>Activo Corriente</t>
  </si>
  <si>
    <t>Pasivo Corriente</t>
  </si>
  <si>
    <t>ENDEUDAMIENTO</t>
  </si>
  <si>
    <t>Pasivo Total</t>
  </si>
  <si>
    <t>CAPITAL DE TRABAJO</t>
  </si>
  <si>
    <t>PATRIMONIO</t>
  </si>
  <si>
    <t>Activo Total</t>
  </si>
  <si>
    <t>ADMISION EN CUMPLIMIENTO DE INDICADORES FINANCIEROS</t>
  </si>
  <si>
    <t>ADMITIDO EN DOCUMENTOS FINANCIEROS</t>
  </si>
  <si>
    <t>Patrimonio</t>
  </si>
  <si>
    <t>ALVARO MAHECHA RANGEL</t>
  </si>
  <si>
    <t>Jefe División de Recursos Financieros</t>
  </si>
  <si>
    <t>_____________________________</t>
  </si>
  <si>
    <t>_______________________________________</t>
  </si>
  <si>
    <t>EMPRESA</t>
  </si>
  <si>
    <t>INDICADORES BASICOS EN 2010 EN FORMA INDIVIDUAL</t>
  </si>
  <si>
    <t>Liquidez</t>
  </si>
  <si>
    <t>Capital de Trabajo</t>
  </si>
  <si>
    <t>Endeudamiento</t>
  </si>
  <si>
    <t>NIT</t>
  </si>
  <si>
    <t>PRESUPUESTO OFICIAL</t>
  </si>
  <si>
    <t>PORCENTAJE</t>
  </si>
  <si>
    <t>VALORES A DICIEMBRE 31 DE  2010</t>
  </si>
  <si>
    <t>INVITACION DIRECTA No.005 DE 2011</t>
  </si>
  <si>
    <t>INVITACION DIRECTA No 005 DE 2011</t>
  </si>
  <si>
    <t>CONSORCIO ADECUACIONES UD</t>
  </si>
  <si>
    <t>CONSORCIO ESCUADRA</t>
  </si>
  <si>
    <t>CONSORICIO TM INGENIERIA</t>
  </si>
  <si>
    <t>CONSTRUCCIONES BENAVIDES INGENIEROS CONTRATISTAS</t>
  </si>
  <si>
    <t>SAVERA SAS</t>
  </si>
  <si>
    <t>DECLARACION DE RENTA 2010</t>
  </si>
  <si>
    <t>CONCILIACION TRIBUTARIA</t>
  </si>
  <si>
    <t>Valor Oferta</t>
  </si>
  <si>
    <t>Valor de la Oferta</t>
  </si>
  <si>
    <t>Porcentaje</t>
  </si>
  <si>
    <t>Razón Corriente &gt;= A 0,6 Veces</t>
  </si>
  <si>
    <t>Endeudamiento  &lt;= A 65 %</t>
  </si>
  <si>
    <t>Endeudamiento &lt;= al 65 %</t>
  </si>
  <si>
    <t>Capital de Trabajo: &gt;= 60% del PRESUPUESTO OFICIAL</t>
  </si>
  <si>
    <t>Patrimonio : &gt;= A 70 DEL VALOR DE LA OFERTA</t>
  </si>
  <si>
    <t>VALOR DE LA OFERTA</t>
  </si>
  <si>
    <t>Capital de Trabajo: &gt;= 60% del Valor Total de la Oferta</t>
  </si>
  <si>
    <t>Patrimonio : &gt;= 70% del Valor Total de la Oferta</t>
  </si>
  <si>
    <t>Endeudamiento &lt;= al  65%</t>
  </si>
  <si>
    <t>Valor oferta</t>
  </si>
  <si>
    <t>Razón Corriente &gt;= A  0,6 Veces</t>
  </si>
  <si>
    <t>Capital de Trabajo: &gt;=   60% del Valor Total de la Oferta</t>
  </si>
  <si>
    <t>Patrimonio : &gt;= A  70% del Valor Total de la Oferta</t>
  </si>
  <si>
    <t>Razón Corriente &gt;= A 0,6   Veces</t>
  </si>
  <si>
    <t>Capital de Trabajo: &gt;= 60 % del Valor Total de la Oferta</t>
  </si>
  <si>
    <t>Patrimonio : &gt;= 70 % del Valor total de la Oferta</t>
  </si>
  <si>
    <t>PEND 2009</t>
  </si>
  <si>
    <t>X</t>
  </si>
  <si>
    <t>PEND</t>
  </si>
  <si>
    <t>NA</t>
  </si>
  <si>
    <t>CONGETER LTDA - 50%</t>
  </si>
  <si>
    <t>DAPCIL LTDA - 50%</t>
  </si>
  <si>
    <t>EQUIPOS Y CONSTRUCCIONES VAREGO SAS - 50%</t>
  </si>
  <si>
    <t>OJEDA CORTES ANIBAL - 50%</t>
  </si>
  <si>
    <t>TEC- CONS SAS - 50%</t>
  </si>
  <si>
    <t>MHC INGENIERIA EU - 50%</t>
  </si>
  <si>
    <t>x</t>
  </si>
  <si>
    <t>ADMISIBLE</t>
  </si>
  <si>
    <t>CONCLUSION</t>
  </si>
  <si>
    <t>PENDIENTE</t>
  </si>
  <si>
    <t>CUADRO VERIFICACIÓN DOCUMENTOS TÉCNICOS</t>
  </si>
  <si>
    <t>REQUISITO</t>
  </si>
  <si>
    <t>CONSTRUCCIONES BENAVIDES LTDA</t>
  </si>
  <si>
    <t>CONSORCIO TM INGENIERIA</t>
  </si>
  <si>
    <t>ESPECIFICA
dos (2) certificaciones de contratos por proponente, celebrados, ejecutados y terminados durante los últimos años (5) años al cierre de la presente Invitación Directa, en las que de  forma general se pueda constatar que los objetos de las mismas hallan consistido o tengan relación con:
• La primera certificación: construcción y/o ampliación de obras, en los que dentro de sus ítems se tenga  la instalación de adoquín y/o sardineles, y/o andenes, y/o pavimento flexible, y/o pavimento articulado, concreto hidráulico (espacio público).
• La segunda certificación: y otra contenga construcción y/o ampliación de obras, en los que dentro de sus ítems se tenga la instalación de redes hidro-sanitarias y aguas lluvias. 
La sumatoria de las dos (2) anteriores certificaciones debe ser igual o superior a TRESCIENTOS CINCUENTA MILLONES DE PESOS ($ 350.000.000,00).</t>
  </si>
  <si>
    <t>CUMPLE</t>
  </si>
  <si>
    <t>APU
EL oferente deberá presentar el análisis de precios unitarios de todos ítems establecidos en el ANEXO 4 compuesto por los componentes 4A y 4B.   La presentación de este análisis no es subsanable en ningún caso y si en la revisión de los mismos se evidencian errores o inconsistencias, su oferta será rechazada.</t>
  </si>
  <si>
    <t>CUMPLE
PRESENTA TOTALIDAD APU</t>
  </si>
  <si>
    <t>4.4.2. REGISTRO ÚNICO DE PROPONENTES.
El proponente deberá estar clasificado en la actividad de:
ACTIVIDAD 1: CONSTRUCTOR
ESPECIALIDAD 02: OBRAS SANITARIAS Y AMBIENTALES
GRUPO 01, Redes distribución agua potable
GRUPO 02, Redes de distribución aguas servidas
GRUPO 12, Manejo y control ambiental
ESPECIALIDAD 04: EDIFICACIONES Y OBRAS URBANISMO
GRUPO 03, Remodelaciones, conservación y mantenimiento
GRUPO 05, Parques, obras de urbanismo, paisajismo...
ACTIVIDAD 2: CONSULTOR
ESPECIALIDAD 09: SUMINISTRO DE AGUA
GRUPO 01, Suministro
ACTIVIDAD 3: PROVEEDOR
ESPECIALIDAD 22: OTROS
GRUPO 01, Reparaciones locativas que no implican expedición de licencia</t>
  </si>
  <si>
    <t>NO TIENE EN LA ACTIVIDAD 2 CONSULTOR, ESPECIALIDAD O9, GRUPO 01</t>
  </si>
  <si>
    <t>4.4.3. CAPACIDAD DE CONTRATACIÓN (K ). La capacidad residual de contratación del contratista en SMMLV, debe ser de MÍNIMO 8.000 SMMLV.</t>
  </si>
  <si>
    <t>4.4.3. CERTIFICADO DE CAPACIDAD RESIDUAL DE CONTRATACIÓN (K RESIDUAL). La capacidad residual de contratación del contratista en SMMLV, debe ser de MÍNIMO 7.000 SMMLV.</t>
  </si>
  <si>
    <t>ASPECTOS A EVALUAR</t>
  </si>
  <si>
    <t>EVALUACIÓN OBTENIDA</t>
  </si>
  <si>
    <t>ESTUDIO JURIDICO</t>
  </si>
  <si>
    <t>ESTUDIO FINANCIERO</t>
  </si>
  <si>
    <t>ESTUDIO TECNICO</t>
  </si>
  <si>
    <t xml:space="preserve">CONSORCIO ESCUADRA </t>
  </si>
  <si>
    <t>SAVERA S.A.S.</t>
  </si>
  <si>
    <t>ADMITIDO</t>
  </si>
  <si>
    <t>Documentos Financieros</t>
  </si>
  <si>
    <t>Indicadores Financieros</t>
  </si>
  <si>
    <t>Cumple</t>
  </si>
  <si>
    <t>NO PRESENTA CERTIFICACION CONTRATO ALCALDIA DE RICAURTE, NI DE ALCALDIA DE MANAURE 
(Ver segundo parrafo, Nota 3, numeral 2.4.1 de los Términos de Referencia)</t>
  </si>
  <si>
    <t>NO PRESENTA CONTRATOS O FACTURAS DE LOS CONTRATOS CON EL CONVENIO ANDRES BELLO Y CONSTRUCTORA COLPATRIA
(Ver segundo parrafo, Nota 3, numeral 2.4.1 de los Términos de Referencia)</t>
  </si>
  <si>
    <t>NO PRESENTA APU DE ALMACEN Y ADMINISTRACION, INSPECCION REDES, Y CONSTRUCCION SUMIDEROS
(ver numeral 2.4.2 de los Términos de Referencia)</t>
  </si>
  <si>
    <t>NO PRESENTA APU DE INSPECCION DE REDES DE AGUAS LLUVIAS EXISTENTES Y ACTUALIZACION DE PLANOS.
(ver numeral 2.4.2 de los Términos de Referencia)</t>
  </si>
  <si>
    <t>NO PRESENTA APU DE LOCALIZACION Y REPLANTEO
(ver numeral 2.4.2 de los Términos de Referencia)</t>
  </si>
  <si>
    <t>NO ADMITIDO
(Ver observaciones de la Evaluación Tecnica)</t>
  </si>
  <si>
    <t>DOCUMENTOS JURÍDICOS SOLICITADOS</t>
  </si>
  <si>
    <t xml:space="preserve">                 EMPRESAS PROPONENTES</t>
  </si>
  <si>
    <t>CONSORCIO</t>
  </si>
  <si>
    <t>EQ. Y CONST. VAREGO SAS (A)</t>
  </si>
  <si>
    <t>ANIBAL OJEDA CORTES (B)</t>
  </si>
  <si>
    <t>ESCUADRA ( C )</t>
  </si>
  <si>
    <t>OBJETO SOCIAL</t>
  </si>
  <si>
    <t>(A) FOL. 20 (B) FOL. 48 Se ajusta actividad al objeto</t>
  </si>
  <si>
    <t>CERTIFICADO DE EXISTENCIA Y REPRES. LEGAL</t>
  </si>
  <si>
    <t>(A) FOL. 20-22 (B) Persona Natural FOL. 46</t>
  </si>
  <si>
    <t>CONDICIÓN EN TÉRMINOS DE REFERENCIA</t>
  </si>
  <si>
    <r>
      <t>VIGENCIA</t>
    </r>
    <r>
      <rPr>
        <sz val="7"/>
        <rFont val="Arial Narrow"/>
        <family val="2"/>
      </rPr>
      <t xml:space="preserve">
No mayor a treinta (30) días calendario, contados retroactivamente desde la fecha de cierre de la invitación</t>
    </r>
  </si>
  <si>
    <t>(A) Del 02/08/11 (B)Fol. 46 del 10/08/2011 matr. merc. 12526184-9</t>
  </si>
  <si>
    <r>
      <t>TIEMPO MÁXIMO DE CONSTITUCIÓN</t>
    </r>
    <r>
      <rPr>
        <sz val="7"/>
        <rFont val="Arial Narrow"/>
        <family val="2"/>
      </rPr>
      <t xml:space="preserve">
por lo menos con CINCO (05) años de anterioridad a la presentación de la oferta (contados a partir de la fecha cierre del presente proceso de selección) y su vigencia no podrá ser inferior al plazo del contrato y UN (01) año más.</t>
    </r>
  </si>
  <si>
    <t>(A) Constituida el 29 de octubre de 1993 Vigencia Indefinida</t>
  </si>
  <si>
    <r>
      <t>PARA CONSORCIOS O UNIONES TEMPORALES</t>
    </r>
    <r>
      <rPr>
        <sz val="7"/>
        <rFont val="Arial Narrow"/>
        <family val="2"/>
      </rPr>
      <t xml:space="preserve">
Documento privado mediante el cual se constituyen, que el consorcio o la unión temporal se mantendrá vigente durante el término de ejecución del contrato y un (1) año más. En caso de que el proponente sea Consorcio o Unión Temporal, cada persona jurídica que lo conforme, deberá presentar su correspondiente certificado de existencia y representación legal, expedido en las condiciones ya indicadas.</t>
    </r>
  </si>
  <si>
    <r>
      <t>CARTA DE PRESENTACIÓN DE LA PROPUESTA</t>
    </r>
    <r>
      <rPr>
        <sz val="7"/>
        <rFont val="Arial Narrow"/>
        <family val="2"/>
      </rPr>
      <t xml:space="preserve">
El proponente deberá diligenciar en su totalidad el modelo adjunto en el ANEXO 1 </t>
    </r>
  </si>
  <si>
    <t xml:space="preserve">FOL. 4 - 5 </t>
  </si>
  <si>
    <t>GARANTÍA DE SERIEDAD DE LA OFERTA</t>
  </si>
  <si>
    <t>FOL. 110</t>
  </si>
  <si>
    <t>Beneficiario: Universidad Distrital</t>
  </si>
  <si>
    <t xml:space="preserve">A favor de entidades estatales </t>
  </si>
  <si>
    <t>Afianzado:A nombre del Oferente; en caso de ser una Unión Temporal o Consorcio el beneficiario/afianzado se hará a nombre de los integrantes de la Unión Temporal o del Consorcio.</t>
  </si>
  <si>
    <t xml:space="preserve">Tomador el Consorcio la firma su rep. Leg.  aparece las empresas </t>
  </si>
  <si>
    <t>Vigencia: 90 días calendario/fecha de cierre</t>
  </si>
  <si>
    <t>Del 29/08/11 al 15/12/11</t>
  </si>
  <si>
    <t>Cuantía: 10% / propuesta presentada</t>
  </si>
  <si>
    <t>Fol 156 valor propuesta 126,786,901 valor asegurado 25,000,000</t>
  </si>
  <si>
    <t>AUTORIZACIÓN PARA PROPONER Y CONTRATAR</t>
  </si>
  <si>
    <t>Persona Jurídica</t>
  </si>
  <si>
    <t xml:space="preserve"> </t>
  </si>
  <si>
    <t>Consorcio-Unión Temporal</t>
  </si>
  <si>
    <t>(A)(B) Sin limite de cuantia( C ) sin limite de cuantia</t>
  </si>
  <si>
    <t>ACTA DE CONSTITUCIÓN SOCIETARIA</t>
  </si>
  <si>
    <t>Consorcio</t>
  </si>
  <si>
    <t>FOL. 103-104</t>
  </si>
  <si>
    <t>Unión Temporal</t>
  </si>
  <si>
    <r>
      <t>CERTIFICACIÓN DE APORTES S.S.SOCIAL Y PARAFISCALES</t>
    </r>
    <r>
      <rPr>
        <sz val="7"/>
        <rFont val="Arial Narrow"/>
        <family val="2"/>
      </rPr>
      <t xml:space="preserve">
Últimos seis (6) meses.</t>
    </r>
  </si>
  <si>
    <t>(A) FOL.106 (B) Persona natural Fol. 108</t>
  </si>
  <si>
    <t>REGISTRO ÚNICO TRIBUTARIO -RUT-</t>
  </si>
  <si>
    <t>(A) Fol. 33 (B) Fol.52</t>
  </si>
  <si>
    <t>FOTOCOPIA DEL DOCUMENTO DE IDENTIDAD DEL REPRESENTANTE LEGAL</t>
  </si>
  <si>
    <t xml:space="preserve">(A)Fol.6 (B) Fol.36 ( C ) Fol. 6 </t>
  </si>
  <si>
    <t>ADMITIDO JURIDICAMENTE</t>
  </si>
  <si>
    <t xml:space="preserve">                                                                                         ________________________________________________</t>
  </si>
  <si>
    <t xml:space="preserve">                                                                                   BETSY MABEL PINZÓN HERNÁNDEZ</t>
  </si>
  <si>
    <t xml:space="preserve">                                                                                   Jefe Oficina Asesora Jurídica</t>
  </si>
  <si>
    <t>CONSTRUCCIONES BENAVIDES INGENIEROS</t>
  </si>
  <si>
    <t xml:space="preserve">FOL. 3 </t>
  </si>
  <si>
    <t xml:space="preserve">FOL. 3 - 6 </t>
  </si>
  <si>
    <t>CONDICION EN TÉRMINOS DE REFERENCIA</t>
  </si>
  <si>
    <t>Del 25 de agosto de 2011</t>
  </si>
  <si>
    <t>Constituida el 21 de marzo de 2002 Esc. Pub. 1193 Not. 31 Vigencia hasta el 21/03/2022</t>
  </si>
  <si>
    <t>N/A</t>
  </si>
  <si>
    <t xml:space="preserve">FOL. 8 - 9 </t>
  </si>
  <si>
    <t>FOL. 11</t>
  </si>
  <si>
    <t>Del 29/08/11 al 10/12/11</t>
  </si>
  <si>
    <t>Valor propuesta 248,611,420 Valor asegurado 25,000,000</t>
  </si>
  <si>
    <t>FOL. 4 Sin limite para contratar</t>
  </si>
  <si>
    <t xml:space="preserve">CUMPLE </t>
  </si>
  <si>
    <t xml:space="preserve">FOL.. 15 </t>
  </si>
  <si>
    <t xml:space="preserve">FOL. 17 </t>
  </si>
  <si>
    <t xml:space="preserve">FOL. 12 </t>
  </si>
  <si>
    <t xml:space="preserve">FOL. 11-15 </t>
  </si>
  <si>
    <t>Del 08 de agosto de 2011</t>
  </si>
  <si>
    <t>Constituida el 12 de septiembre de 1997 Esc. Pub. 2198 Not. 39 Vigencia Indefinida</t>
  </si>
  <si>
    <t xml:space="preserve">FOL. 192 - 196 </t>
  </si>
  <si>
    <t>Desde el 29/08/11 al 31/12/11</t>
  </si>
  <si>
    <t>Valor Propuesta 122,267,500 Valor asegurado 25,000,000</t>
  </si>
  <si>
    <t>FOL. 14 Sin limite de cuantia para contratar</t>
  </si>
  <si>
    <t>FOL. 26 - 27 Rev. Fis. FOL. 76 - 78</t>
  </si>
  <si>
    <t xml:space="preserve">FOL. 49 </t>
  </si>
  <si>
    <t xml:space="preserve">FOL 50 </t>
  </si>
  <si>
    <t xml:space="preserve">              ADMITIDA</t>
  </si>
  <si>
    <t xml:space="preserve">              EMPRESAS PROPONENTES</t>
  </si>
  <si>
    <t>CONGETER COOP (A)</t>
  </si>
  <si>
    <t>DAPCIL LTDA (B)</t>
  </si>
  <si>
    <t>ADECUACIONES UD ( C )</t>
  </si>
  <si>
    <t>(A)Fol. 18-19 (B) Fol.13</t>
  </si>
  <si>
    <t>(A)Fol.18-24 (B)Fol.13-15</t>
  </si>
  <si>
    <t>(A)Del 18/08/11 (B) Del17/08/11</t>
  </si>
  <si>
    <t>(A) Del 16 de mayo de 2001 inscrita 04/06/2001 vigencia indefinida (B) Constituida el 23 de marzo de 1995 Esc. Pub. 1699 vigencia 23/03/2045</t>
  </si>
  <si>
    <t>FOL. 2- 3 firma Rep. Leg. Consorcio Sandra Liliana Silva</t>
  </si>
  <si>
    <t xml:space="preserve">FOL 26-30 </t>
  </si>
  <si>
    <t>Oferente Consorcio  aparecen ambas empresas</t>
  </si>
  <si>
    <t>Del 29/08/11 al 30/11/11</t>
  </si>
  <si>
    <t>Fol. 169. Valor propuesta 125,172,116 valor asegurado 25,000,000</t>
  </si>
  <si>
    <t xml:space="preserve">(A) Sin limite para contratar (B) Sin limite para contratar </t>
  </si>
  <si>
    <t>( C ) Fol.9-10 acuerdo consorcial. Sin limite para contratar</t>
  </si>
  <si>
    <t xml:space="preserve">FOL. 9 - 10 </t>
  </si>
  <si>
    <t xml:space="preserve">(A) Pendiente certificar pagos del mes de mayo, junio y julio </t>
  </si>
  <si>
    <t xml:space="preserve">(A) Fol. 42  (B) Fol. 40  </t>
  </si>
  <si>
    <t>(A) Fol. 17 (B) Fol. 12    ( C ) 5</t>
  </si>
  <si>
    <t xml:space="preserve">      EMPRESAS PROPONENTES</t>
  </si>
  <si>
    <t>TEC-CONS SAS (A)</t>
  </si>
  <si>
    <t>MHC ING. EU (B)</t>
  </si>
  <si>
    <t>TM ING. ( C )</t>
  </si>
  <si>
    <t xml:space="preserve">(A)Fol.3 (B)Fol. 5 </t>
  </si>
  <si>
    <t>(A) Fol. 3-4 (B) Fol.5-6</t>
  </si>
  <si>
    <t>(A) Fol.3 del 01 de agosto de 2011 (B) Fol.5 del 02 de agosto de 2011</t>
  </si>
  <si>
    <t xml:space="preserve">FOL. 20 - 21 </t>
  </si>
  <si>
    <t>FOL. 8 - 9 Firma Rep. Leg. Elegido en el acuerdo consorcial</t>
  </si>
  <si>
    <t xml:space="preserve">Fol. 11 - 15 </t>
  </si>
  <si>
    <t xml:space="preserve">Tomador el Cons. Esta firmada por su Rep. Leg. </t>
  </si>
  <si>
    <t>Del 29/08/11 al 09/12/11</t>
  </si>
  <si>
    <t>Valor de la propuesta 250,000,000 valor asegurado 25,000,000</t>
  </si>
  <si>
    <t>(A) (B) sin limite para contratar (C ) no tiene limite para contratar</t>
  </si>
  <si>
    <t xml:space="preserve">( C ) cumple con los requisitos de constitucion </t>
  </si>
  <si>
    <t>(A)Fol. 23-24 (B) Fol. 25-26</t>
  </si>
  <si>
    <t>(A)Fol.40 (B) Fol.41</t>
  </si>
  <si>
    <t>(A) Fol.43 (B) Fol.144</t>
  </si>
  <si>
    <t>VICERRECTORÍA ADMINISTRATIVA Y FINANCIERA - CONVOCATORIA PÚBLICA No. 005 DE 2011</t>
  </si>
  <si>
    <t>PRIMERA EVALUACIÓN DE ADMISIBILIDAD - DOCUMENTOS JURIDICOS</t>
  </si>
  <si>
    <t>ADMITIDA</t>
  </si>
  <si>
    <t>Jefe División Recursos Físicos</t>
  </si>
  <si>
    <t>,</t>
  </si>
  <si>
    <t>Rafael Enrique Aranzales García</t>
  </si>
  <si>
    <t>NO SUBSANO</t>
  </si>
  <si>
    <t>INADMISIBLE</t>
  </si>
  <si>
    <t>SUBSANO</t>
  </si>
  <si>
    <t>EVALUACIÓN ECONÓMICA</t>
  </si>
  <si>
    <t>SEGUNDA EVALUACIÓN DE ADMISIBILIDAD</t>
  </si>
  <si>
    <t>SEGUNDA EVALUACIÓN DE ADMISIBILIDAD Y EVALUACIÓN ECONOMICA</t>
  </si>
  <si>
    <t>UNIVERSIDAD DISTRITAL FRANCISCO JOSE DE CALDAS</t>
  </si>
  <si>
    <t xml:space="preserve">COMITÉ DE EVALUACION </t>
  </si>
  <si>
    <t>VICERRECTORIA ADMINISTRATIVA Y FINANCIERA</t>
  </si>
  <si>
    <t>INVITACION DIRECTA No 005-2011</t>
  </si>
  <si>
    <t>EVALUACION DE PROPUESTA ECONÓMICA</t>
  </si>
  <si>
    <t>PROPUESTA ECONÓMICA PARA LA OBRA CIVIL -ANEXO 4A</t>
  </si>
  <si>
    <t>UNIDAD DE MEDIDA</t>
  </si>
  <si>
    <t>Instalación de infraestructura para almacén y administración temporal de la obra 18m2</t>
  </si>
  <si>
    <t>Localización y replanteo</t>
  </si>
  <si>
    <t>Retiro de adoquín de arcilla sobre arena, con recuperación de ellos.</t>
  </si>
  <si>
    <t>Suministro e instalación de adoquín en concreto tipo I (incluye alistado en arena y sellante)</t>
  </si>
  <si>
    <t xml:space="preserve">Aseo general </t>
  </si>
  <si>
    <t xml:space="preserve">COMITÉ DE EVALUACIÓN </t>
  </si>
  <si>
    <t>INVITACIÓN DIRECTA No 005-2011</t>
  </si>
  <si>
    <t>PROPUESTA ECONÓMICA PARA LA INSPECCIÓN, MANTENIMIENTO, REHABILITACIÓN Y ACTUALIZACIÓN DE PLANOS DE LAS REDES DE AGUAS LLUVIASANEXO 4B</t>
  </si>
  <si>
    <t>Demolición de caja de inspección 60*60 (Incluye Cargue)</t>
  </si>
  <si>
    <t>Limpieza de tuberías</t>
  </si>
  <si>
    <t>Limpieza de estructuras en la red de aguas lluvias (Sifones, Desarenadores  Vertederos y box coulvert)</t>
  </si>
  <si>
    <t>Rehabilitación y mantenimiento de red de aguas lluvias</t>
  </si>
  <si>
    <t>Excavación manual (incluye retiro de sobrante y disposición final)</t>
  </si>
  <si>
    <t>Relleno en recebo (incluye compactación)</t>
  </si>
  <si>
    <t>Suministro e instalación de tubería de  4"</t>
  </si>
  <si>
    <t>Suministro e instalación de tubería de  6"</t>
  </si>
  <si>
    <t>Suministro e instalación de tubería de  8"</t>
  </si>
  <si>
    <t>Suministro e instalación de tubería de  10"</t>
  </si>
  <si>
    <t>Suministro e instalación de tubería de  12"</t>
  </si>
  <si>
    <t>Suministro e instalación de tubería de  16"</t>
  </si>
  <si>
    <t>Construcción de cajas de inspección (60*60)</t>
  </si>
  <si>
    <t>Construcción de sumideros</t>
  </si>
  <si>
    <t xml:space="preserve">Construcción de pozos </t>
  </si>
  <si>
    <t>Construcción de rejillas</t>
  </si>
  <si>
    <t>COMITÉ DE EVALUACIÓN</t>
  </si>
  <si>
    <t>PUNTUACIÓN TOTAL OBTENIDA  OFERTA ECONÓMICA EN LOS ANEXOS  4A Y 4B</t>
  </si>
  <si>
    <t>TPE i = Σ PUNTOS COMPONENTE 4A + PUNTOS COMPONENTE 4B</t>
  </si>
  <si>
    <t>PROPONENETE:</t>
  </si>
  <si>
    <t>Puntos Anexo 4A</t>
  </si>
  <si>
    <t>Puntos Anexo 4B</t>
  </si>
  <si>
    <t>TOTAL PUNTOS</t>
  </si>
  <si>
    <t>SUBSANA acorde al numeral 2,2,5 literales c) y e) de los Términos de Referencia.</t>
  </si>
  <si>
    <t>(A) Constituida el 02 de octubre de 2008 Vigencia Indefinida (B) Constituida el 02 de enero de 2007 vigencia hastael 02 de enero de 2027 © Habilitante por la sumatoria de tiempos descritos en el numeral 2,2,1 de los Términos de Referencia.</t>
  </si>
  <si>
    <t xml:space="preserve"> ADMITIDA </t>
  </si>
  <si>
    <t xml:space="preserve">ADMITIDA </t>
  </si>
  <si>
    <t>NO SUBSANA, NO ADMITIDO</t>
  </si>
  <si>
    <t>No ajusta el documento a lo dispuesto el en numeral 2.2.5 literal c) de los Términos de Referencia</t>
  </si>
  <si>
    <t>ITEM</t>
  </si>
  <si>
    <t>DESCRIPCIÓN</t>
  </si>
  <si>
    <t>VALOR UNITARIO</t>
  </si>
  <si>
    <t>PUNTAJE OBTENIDO</t>
  </si>
  <si>
    <t>UND</t>
  </si>
  <si>
    <t>Inspección de redes de aguas lluvias existentes y actualización de planos</t>
  </si>
  <si>
    <t>GLOBAL</t>
  </si>
  <si>
    <t>ML</t>
  </si>
  <si>
    <t>M³</t>
  </si>
  <si>
    <t>Relleno en Sub-Base granular SBG-1(incluye suministro, extendida, humedecimiento y compactación)</t>
  </si>
  <si>
    <t>PUNTAJE TOTAL ITEMS</t>
  </si>
  <si>
    <t>Puntos x ítem</t>
  </si>
  <si>
    <t>OCTUBRE 4 DE 2011</t>
  </si>
  <si>
    <t>GLB</t>
  </si>
  <si>
    <t>SUBTOTAL</t>
  </si>
  <si>
    <t>Administración</t>
  </si>
  <si>
    <t>%</t>
  </si>
  <si>
    <t>Imprevistos</t>
  </si>
  <si>
    <t>Utilidad</t>
  </si>
  <si>
    <t>IVA</t>
  </si>
  <si>
    <t>TOTAL</t>
  </si>
  <si>
    <t>PUNTAJE TOTAL DISEÑOS</t>
  </si>
  <si>
    <t>Suministro e instalación de adoquín en arcilla(incluye alistado en arena y sellante)</t>
  </si>
  <si>
    <t>instalación de adoquines</t>
  </si>
  <si>
    <t>OCTUBRE 4  DE 2011</t>
  </si>
  <si>
    <t xml:space="preserve">SAVERA SAS </t>
  </si>
  <si>
    <t>CONSORCIO TM INGENIERÍA</t>
  </si>
  <si>
    <t>OCTUBRE  4 DE 2011</t>
  </si>
  <si>
    <t>OCTUBRE  DE 2011</t>
  </si>
  <si>
    <t>EVALUACIÓN ECONÓMICA puntaje total anexos 4A y 4B</t>
  </si>
  <si>
    <t>INHABILITADO</t>
  </si>
  <si>
    <t>NO EVALUADO</t>
  </si>
  <si>
    <t>680 PUNTOS</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</si>
</sst>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quot;$&quot;\ #,##0.00;[Red]&quot;$&quot;\ #,##0.00"/>
    <numFmt numFmtId="177" formatCode="#,##0.00;[Red]#,##0.00"/>
    <numFmt numFmtId="178" formatCode="0.00;[Red]0.00"/>
    <numFmt numFmtId="179" formatCode="[$$-240A]\ #,##0.00;[Red][$$-240A]\ #,##0.00"/>
    <numFmt numFmtId="180" formatCode="_-&quot;$&quot;* #,##0.00_-;\-&quot;$&quot;* #,##0.00_-;_-&quot;$&quot;* &quot;-&quot;??_-;_-@_-"/>
    <numFmt numFmtId="181" formatCode="_([$$-240A]\ * #,##0_);_([$$-240A]\ * \(#,##0\);_([$$-240A]\ * &quot;-&quot;??_);_(@_)"/>
    <numFmt numFmtId="182" formatCode="_ * #,##0.00_ ;_ * \-#,##0.00_ ;_ * &quot;-&quot;??_ ;_ @_ "/>
    <numFmt numFmtId="183" formatCode="_([$$-240A]\ * #,##0.00_);_([$$-240A]\ * \(#,##0.00\);_([$$-240A]\ * &quot;-&quot;??_);_(@_)"/>
    <numFmt numFmtId="184" formatCode="0.0000"/>
    <numFmt numFmtId="185" formatCode="&quot;$&quot;\ #,##0.00"/>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61">
    <font>
      <sz val="10"/>
      <name val="Arial"/>
      <family val="0"/>
    </font>
    <font>
      <sz val="10"/>
      <name val="Arial Narrow"/>
      <family val="2"/>
    </font>
    <font>
      <sz val="8"/>
      <name val="Arial"/>
      <family val="0"/>
    </font>
    <font>
      <b/>
      <sz val="8"/>
      <name val="Arial Narrow"/>
      <family val="2"/>
    </font>
    <font>
      <sz val="8"/>
      <name val="Arial Narrow"/>
      <family val="2"/>
    </font>
    <font>
      <sz val="10"/>
      <name val="Tahoma"/>
      <family val="2"/>
    </font>
    <font>
      <b/>
      <sz val="8"/>
      <name val="Tahoma"/>
      <family val="2"/>
    </font>
    <font>
      <sz val="8"/>
      <name val="Tahoma"/>
      <family val="2"/>
    </font>
    <font>
      <b/>
      <sz val="10"/>
      <name val="Arial"/>
      <family val="2"/>
    </font>
    <font>
      <sz val="9"/>
      <name val="Arial"/>
      <family val="0"/>
    </font>
    <font>
      <sz val="10"/>
      <color indexed="8"/>
      <name val="Arial"/>
      <family val="2"/>
    </font>
    <font>
      <sz val="8"/>
      <color indexed="8"/>
      <name val="Arial"/>
      <family val="0"/>
    </font>
    <font>
      <b/>
      <sz val="8"/>
      <name val="Arial"/>
      <family val="2"/>
    </font>
    <font>
      <b/>
      <sz val="7"/>
      <name val="Arial Narrow"/>
      <family val="2"/>
    </font>
    <font>
      <sz val="7"/>
      <name val="Arial Narrow"/>
      <family val="2"/>
    </font>
    <font>
      <sz val="7"/>
      <name val="Arial"/>
      <family val="2"/>
    </font>
    <font>
      <b/>
      <sz val="7"/>
      <name val="Arial"/>
      <family val="2"/>
    </font>
    <font>
      <b/>
      <sz val="9"/>
      <name val="Arial Narrow"/>
      <family val="2"/>
    </font>
    <font>
      <b/>
      <sz val="11"/>
      <name val="Arial Narrow"/>
      <family val="2"/>
    </font>
    <font>
      <sz val="9"/>
      <name val="Arial Narrow"/>
      <family val="2"/>
    </font>
    <font>
      <b/>
      <sz val="9"/>
      <color indexed="8"/>
      <name val="Arial Narrow"/>
      <family val="2"/>
    </font>
    <font>
      <sz val="9"/>
      <color indexed="8"/>
      <name val="Arial Narrow"/>
      <family val="2"/>
    </font>
    <font>
      <b/>
      <sz val="11"/>
      <color indexed="8"/>
      <name val="Calibri"/>
      <family val="2"/>
    </font>
    <font>
      <b/>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Tahoma"/>
      <family val="2"/>
    </font>
    <font>
      <b/>
      <sz val="10"/>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ahoma"/>
      <family val="2"/>
    </font>
    <font>
      <b/>
      <sz val="10"/>
      <color rgb="FF000000"/>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style="thin"/>
      <right style="medium"/>
      <top style="medium"/>
      <bottom style="thin"/>
    </border>
    <border>
      <left style="medium"/>
      <right>
        <color indexed="63"/>
      </right>
      <top style="medium"/>
      <bottom style="thin"/>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medium"/>
      <right>
        <color indexed="63"/>
      </right>
      <top style="thin"/>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color indexed="63"/>
      </left>
      <right style="medium"/>
      <top>
        <color indexed="63"/>
      </top>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style="medium"/>
      <right style="medium"/>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top/>
      <bottom style="dotted"/>
    </border>
    <border>
      <left style="medium"/>
      <right/>
      <top style="dotted"/>
      <bottom style="dotted"/>
    </border>
    <border>
      <left style="medium"/>
      <right/>
      <top style="dotted"/>
      <bottom style="medium"/>
    </border>
    <border>
      <left style="medium"/>
      <right style="thin"/>
      <top/>
      <bottom style="dotted"/>
    </border>
    <border>
      <left style="medium"/>
      <right style="thin"/>
      <top style="medium"/>
      <bottom style="dotted"/>
    </border>
    <border>
      <left style="medium"/>
      <right style="medium"/>
      <top style="medium"/>
      <bottom style="dotted"/>
    </border>
    <border>
      <left style="medium"/>
      <right style="medium"/>
      <top/>
      <bottom style="dotted"/>
    </border>
    <border>
      <left style="medium"/>
      <right style="thin"/>
      <top/>
      <bottom style="medium"/>
    </border>
    <border>
      <left/>
      <right style="mediumDashed"/>
      <top style="medium"/>
      <bottom style="medium"/>
    </border>
    <border>
      <left>
        <color indexed="63"/>
      </left>
      <right style="thin"/>
      <top/>
      <bottom style="dotted"/>
    </border>
    <border>
      <left>
        <color indexed="63"/>
      </left>
      <right style="thin"/>
      <top style="dotted"/>
      <bottom style="dotted"/>
    </border>
    <border>
      <left>
        <color indexed="63"/>
      </left>
      <right style="thin"/>
      <top style="dotted"/>
      <bottom style="medium"/>
    </border>
    <border>
      <left style="medium"/>
      <right style="medium"/>
      <top style="dotted"/>
      <bottom style="medium"/>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top style="medium"/>
      <bottom/>
    </border>
    <border>
      <left style="medium"/>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top style="thin"/>
      <bottom/>
    </border>
    <border>
      <left/>
      <right/>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796">
    <xf numFmtId="0" fontId="0" fillId="0" borderId="0" xfId="0" applyAlignment="1">
      <alignment/>
    </xf>
    <xf numFmtId="0" fontId="1" fillId="0" borderId="0" xfId="0" applyFont="1" applyAlignment="1">
      <alignment/>
    </xf>
    <xf numFmtId="0" fontId="0" fillId="0" borderId="0" xfId="0" applyFont="1" applyAlignment="1">
      <alignment/>
    </xf>
    <xf numFmtId="0" fontId="3" fillId="0" borderId="0" xfId="0" applyFont="1" applyAlignment="1">
      <alignment horizontal="center"/>
    </xf>
    <xf numFmtId="0" fontId="2" fillId="0" borderId="0" xfId="0" applyFont="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4" fillId="0" borderId="0" xfId="0" applyFont="1" applyAlignment="1">
      <alignment/>
    </xf>
    <xf numFmtId="0" fontId="3" fillId="0" borderId="12" xfId="0" applyFont="1" applyBorder="1" applyAlignment="1">
      <alignment horizontal="center" vertical="center"/>
    </xf>
    <xf numFmtId="0" fontId="4" fillId="33" borderId="13" xfId="0" applyFont="1" applyFill="1" applyBorder="1" applyAlignment="1">
      <alignment/>
    </xf>
    <xf numFmtId="176" fontId="4" fillId="33" borderId="13" xfId="0" applyNumberFormat="1" applyFont="1" applyFill="1" applyBorder="1" applyAlignment="1">
      <alignment horizontal="center" vertical="center"/>
    </xf>
    <xf numFmtId="0" fontId="4" fillId="33" borderId="14" xfId="0" applyFont="1" applyFill="1" applyBorder="1" applyAlignment="1">
      <alignment/>
    </xf>
    <xf numFmtId="176" fontId="4" fillId="33" borderId="14" xfId="0" applyNumberFormat="1" applyFont="1" applyFill="1" applyBorder="1" applyAlignment="1">
      <alignment horizontal="center" vertical="center"/>
    </xf>
    <xf numFmtId="0" fontId="3" fillId="0" borderId="15" xfId="0" applyFont="1" applyBorder="1" applyAlignment="1">
      <alignment horizontal="center"/>
    </xf>
    <xf numFmtId="0" fontId="4" fillId="0" borderId="16" xfId="0" applyFont="1" applyBorder="1" applyAlignment="1">
      <alignment horizontal="center" vertical="center"/>
    </xf>
    <xf numFmtId="0" fontId="4" fillId="0" borderId="11" xfId="0" applyFont="1" applyBorder="1" applyAlignment="1">
      <alignment/>
    </xf>
    <xf numFmtId="0" fontId="3" fillId="0" borderId="11" xfId="0" applyFont="1" applyBorder="1" applyAlignment="1">
      <alignment horizontal="center" vertical="center"/>
    </xf>
    <xf numFmtId="0" fontId="4" fillId="33" borderId="11" xfId="0" applyFont="1" applyFill="1" applyBorder="1" applyAlignment="1">
      <alignment/>
    </xf>
    <xf numFmtId="0" fontId="4" fillId="0" borderId="13" xfId="0" applyFont="1" applyBorder="1" applyAlignment="1">
      <alignment horizontal="center"/>
    </xf>
    <xf numFmtId="0" fontId="4" fillId="0" borderId="17" xfId="0" applyFont="1" applyBorder="1" applyAlignment="1">
      <alignment horizontal="center"/>
    </xf>
    <xf numFmtId="0" fontId="3" fillId="33" borderId="13" xfId="0" applyFont="1" applyFill="1" applyBorder="1" applyAlignment="1">
      <alignment horizontal="center" vertical="center"/>
    </xf>
    <xf numFmtId="0" fontId="3" fillId="33" borderId="18" xfId="0" applyFont="1" applyFill="1" applyBorder="1" applyAlignment="1">
      <alignment/>
    </xf>
    <xf numFmtId="0" fontId="4" fillId="33" borderId="18" xfId="0" applyFont="1" applyFill="1" applyBorder="1" applyAlignment="1">
      <alignment/>
    </xf>
    <xf numFmtId="0" fontId="3" fillId="33" borderId="13" xfId="0" applyFont="1" applyFill="1" applyBorder="1" applyAlignment="1">
      <alignment/>
    </xf>
    <xf numFmtId="0" fontId="3" fillId="33" borderId="11" xfId="0" applyFont="1" applyFill="1" applyBorder="1" applyAlignment="1">
      <alignment/>
    </xf>
    <xf numFmtId="0" fontId="3" fillId="33" borderId="19" xfId="0" applyFont="1" applyFill="1" applyBorder="1" applyAlignment="1">
      <alignment horizontal="center" vertical="center"/>
    </xf>
    <xf numFmtId="0" fontId="3" fillId="33" borderId="19" xfId="0" applyFont="1" applyFill="1" applyBorder="1" applyAlignment="1">
      <alignment/>
    </xf>
    <xf numFmtId="0" fontId="4" fillId="33" borderId="19" xfId="0" applyFont="1" applyFill="1" applyBorder="1" applyAlignment="1">
      <alignment/>
    </xf>
    <xf numFmtId="0" fontId="3" fillId="33" borderId="11" xfId="0" applyFont="1" applyFill="1" applyBorder="1" applyAlignment="1">
      <alignment horizontal="center" vertical="center"/>
    </xf>
    <xf numFmtId="0" fontId="4" fillId="33" borderId="11" xfId="0" applyFont="1" applyFill="1" applyBorder="1" applyAlignment="1">
      <alignment wrapText="1"/>
    </xf>
    <xf numFmtId="0" fontId="4" fillId="33" borderId="11" xfId="0" applyFont="1" applyFill="1" applyBorder="1" applyAlignment="1">
      <alignment/>
    </xf>
    <xf numFmtId="0" fontId="3" fillId="0" borderId="20" xfId="0" applyFont="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4" fillId="0" borderId="21" xfId="0" applyFont="1" applyBorder="1" applyAlignment="1">
      <alignment/>
    </xf>
    <xf numFmtId="0" fontId="4" fillId="33" borderId="19" xfId="0" applyFont="1" applyFill="1" applyBorder="1" applyAlignment="1">
      <alignment horizontal="left" vertical="center" wrapText="1"/>
    </xf>
    <xf numFmtId="176" fontId="4" fillId="33" borderId="19" xfId="0" applyNumberFormat="1" applyFont="1" applyFill="1" applyBorder="1" applyAlignment="1">
      <alignment horizontal="center" vertical="center"/>
    </xf>
    <xf numFmtId="176" fontId="4" fillId="33" borderId="18" xfId="0" applyNumberFormat="1" applyFont="1" applyFill="1" applyBorder="1" applyAlignment="1">
      <alignment horizontal="center" vertical="center"/>
    </xf>
    <xf numFmtId="0" fontId="5" fillId="0" borderId="0" xfId="0" applyFont="1" applyAlignment="1">
      <alignment horizontal="justify"/>
    </xf>
    <xf numFmtId="0" fontId="5" fillId="0" borderId="0" xfId="0" applyFont="1" applyAlignment="1">
      <alignment horizontal="center"/>
    </xf>
    <xf numFmtId="0" fontId="2" fillId="0" borderId="0" xfId="0" applyFont="1" applyAlignment="1">
      <alignment/>
    </xf>
    <xf numFmtId="0" fontId="3" fillId="33" borderId="20" xfId="0" applyFont="1" applyFill="1" applyBorder="1" applyAlignment="1">
      <alignment horizontal="center"/>
    </xf>
    <xf numFmtId="0" fontId="3" fillId="33" borderId="21" xfId="0" applyFont="1" applyFill="1" applyBorder="1" applyAlignment="1">
      <alignment horizontal="center"/>
    </xf>
    <xf numFmtId="0" fontId="0" fillId="0" borderId="0" xfId="0" applyFill="1" applyAlignment="1">
      <alignment/>
    </xf>
    <xf numFmtId="177" fontId="9" fillId="0" borderId="22" xfId="0" applyNumberFormat="1" applyFont="1" applyFill="1" applyBorder="1" applyAlignment="1" applyProtection="1">
      <alignment horizontal="right" vertical="center"/>
      <protection locked="0"/>
    </xf>
    <xf numFmtId="0" fontId="0" fillId="0" borderId="0" xfId="0" applyFill="1" applyBorder="1" applyAlignment="1">
      <alignment/>
    </xf>
    <xf numFmtId="10" fontId="9" fillId="0" borderId="22" xfId="0" applyNumberFormat="1" applyFont="1" applyFill="1" applyBorder="1" applyAlignment="1">
      <alignment horizontal="center"/>
    </xf>
    <xf numFmtId="0" fontId="0" fillId="0" borderId="22" xfId="0" applyFill="1" applyBorder="1" applyAlignment="1">
      <alignment/>
    </xf>
    <xf numFmtId="178" fontId="9" fillId="0" borderId="22" xfId="0" applyNumberFormat="1" applyFont="1" applyFill="1" applyBorder="1" applyAlignment="1">
      <alignment horizontal="center"/>
    </xf>
    <xf numFmtId="0" fontId="11" fillId="0" borderId="22" xfId="54" applyFont="1" applyFill="1" applyBorder="1">
      <alignment/>
      <protection/>
    </xf>
    <xf numFmtId="0" fontId="9" fillId="0" borderId="22" xfId="0" applyFont="1" applyFill="1" applyBorder="1" applyAlignment="1">
      <alignment horizontal="center" vertical="center"/>
    </xf>
    <xf numFmtId="0" fontId="9" fillId="0" borderId="22" xfId="0" applyFont="1" applyFill="1" applyBorder="1" applyAlignment="1">
      <alignment/>
    </xf>
    <xf numFmtId="0" fontId="0" fillId="0" borderId="22" xfId="0" applyBorder="1" applyAlignment="1">
      <alignment/>
    </xf>
    <xf numFmtId="0" fontId="8" fillId="0" borderId="22" xfId="0" applyFont="1" applyFill="1" applyBorder="1" applyAlignment="1">
      <alignment horizontal="center" vertical="center"/>
    </xf>
    <xf numFmtId="0" fontId="8" fillId="0" borderId="22" xfId="0" applyFont="1" applyBorder="1" applyAlignment="1">
      <alignment horizontal="center"/>
    </xf>
    <xf numFmtId="0" fontId="8" fillId="0" borderId="22" xfId="0" applyFont="1" applyFill="1" applyBorder="1" applyAlignment="1">
      <alignment horizontal="center"/>
    </xf>
    <xf numFmtId="179" fontId="9" fillId="0" borderId="22" xfId="0" applyNumberFormat="1" applyFont="1" applyFill="1" applyBorder="1" applyAlignment="1" applyProtection="1">
      <alignment horizontal="right" vertical="center"/>
      <protection locked="0"/>
    </xf>
    <xf numFmtId="179" fontId="9" fillId="0" borderId="22" xfId="0" applyNumberFormat="1" applyFont="1" applyFill="1" applyBorder="1" applyAlignment="1" applyProtection="1">
      <alignment horizontal="center" vertical="center"/>
      <protection locked="0"/>
    </xf>
    <xf numFmtId="0" fontId="3" fillId="0" borderId="0" xfId="0" applyFont="1" applyAlignment="1">
      <alignment/>
    </xf>
    <xf numFmtId="175" fontId="3" fillId="0" borderId="0" xfId="46" applyNumberFormat="1" applyFont="1" applyAlignment="1">
      <alignment horizontal="right"/>
    </xf>
    <xf numFmtId="175" fontId="3" fillId="0" borderId="0" xfId="46" applyFont="1" applyAlignment="1">
      <alignment/>
    </xf>
    <xf numFmtId="9" fontId="4" fillId="33" borderId="21" xfId="0" applyNumberFormat="1" applyFont="1" applyFill="1" applyBorder="1" applyAlignment="1">
      <alignment/>
    </xf>
    <xf numFmtId="0" fontId="3" fillId="0" borderId="0" xfId="0" applyFont="1" applyBorder="1" applyAlignment="1">
      <alignment horizontal="center"/>
    </xf>
    <xf numFmtId="0" fontId="3" fillId="33" borderId="14" xfId="0" applyFont="1" applyFill="1" applyBorder="1" applyAlignment="1">
      <alignment horizontal="center"/>
    </xf>
    <xf numFmtId="0" fontId="4" fillId="33" borderId="18" xfId="0" applyFont="1" applyFill="1" applyBorder="1" applyAlignment="1">
      <alignment horizontal="center"/>
    </xf>
    <xf numFmtId="0" fontId="4" fillId="0" borderId="14" xfId="0" applyFont="1" applyBorder="1" applyAlignment="1">
      <alignment horizontal="center"/>
    </xf>
    <xf numFmtId="0" fontId="4" fillId="0" borderId="23" xfId="0" applyFont="1" applyBorder="1" applyAlignment="1">
      <alignment horizontal="center"/>
    </xf>
    <xf numFmtId="0" fontId="3" fillId="33" borderId="18" xfId="0" applyFont="1" applyFill="1" applyBorder="1" applyAlignment="1">
      <alignment horizontal="center"/>
    </xf>
    <xf numFmtId="0" fontId="4" fillId="33" borderId="11"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3" fillId="33" borderId="13" xfId="0" applyFont="1" applyFill="1" applyBorder="1" applyAlignment="1">
      <alignment horizontal="center"/>
    </xf>
    <xf numFmtId="0" fontId="3" fillId="33" borderId="19" xfId="0" applyFont="1" applyFill="1" applyBorder="1" applyAlignment="1">
      <alignment horizontal="center"/>
    </xf>
    <xf numFmtId="0" fontId="3" fillId="33" borderId="11" xfId="0" applyFont="1" applyFill="1" applyBorder="1" applyAlignment="1">
      <alignment/>
    </xf>
    <xf numFmtId="0" fontId="9" fillId="0" borderId="22" xfId="0" applyFont="1" applyFill="1" applyBorder="1" applyAlignment="1">
      <alignment/>
    </xf>
    <xf numFmtId="0" fontId="4" fillId="0" borderId="0" xfId="0" applyFont="1" applyFill="1" applyBorder="1" applyAlignment="1">
      <alignment horizontal="left" vertical="center"/>
    </xf>
    <xf numFmtId="0" fontId="4" fillId="0" borderId="0" xfId="0" applyFont="1" applyFill="1" applyBorder="1" applyAlignment="1">
      <alignment/>
    </xf>
    <xf numFmtId="176" fontId="4"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Border="1" applyAlignment="1">
      <alignment horizontal="left" vertical="center"/>
    </xf>
    <xf numFmtId="0" fontId="4" fillId="0" borderId="21" xfId="0" applyFont="1" applyBorder="1" applyAlignment="1">
      <alignment horizontal="left" vertical="center"/>
    </xf>
    <xf numFmtId="0" fontId="3" fillId="0" borderId="19" xfId="0" applyFont="1" applyBorder="1" applyAlignment="1">
      <alignment horizontal="center" vertical="center"/>
    </xf>
    <xf numFmtId="176" fontId="4" fillId="33" borderId="10" xfId="0" applyNumberFormat="1" applyFont="1" applyFill="1" applyBorder="1" applyAlignment="1">
      <alignment horizontal="center" vertical="center"/>
    </xf>
    <xf numFmtId="0" fontId="9" fillId="10" borderId="22" xfId="0" applyFont="1" applyFill="1" applyBorder="1" applyAlignment="1">
      <alignment/>
    </xf>
    <xf numFmtId="0" fontId="0" fillId="10" borderId="22" xfId="0" applyFill="1" applyBorder="1" applyAlignment="1">
      <alignment/>
    </xf>
    <xf numFmtId="0" fontId="4" fillId="0" borderId="0" xfId="52" applyFont="1">
      <alignment/>
      <protection/>
    </xf>
    <xf numFmtId="0" fontId="0" fillId="0" borderId="0" xfId="52">
      <alignment/>
      <protection/>
    </xf>
    <xf numFmtId="176" fontId="4" fillId="0" borderId="0" xfId="52" applyNumberFormat="1" applyFont="1" applyFill="1" applyBorder="1" applyAlignment="1">
      <alignment horizontal="center" vertical="center"/>
      <protection/>
    </xf>
    <xf numFmtId="0" fontId="4" fillId="0" borderId="0" xfId="52" applyFont="1" applyBorder="1">
      <alignment/>
      <protection/>
    </xf>
    <xf numFmtId="0" fontId="2" fillId="0" borderId="0" xfId="52" applyFont="1">
      <alignment/>
      <protection/>
    </xf>
    <xf numFmtId="0" fontId="4" fillId="33" borderId="13" xfId="52" applyFont="1" applyFill="1" applyBorder="1">
      <alignment/>
      <protection/>
    </xf>
    <xf numFmtId="176" fontId="4" fillId="33" borderId="13" xfId="52" applyNumberFormat="1" applyFont="1" applyFill="1" applyBorder="1" applyAlignment="1">
      <alignment horizontal="center" vertical="center"/>
      <protection/>
    </xf>
    <xf numFmtId="0" fontId="4" fillId="33" borderId="14" xfId="52" applyFont="1" applyFill="1" applyBorder="1">
      <alignment/>
      <protection/>
    </xf>
    <xf numFmtId="176" fontId="4" fillId="33" borderId="14" xfId="52" applyNumberFormat="1" applyFont="1" applyFill="1" applyBorder="1" applyAlignment="1">
      <alignment horizontal="center" vertical="center"/>
      <protection/>
    </xf>
    <xf numFmtId="176" fontId="4" fillId="33" borderId="11" xfId="0" applyNumberFormat="1" applyFont="1" applyFill="1" applyBorder="1" applyAlignment="1">
      <alignment horizontal="center" vertical="center"/>
    </xf>
    <xf numFmtId="0" fontId="4" fillId="0" borderId="0" xfId="52" applyFont="1" applyFill="1">
      <alignment/>
      <protection/>
    </xf>
    <xf numFmtId="174" fontId="4" fillId="0" borderId="0" xfId="49" applyFont="1" applyFill="1" applyAlignment="1">
      <alignment/>
    </xf>
    <xf numFmtId="176" fontId="4" fillId="0" borderId="0" xfId="52" applyNumberFormat="1" applyFont="1" applyFill="1" applyBorder="1" applyAlignment="1">
      <alignment vertical="center"/>
      <protection/>
    </xf>
    <xf numFmtId="0" fontId="2" fillId="0" borderId="0" xfId="52" applyFont="1" applyFill="1">
      <alignment/>
      <protection/>
    </xf>
    <xf numFmtId="0" fontId="0" fillId="0" borderId="0" xfId="52" applyFill="1">
      <alignment/>
      <protection/>
    </xf>
    <xf numFmtId="176" fontId="4" fillId="0" borderId="0" xfId="52" applyNumberFormat="1" applyFont="1" applyFill="1">
      <alignment/>
      <protection/>
    </xf>
    <xf numFmtId="0" fontId="4" fillId="34" borderId="11" xfId="52" applyFont="1" applyFill="1" applyBorder="1">
      <alignment/>
      <protection/>
    </xf>
    <xf numFmtId="176" fontId="4" fillId="33" borderId="11" xfId="52" applyNumberFormat="1" applyFont="1" applyFill="1" applyBorder="1" applyAlignment="1">
      <alignment horizontal="center" vertical="center"/>
      <protection/>
    </xf>
    <xf numFmtId="175" fontId="4" fillId="0" borderId="0" xfId="46" applyFont="1" applyAlignment="1">
      <alignment/>
    </xf>
    <xf numFmtId="0" fontId="9" fillId="0" borderId="22" xfId="0" applyFont="1" applyFill="1" applyBorder="1" applyAlignment="1">
      <alignment horizontal="center" vertical="center"/>
    </xf>
    <xf numFmtId="176" fontId="4" fillId="33" borderId="13" xfId="0" applyNumberFormat="1" applyFont="1" applyFill="1" applyBorder="1" applyAlignment="1">
      <alignment horizontal="left" vertical="center"/>
    </xf>
    <xf numFmtId="176" fontId="4" fillId="33" borderId="14"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4" fillId="33" borderId="11" xfId="0" applyFont="1" applyFill="1" applyBorder="1" applyAlignment="1">
      <alignment horizontal="left" vertical="center" wrapText="1"/>
    </xf>
    <xf numFmtId="177" fontId="9" fillId="0" borderId="24" xfId="0" applyNumberFormat="1" applyFont="1" applyFill="1" applyBorder="1" applyAlignment="1" applyProtection="1">
      <alignment horizontal="right" vertical="center"/>
      <protection locked="0"/>
    </xf>
    <xf numFmtId="2" fontId="3" fillId="0" borderId="12" xfId="0" applyNumberFormat="1" applyFont="1" applyBorder="1" applyAlignment="1">
      <alignment horizontal="center" vertical="center"/>
    </xf>
    <xf numFmtId="0" fontId="4" fillId="0" borderId="11" xfId="0" applyFont="1" applyBorder="1" applyAlignment="1">
      <alignment horizontal="center" vertical="center"/>
    </xf>
    <xf numFmtId="0" fontId="3" fillId="0" borderId="16" xfId="0" applyFont="1" applyBorder="1" applyAlignment="1">
      <alignment horizontal="center" vertical="center"/>
    </xf>
    <xf numFmtId="4" fontId="9" fillId="0" borderId="22" xfId="0" applyNumberFormat="1" applyFont="1" applyFill="1" applyBorder="1" applyAlignment="1">
      <alignment horizontal="center"/>
    </xf>
    <xf numFmtId="4" fontId="9" fillId="0" borderId="22" xfId="0" applyNumberFormat="1" applyFont="1" applyFill="1" applyBorder="1" applyAlignment="1">
      <alignment horizontal="center"/>
    </xf>
    <xf numFmtId="10" fontId="8" fillId="0" borderId="22" xfId="0" applyNumberFormat="1" applyFont="1" applyFill="1" applyBorder="1" applyAlignment="1">
      <alignment horizontal="center"/>
    </xf>
    <xf numFmtId="10" fontId="9" fillId="0" borderId="22" xfId="0" applyNumberFormat="1" applyFont="1" applyFill="1" applyBorder="1" applyAlignment="1">
      <alignment/>
    </xf>
    <xf numFmtId="10" fontId="0" fillId="0" borderId="0" xfId="0" applyNumberFormat="1" applyAlignment="1">
      <alignment/>
    </xf>
    <xf numFmtId="0" fontId="8" fillId="35" borderId="22" xfId="0" applyFont="1" applyFill="1" applyBorder="1" applyAlignment="1">
      <alignment/>
    </xf>
    <xf numFmtId="0" fontId="3" fillId="10" borderId="11" xfId="0" applyFont="1" applyFill="1" applyBorder="1" applyAlignment="1">
      <alignment horizontal="center"/>
    </xf>
    <xf numFmtId="0" fontId="3" fillId="10" borderId="10" xfId="0" applyFont="1" applyFill="1" applyBorder="1" applyAlignment="1">
      <alignment horizontal="center"/>
    </xf>
    <xf numFmtId="0" fontId="4" fillId="10" borderId="11" xfId="0" applyFont="1" applyFill="1" applyBorder="1" applyAlignment="1">
      <alignment/>
    </xf>
    <xf numFmtId="0" fontId="4" fillId="10" borderId="11" xfId="0" applyFont="1" applyFill="1" applyBorder="1" applyAlignment="1">
      <alignment horizontal="center"/>
    </xf>
    <xf numFmtId="0" fontId="3" fillId="10" borderId="13" xfId="0" applyFont="1" applyFill="1" applyBorder="1" applyAlignment="1">
      <alignment horizontal="center" vertical="center"/>
    </xf>
    <xf numFmtId="0" fontId="4" fillId="10" borderId="13" xfId="0" applyFont="1" applyFill="1" applyBorder="1" applyAlignment="1">
      <alignment/>
    </xf>
    <xf numFmtId="0" fontId="4" fillId="10" borderId="13" xfId="0" applyFont="1" applyFill="1" applyBorder="1" applyAlignment="1">
      <alignment horizontal="center"/>
    </xf>
    <xf numFmtId="0" fontId="3" fillId="10" borderId="14" xfId="0" applyFont="1" applyFill="1" applyBorder="1" applyAlignment="1">
      <alignment horizontal="center"/>
    </xf>
    <xf numFmtId="0" fontId="4" fillId="10" borderId="14" xfId="0" applyFont="1" applyFill="1" applyBorder="1" applyAlignment="1">
      <alignment/>
    </xf>
    <xf numFmtId="0" fontId="4" fillId="10" borderId="14" xfId="0" applyFont="1" applyFill="1" applyBorder="1" applyAlignment="1">
      <alignment horizontal="center"/>
    </xf>
    <xf numFmtId="0" fontId="3" fillId="10" borderId="11" xfId="0" applyFont="1" applyFill="1" applyBorder="1" applyAlignment="1">
      <alignment horizontal="center" vertical="center"/>
    </xf>
    <xf numFmtId="0" fontId="4" fillId="10" borderId="11" xfId="0" applyFont="1" applyFill="1" applyBorder="1" applyAlignment="1">
      <alignment/>
    </xf>
    <xf numFmtId="0" fontId="4" fillId="10" borderId="11" xfId="0" applyFont="1" applyFill="1" applyBorder="1" applyAlignment="1">
      <alignment wrapText="1"/>
    </xf>
    <xf numFmtId="0" fontId="3" fillId="10" borderId="18" xfId="0" applyFont="1" applyFill="1" applyBorder="1" applyAlignment="1">
      <alignment horizontal="center"/>
    </xf>
    <xf numFmtId="0" fontId="4" fillId="10" borderId="18" xfId="0" applyFont="1" applyFill="1" applyBorder="1" applyAlignment="1">
      <alignment/>
    </xf>
    <xf numFmtId="0" fontId="4" fillId="10" borderId="18" xfId="0" applyFont="1" applyFill="1" applyBorder="1" applyAlignment="1">
      <alignment horizontal="center"/>
    </xf>
    <xf numFmtId="0" fontId="3" fillId="10" borderId="18" xfId="0" applyFont="1" applyFill="1" applyBorder="1" applyAlignment="1">
      <alignment/>
    </xf>
    <xf numFmtId="0" fontId="3" fillId="10" borderId="13" xfId="0" applyFont="1" applyFill="1" applyBorder="1" applyAlignment="1">
      <alignment/>
    </xf>
    <xf numFmtId="0" fontId="3" fillId="10" borderId="13" xfId="0" applyFont="1" applyFill="1" applyBorder="1" applyAlignment="1">
      <alignment horizontal="center"/>
    </xf>
    <xf numFmtId="0" fontId="3" fillId="10" borderId="11" xfId="0" applyFont="1" applyFill="1" applyBorder="1" applyAlignment="1">
      <alignment/>
    </xf>
    <xf numFmtId="0" fontId="3" fillId="10" borderId="19" xfId="0" applyFont="1" applyFill="1" applyBorder="1" applyAlignment="1">
      <alignment horizontal="center" vertical="center"/>
    </xf>
    <xf numFmtId="0" fontId="3" fillId="10" borderId="19" xfId="0" applyFont="1" applyFill="1" applyBorder="1" applyAlignment="1">
      <alignment/>
    </xf>
    <xf numFmtId="0" fontId="4" fillId="10" borderId="19" xfId="0" applyFont="1" applyFill="1" applyBorder="1" applyAlignment="1">
      <alignment/>
    </xf>
    <xf numFmtId="0" fontId="3" fillId="10" borderId="19" xfId="0" applyFont="1" applyFill="1" applyBorder="1" applyAlignment="1">
      <alignment horizontal="center"/>
    </xf>
    <xf numFmtId="0" fontId="4" fillId="10" borderId="19" xfId="0" applyFont="1" applyFill="1" applyBorder="1" applyAlignment="1">
      <alignment horizontal="left" vertical="center" wrapText="1"/>
    </xf>
    <xf numFmtId="0" fontId="3" fillId="10" borderId="11" xfId="0" applyFont="1" applyFill="1" applyBorder="1" applyAlignment="1">
      <alignment/>
    </xf>
    <xf numFmtId="0" fontId="4" fillId="10" borderId="11" xfId="0" applyFont="1" applyFill="1" applyBorder="1" applyAlignment="1">
      <alignment horizontal="left" vertical="center" wrapText="1"/>
    </xf>
    <xf numFmtId="0" fontId="3" fillId="10" borderId="0" xfId="0" applyFont="1" applyFill="1" applyBorder="1" applyAlignment="1">
      <alignment horizontal="center" vertical="center"/>
    </xf>
    <xf numFmtId="0" fontId="3" fillId="10" borderId="0" xfId="0" applyFont="1" applyFill="1" applyBorder="1" applyAlignment="1">
      <alignment/>
    </xf>
    <xf numFmtId="0" fontId="4" fillId="10" borderId="0" xfId="0" applyFont="1" applyFill="1" applyBorder="1" applyAlignment="1">
      <alignment horizontal="left" vertical="center" wrapText="1"/>
    </xf>
    <xf numFmtId="0" fontId="3" fillId="10" borderId="0" xfId="0" applyFont="1" applyFill="1" applyBorder="1" applyAlignment="1">
      <alignment horizontal="center"/>
    </xf>
    <xf numFmtId="0" fontId="3" fillId="5" borderId="11" xfId="0" applyFont="1" applyFill="1" applyBorder="1" applyAlignment="1">
      <alignment horizontal="center"/>
    </xf>
    <xf numFmtId="0" fontId="3" fillId="5" borderId="10" xfId="0" applyFont="1" applyFill="1" applyBorder="1" applyAlignment="1">
      <alignment horizontal="center"/>
    </xf>
    <xf numFmtId="0" fontId="4" fillId="5" borderId="11" xfId="0" applyFont="1" applyFill="1" applyBorder="1" applyAlignment="1">
      <alignment/>
    </xf>
    <xf numFmtId="0" fontId="4" fillId="5" borderId="11" xfId="0" applyFont="1" applyFill="1" applyBorder="1" applyAlignment="1">
      <alignment horizontal="center"/>
    </xf>
    <xf numFmtId="0" fontId="3" fillId="5" borderId="13" xfId="0" applyFont="1" applyFill="1" applyBorder="1" applyAlignment="1">
      <alignment horizontal="center" vertical="center"/>
    </xf>
    <xf numFmtId="0" fontId="4" fillId="5" borderId="13" xfId="0" applyFont="1" applyFill="1" applyBorder="1" applyAlignment="1">
      <alignment/>
    </xf>
    <xf numFmtId="0" fontId="4" fillId="5" borderId="13" xfId="0" applyFont="1" applyFill="1" applyBorder="1" applyAlignment="1">
      <alignment horizontal="center"/>
    </xf>
    <xf numFmtId="0" fontId="3" fillId="5" borderId="14" xfId="0" applyFont="1" applyFill="1" applyBorder="1" applyAlignment="1">
      <alignment horizontal="center"/>
    </xf>
    <xf numFmtId="0" fontId="4" fillId="5" borderId="14" xfId="0" applyFont="1" applyFill="1" applyBorder="1" applyAlignment="1">
      <alignment/>
    </xf>
    <xf numFmtId="0" fontId="4" fillId="5" borderId="14" xfId="0" applyFont="1" applyFill="1" applyBorder="1" applyAlignment="1">
      <alignment horizontal="center"/>
    </xf>
    <xf numFmtId="0" fontId="3" fillId="5" borderId="11" xfId="0" applyFont="1" applyFill="1" applyBorder="1" applyAlignment="1">
      <alignment horizontal="center" vertical="center"/>
    </xf>
    <xf numFmtId="0" fontId="4" fillId="5" borderId="11" xfId="0" applyFont="1" applyFill="1" applyBorder="1" applyAlignment="1">
      <alignment/>
    </xf>
    <xf numFmtId="0" fontId="4" fillId="5" borderId="11" xfId="0" applyFont="1" applyFill="1" applyBorder="1" applyAlignment="1">
      <alignment wrapText="1"/>
    </xf>
    <xf numFmtId="0" fontId="3" fillId="5" borderId="18" xfId="0" applyFont="1" applyFill="1" applyBorder="1" applyAlignment="1">
      <alignment horizontal="center"/>
    </xf>
    <xf numFmtId="0" fontId="4" fillId="5" borderId="18" xfId="0" applyFont="1" applyFill="1" applyBorder="1" applyAlignment="1">
      <alignment/>
    </xf>
    <xf numFmtId="0" fontId="4" fillId="5" borderId="18" xfId="0" applyFont="1" applyFill="1" applyBorder="1" applyAlignment="1">
      <alignment horizontal="center"/>
    </xf>
    <xf numFmtId="0" fontId="3" fillId="5" borderId="18" xfId="0" applyFont="1" applyFill="1" applyBorder="1" applyAlignment="1">
      <alignment/>
    </xf>
    <xf numFmtId="0" fontId="3" fillId="5" borderId="13" xfId="0" applyFont="1" applyFill="1" applyBorder="1" applyAlignment="1">
      <alignment/>
    </xf>
    <xf numFmtId="0" fontId="3" fillId="5" borderId="13" xfId="0" applyFont="1" applyFill="1" applyBorder="1" applyAlignment="1">
      <alignment horizontal="center"/>
    </xf>
    <xf numFmtId="0" fontId="3" fillId="5" borderId="11" xfId="0" applyFont="1" applyFill="1" applyBorder="1" applyAlignment="1">
      <alignment/>
    </xf>
    <xf numFmtId="0" fontId="3" fillId="5" borderId="19" xfId="0" applyFont="1" applyFill="1" applyBorder="1" applyAlignment="1">
      <alignment horizontal="center" vertical="center"/>
    </xf>
    <xf numFmtId="0" fontId="3" fillId="5" borderId="19" xfId="0" applyFont="1" applyFill="1" applyBorder="1" applyAlignment="1">
      <alignment/>
    </xf>
    <xf numFmtId="0" fontId="4" fillId="5" borderId="19" xfId="0" applyFont="1" applyFill="1" applyBorder="1" applyAlignment="1">
      <alignment/>
    </xf>
    <xf numFmtId="0" fontId="3" fillId="5" borderId="19" xfId="0" applyFont="1" applyFill="1" applyBorder="1" applyAlignment="1">
      <alignment horizontal="center"/>
    </xf>
    <xf numFmtId="0" fontId="4" fillId="5" borderId="19" xfId="0" applyFont="1" applyFill="1" applyBorder="1" applyAlignment="1">
      <alignment horizontal="left" vertical="center" wrapText="1"/>
    </xf>
    <xf numFmtId="0" fontId="3" fillId="5" borderId="11" xfId="0" applyFont="1" applyFill="1" applyBorder="1" applyAlignment="1">
      <alignment/>
    </xf>
    <xf numFmtId="0" fontId="4" fillId="5" borderId="11" xfId="0" applyFont="1" applyFill="1" applyBorder="1" applyAlignment="1">
      <alignment horizontal="left" vertical="center" wrapText="1"/>
    </xf>
    <xf numFmtId="0" fontId="3" fillId="5" borderId="0" xfId="0" applyFont="1" applyFill="1" applyBorder="1" applyAlignment="1">
      <alignment horizontal="center" vertical="center"/>
    </xf>
    <xf numFmtId="0" fontId="3" fillId="5" borderId="0" xfId="0" applyFont="1" applyFill="1" applyBorder="1" applyAlignment="1">
      <alignment/>
    </xf>
    <xf numFmtId="0" fontId="4" fillId="5" borderId="0" xfId="0" applyFont="1" applyFill="1" applyBorder="1" applyAlignment="1">
      <alignment horizontal="left" vertical="center" wrapText="1"/>
    </xf>
    <xf numFmtId="0" fontId="3" fillId="5" borderId="0" xfId="0" applyFont="1" applyFill="1" applyBorder="1" applyAlignment="1">
      <alignment horizontal="center"/>
    </xf>
    <xf numFmtId="0" fontId="3" fillId="12" borderId="11" xfId="0" applyFont="1" applyFill="1" applyBorder="1" applyAlignment="1">
      <alignment horizontal="center"/>
    </xf>
    <xf numFmtId="0" fontId="3" fillId="12" borderId="10" xfId="0" applyFont="1" applyFill="1" applyBorder="1" applyAlignment="1">
      <alignment horizontal="center"/>
    </xf>
    <xf numFmtId="0" fontId="4" fillId="12" borderId="11" xfId="0" applyFont="1" applyFill="1" applyBorder="1" applyAlignment="1">
      <alignment/>
    </xf>
    <xf numFmtId="0" fontId="3" fillId="12" borderId="13" xfId="0" applyFont="1" applyFill="1" applyBorder="1" applyAlignment="1">
      <alignment horizontal="center" vertical="center"/>
    </xf>
    <xf numFmtId="0" fontId="4" fillId="12" borderId="13" xfId="0" applyFont="1" applyFill="1" applyBorder="1" applyAlignment="1">
      <alignment/>
    </xf>
    <xf numFmtId="0" fontId="3" fillId="12" borderId="14" xfId="0" applyFont="1" applyFill="1" applyBorder="1" applyAlignment="1">
      <alignment horizontal="center"/>
    </xf>
    <xf numFmtId="0" fontId="4" fillId="12" borderId="14" xfId="0" applyFont="1" applyFill="1" applyBorder="1" applyAlignment="1">
      <alignment/>
    </xf>
    <xf numFmtId="0" fontId="3" fillId="12" borderId="11" xfId="0" applyFont="1" applyFill="1" applyBorder="1" applyAlignment="1">
      <alignment horizontal="center" vertical="center"/>
    </xf>
    <xf numFmtId="0" fontId="4" fillId="12" borderId="11" xfId="0" applyFont="1" applyFill="1" applyBorder="1" applyAlignment="1">
      <alignment wrapText="1"/>
    </xf>
    <xf numFmtId="0" fontId="3" fillId="12" borderId="18" xfId="0" applyFont="1" applyFill="1" applyBorder="1" applyAlignment="1">
      <alignment horizontal="center"/>
    </xf>
    <xf numFmtId="0" fontId="4" fillId="12" borderId="18" xfId="0" applyFont="1" applyFill="1" applyBorder="1" applyAlignment="1">
      <alignment/>
    </xf>
    <xf numFmtId="0" fontId="3" fillId="12" borderId="19" xfId="0" applyFont="1" applyFill="1" applyBorder="1" applyAlignment="1">
      <alignment horizontal="center" vertical="center"/>
    </xf>
    <xf numFmtId="0" fontId="4" fillId="12" borderId="19" xfId="0" applyFont="1" applyFill="1" applyBorder="1" applyAlignment="1">
      <alignment/>
    </xf>
    <xf numFmtId="0" fontId="4" fillId="12" borderId="19" xfId="0" applyFont="1" applyFill="1" applyBorder="1" applyAlignment="1">
      <alignment horizontal="left" vertical="center" wrapText="1"/>
    </xf>
    <xf numFmtId="0" fontId="4" fillId="12" borderId="11" xfId="0" applyFont="1" applyFill="1" applyBorder="1" applyAlignment="1">
      <alignment horizontal="left" vertical="center" wrapText="1"/>
    </xf>
    <xf numFmtId="0" fontId="3" fillId="12" borderId="0" xfId="0" applyFont="1" applyFill="1" applyBorder="1" applyAlignment="1">
      <alignment horizontal="center" vertical="center"/>
    </xf>
    <xf numFmtId="0" fontId="4" fillId="12" borderId="0" xfId="0" applyFont="1" applyFill="1" applyBorder="1" applyAlignment="1">
      <alignment horizontal="left" vertical="center" wrapText="1"/>
    </xf>
    <xf numFmtId="0" fontId="3" fillId="13" borderId="11" xfId="0" applyFont="1" applyFill="1" applyBorder="1" applyAlignment="1">
      <alignment horizontal="center"/>
    </xf>
    <xf numFmtId="0" fontId="3" fillId="13" borderId="10" xfId="0" applyFont="1" applyFill="1" applyBorder="1" applyAlignment="1">
      <alignment horizontal="center"/>
    </xf>
    <xf numFmtId="0" fontId="4" fillId="13" borderId="11" xfId="0" applyFont="1" applyFill="1" applyBorder="1" applyAlignment="1">
      <alignment/>
    </xf>
    <xf numFmtId="0" fontId="3" fillId="13" borderId="13" xfId="0" applyFont="1" applyFill="1" applyBorder="1" applyAlignment="1">
      <alignment horizontal="center" vertical="center"/>
    </xf>
    <xf numFmtId="0" fontId="4" fillId="13" borderId="13" xfId="0" applyFont="1" applyFill="1" applyBorder="1" applyAlignment="1">
      <alignment/>
    </xf>
    <xf numFmtId="0" fontId="3" fillId="13" borderId="14" xfId="0" applyFont="1" applyFill="1" applyBorder="1" applyAlignment="1">
      <alignment horizontal="center"/>
    </xf>
    <xf numFmtId="0" fontId="4" fillId="13" borderId="14" xfId="0" applyFont="1" applyFill="1" applyBorder="1" applyAlignment="1">
      <alignment/>
    </xf>
    <xf numFmtId="0" fontId="3" fillId="13" borderId="11" xfId="0" applyFont="1" applyFill="1" applyBorder="1" applyAlignment="1">
      <alignment horizontal="center" vertical="center"/>
    </xf>
    <xf numFmtId="0" fontId="4" fillId="13" borderId="11" xfId="0" applyFont="1" applyFill="1" applyBorder="1" applyAlignment="1">
      <alignment/>
    </xf>
    <xf numFmtId="0" fontId="4" fillId="13" borderId="11" xfId="0" applyFont="1" applyFill="1" applyBorder="1" applyAlignment="1">
      <alignment wrapText="1"/>
    </xf>
    <xf numFmtId="0" fontId="3" fillId="13" borderId="18" xfId="0" applyFont="1" applyFill="1" applyBorder="1" applyAlignment="1">
      <alignment horizontal="center"/>
    </xf>
    <xf numFmtId="0" fontId="4" fillId="13" borderId="18" xfId="0" applyFont="1" applyFill="1" applyBorder="1" applyAlignment="1">
      <alignment/>
    </xf>
    <xf numFmtId="0" fontId="3" fillId="13" borderId="18" xfId="0" applyFont="1" applyFill="1" applyBorder="1" applyAlignment="1">
      <alignment/>
    </xf>
    <xf numFmtId="0" fontId="3" fillId="13" borderId="13" xfId="0" applyFont="1" applyFill="1" applyBorder="1" applyAlignment="1">
      <alignment/>
    </xf>
    <xf numFmtId="0" fontId="3" fillId="13" borderId="11" xfId="0" applyFont="1" applyFill="1" applyBorder="1" applyAlignment="1">
      <alignment/>
    </xf>
    <xf numFmtId="0" fontId="3" fillId="13" borderId="19" xfId="0" applyFont="1" applyFill="1" applyBorder="1" applyAlignment="1">
      <alignment horizontal="center" vertical="center"/>
    </xf>
    <xf numFmtId="0" fontId="3" fillId="13" borderId="19" xfId="0" applyFont="1" applyFill="1" applyBorder="1" applyAlignment="1">
      <alignment/>
    </xf>
    <xf numFmtId="0" fontId="4" fillId="13" borderId="19" xfId="0" applyFont="1" applyFill="1" applyBorder="1" applyAlignment="1">
      <alignment/>
    </xf>
    <xf numFmtId="0" fontId="4" fillId="13" borderId="19" xfId="0" applyFont="1" applyFill="1" applyBorder="1" applyAlignment="1">
      <alignment horizontal="left" vertical="center" wrapText="1"/>
    </xf>
    <xf numFmtId="0" fontId="3" fillId="13" borderId="11" xfId="0" applyFont="1" applyFill="1" applyBorder="1" applyAlignment="1">
      <alignment/>
    </xf>
    <xf numFmtId="0" fontId="4" fillId="13" borderId="11" xfId="0" applyFont="1" applyFill="1" applyBorder="1" applyAlignment="1">
      <alignment horizontal="left" vertical="center" wrapText="1"/>
    </xf>
    <xf numFmtId="0" fontId="3" fillId="13" borderId="0" xfId="0" applyFont="1" applyFill="1" applyBorder="1" applyAlignment="1">
      <alignment horizontal="center" vertical="center"/>
    </xf>
    <xf numFmtId="0" fontId="3" fillId="13" borderId="0" xfId="0" applyFont="1" applyFill="1" applyBorder="1" applyAlignment="1">
      <alignment/>
    </xf>
    <xf numFmtId="0" fontId="4" fillId="13" borderId="0" xfId="0" applyFont="1" applyFill="1" applyBorder="1" applyAlignment="1">
      <alignment horizontal="left" vertical="center" wrapText="1"/>
    </xf>
    <xf numFmtId="0" fontId="4" fillId="12" borderId="11" xfId="0" applyFont="1" applyFill="1" applyBorder="1" applyAlignment="1">
      <alignment horizontal="center"/>
    </xf>
    <xf numFmtId="0" fontId="4" fillId="12" borderId="13" xfId="0" applyFont="1" applyFill="1" applyBorder="1" applyAlignment="1">
      <alignment horizontal="center"/>
    </xf>
    <xf numFmtId="0" fontId="4" fillId="12" borderId="14" xfId="0" applyFont="1" applyFill="1" applyBorder="1" applyAlignment="1">
      <alignment horizontal="center"/>
    </xf>
    <xf numFmtId="0" fontId="4" fillId="12" borderId="18" xfId="0" applyFont="1" applyFill="1" applyBorder="1" applyAlignment="1">
      <alignment horizontal="center"/>
    </xf>
    <xf numFmtId="0" fontId="3" fillId="12" borderId="13" xfId="0" applyFont="1" applyFill="1" applyBorder="1" applyAlignment="1">
      <alignment horizontal="center"/>
    </xf>
    <xf numFmtId="0" fontId="3" fillId="12" borderId="19" xfId="0" applyFont="1" applyFill="1" applyBorder="1" applyAlignment="1">
      <alignment horizontal="center"/>
    </xf>
    <xf numFmtId="0" fontId="3" fillId="12" borderId="0" xfId="0" applyFont="1" applyFill="1" applyBorder="1" applyAlignment="1">
      <alignment horizontal="center"/>
    </xf>
    <xf numFmtId="0" fontId="12" fillId="36" borderId="11" xfId="0" applyFont="1" applyFill="1" applyBorder="1" applyAlignment="1">
      <alignment horizontal="center"/>
    </xf>
    <xf numFmtId="0" fontId="3" fillId="36" borderId="11" xfId="0" applyFont="1" applyFill="1" applyBorder="1" applyAlignment="1">
      <alignment horizontal="center" vertical="center"/>
    </xf>
    <xf numFmtId="0" fontId="8" fillId="0" borderId="0" xfId="0" applyFont="1" applyAlignment="1">
      <alignment horizontal="center"/>
    </xf>
    <xf numFmtId="0" fontId="0" fillId="0" borderId="0" xfId="0" applyAlignment="1">
      <alignment vertical="center"/>
    </xf>
    <xf numFmtId="0" fontId="0" fillId="0" borderId="0" xfId="0" applyAlignment="1">
      <alignment vertical="center" wrapText="1"/>
    </xf>
    <xf numFmtId="0" fontId="3" fillId="0" borderId="0" xfId="52" applyFont="1" applyBorder="1" applyAlignment="1">
      <alignment horizontal="center" vertical="center"/>
      <protection/>
    </xf>
    <xf numFmtId="0" fontId="4" fillId="0" borderId="0" xfId="0" applyFont="1" applyAlignment="1">
      <alignment horizontal="center"/>
    </xf>
    <xf numFmtId="0" fontId="3" fillId="0" borderId="11" xfId="52" applyFont="1" applyBorder="1" applyAlignment="1">
      <alignment horizontal="center" vertical="center"/>
      <protection/>
    </xf>
    <xf numFmtId="0" fontId="13" fillId="0" borderId="25" xfId="52" applyFont="1" applyBorder="1">
      <alignment/>
      <protection/>
    </xf>
    <xf numFmtId="0" fontId="14" fillId="0" borderId="26" xfId="52" applyFont="1" applyBorder="1">
      <alignment/>
      <protection/>
    </xf>
    <xf numFmtId="0" fontId="14" fillId="0" borderId="27" xfId="52" applyFont="1" applyBorder="1">
      <alignment/>
      <protection/>
    </xf>
    <xf numFmtId="0" fontId="4" fillId="36" borderId="10" xfId="52" applyFont="1" applyFill="1" applyBorder="1" applyAlignment="1">
      <alignment horizontal="justify" vertical="center"/>
      <protection/>
    </xf>
    <xf numFmtId="0" fontId="14" fillId="0" borderId="28" xfId="52" applyFont="1" applyBorder="1">
      <alignment/>
      <protection/>
    </xf>
    <xf numFmtId="0" fontId="3" fillId="37" borderId="10" xfId="52" applyFont="1" applyFill="1" applyBorder="1" applyAlignment="1">
      <alignment horizontal="left"/>
      <protection/>
    </xf>
    <xf numFmtId="0" fontId="3" fillId="37" borderId="18" xfId="52" applyFont="1" applyFill="1" applyBorder="1" applyAlignment="1">
      <alignment horizontal="center"/>
      <protection/>
    </xf>
    <xf numFmtId="0" fontId="3" fillId="37" borderId="29" xfId="52" applyFont="1" applyFill="1" applyBorder="1" applyAlignment="1">
      <alignment horizontal="center"/>
      <protection/>
    </xf>
    <xf numFmtId="0" fontId="3" fillId="37" borderId="11" xfId="52" applyFont="1" applyFill="1" applyBorder="1" applyAlignment="1">
      <alignment horizontal="center"/>
      <protection/>
    </xf>
    <xf numFmtId="0" fontId="4" fillId="37" borderId="11" xfId="52" applyFont="1" applyFill="1" applyBorder="1" applyAlignment="1">
      <alignment horizontal="center"/>
      <protection/>
    </xf>
    <xf numFmtId="0" fontId="4" fillId="37" borderId="10" xfId="52" applyFont="1" applyFill="1" applyBorder="1" applyAlignment="1">
      <alignment horizontal="justify" vertical="center"/>
      <protection/>
    </xf>
    <xf numFmtId="0" fontId="4" fillId="37" borderId="11" xfId="52" applyFont="1" applyFill="1" applyBorder="1" applyAlignment="1">
      <alignment horizontal="center" vertical="center"/>
      <protection/>
    </xf>
    <xf numFmtId="0" fontId="2" fillId="37" borderId="11" xfId="52" applyFont="1" applyFill="1" applyBorder="1">
      <alignment/>
      <protection/>
    </xf>
    <xf numFmtId="0" fontId="4" fillId="37" borderId="11" xfId="52" applyFont="1" applyFill="1" applyBorder="1" applyAlignment="1">
      <alignment horizontal="justify" vertical="center"/>
      <protection/>
    </xf>
    <xf numFmtId="0" fontId="4" fillId="37" borderId="11" xfId="52" applyFont="1" applyFill="1" applyBorder="1">
      <alignment/>
      <protection/>
    </xf>
    <xf numFmtId="0" fontId="4" fillId="37" borderId="10" xfId="52" applyFont="1" applyFill="1" applyBorder="1" applyAlignment="1">
      <alignment horizontal="justify" vertical="center" wrapText="1"/>
      <protection/>
    </xf>
    <xf numFmtId="0" fontId="4" fillId="37" borderId="11" xfId="52" applyFont="1" applyFill="1" applyBorder="1" applyAlignment="1">
      <alignment horizontal="justify" vertical="center" wrapText="1"/>
      <protection/>
    </xf>
    <xf numFmtId="0" fontId="4" fillId="37" borderId="10" xfId="52" applyFont="1" applyFill="1" applyBorder="1" applyAlignment="1">
      <alignment horizontal="center" vertical="center"/>
      <protection/>
    </xf>
    <xf numFmtId="0" fontId="3" fillId="37" borderId="11" xfId="52" applyFont="1" applyFill="1" applyBorder="1" applyAlignment="1">
      <alignment horizontal="center" vertical="center"/>
      <protection/>
    </xf>
    <xf numFmtId="0" fontId="13" fillId="37" borderId="25" xfId="52" applyFont="1" applyFill="1" applyBorder="1">
      <alignment/>
      <protection/>
    </xf>
    <xf numFmtId="0" fontId="14" fillId="37" borderId="26" xfId="52" applyFont="1" applyFill="1" applyBorder="1">
      <alignment/>
      <protection/>
    </xf>
    <xf numFmtId="0" fontId="14" fillId="37" borderId="28" xfId="52" applyFont="1" applyFill="1" applyBorder="1">
      <alignment/>
      <protection/>
    </xf>
    <xf numFmtId="0" fontId="4" fillId="37" borderId="30" xfId="52" applyFont="1" applyFill="1" applyBorder="1" applyAlignment="1">
      <alignment horizontal="center" vertical="center"/>
      <protection/>
    </xf>
    <xf numFmtId="0" fontId="4" fillId="37" borderId="30" xfId="52" applyFont="1" applyFill="1" applyBorder="1">
      <alignment/>
      <protection/>
    </xf>
    <xf numFmtId="0" fontId="4" fillId="37" borderId="31" xfId="52" applyFont="1" applyFill="1" applyBorder="1" applyAlignment="1">
      <alignment horizontal="center" vertical="center"/>
      <protection/>
    </xf>
    <xf numFmtId="0" fontId="4" fillId="37" borderId="32" xfId="52" applyFont="1" applyFill="1" applyBorder="1" applyAlignment="1">
      <alignment horizontal="center"/>
      <protection/>
    </xf>
    <xf numFmtId="0" fontId="4" fillId="37" borderId="32" xfId="52" applyFont="1" applyFill="1" applyBorder="1">
      <alignment/>
      <protection/>
    </xf>
    <xf numFmtId="0" fontId="4" fillId="37" borderId="33" xfId="52" applyFont="1" applyFill="1" applyBorder="1" applyAlignment="1">
      <alignment horizontal="center" vertical="center"/>
      <protection/>
    </xf>
    <xf numFmtId="0" fontId="4" fillId="37" borderId="14" xfId="52" applyFont="1" applyFill="1" applyBorder="1" applyAlignment="1">
      <alignment horizontal="center"/>
      <protection/>
    </xf>
    <xf numFmtId="0" fontId="4" fillId="37" borderId="14" xfId="52" applyFont="1" applyFill="1" applyBorder="1">
      <alignment/>
      <protection/>
    </xf>
    <xf numFmtId="0" fontId="4" fillId="37" borderId="13" xfId="52" applyFont="1" applyFill="1" applyBorder="1" applyAlignment="1">
      <alignment horizontal="center" vertical="center"/>
      <protection/>
    </xf>
    <xf numFmtId="0" fontId="14" fillId="37" borderId="27" xfId="52" applyFont="1" applyFill="1" applyBorder="1">
      <alignment/>
      <protection/>
    </xf>
    <xf numFmtId="0" fontId="4" fillId="37" borderId="13" xfId="52" applyFont="1" applyFill="1" applyBorder="1">
      <alignment/>
      <protection/>
    </xf>
    <xf numFmtId="0" fontId="4" fillId="37" borderId="34" xfId="52" applyFont="1" applyFill="1" applyBorder="1" applyAlignment="1">
      <alignment horizontal="justify" vertical="center"/>
      <protection/>
    </xf>
    <xf numFmtId="0" fontId="4" fillId="37" borderId="33" xfId="52" applyFont="1" applyFill="1" applyBorder="1" applyAlignment="1">
      <alignment horizontal="left" vertical="center"/>
      <protection/>
    </xf>
    <xf numFmtId="0" fontId="4" fillId="37" borderId="35" xfId="52" applyFont="1" applyFill="1" applyBorder="1" applyAlignment="1">
      <alignment horizontal="justify" vertical="center"/>
      <protection/>
    </xf>
    <xf numFmtId="0" fontId="0" fillId="37" borderId="21" xfId="0" applyFill="1" applyBorder="1" applyAlignment="1">
      <alignment/>
    </xf>
    <xf numFmtId="0" fontId="0" fillId="37" borderId="10" xfId="0" applyFill="1" applyBorder="1" applyAlignment="1">
      <alignment/>
    </xf>
    <xf numFmtId="0" fontId="0" fillId="0" borderId="21" xfId="0" applyBorder="1" applyAlignment="1">
      <alignment/>
    </xf>
    <xf numFmtId="0" fontId="0" fillId="0" borderId="10" xfId="0" applyBorder="1" applyAlignment="1">
      <alignment/>
    </xf>
    <xf numFmtId="0" fontId="4" fillId="0" borderId="21" xfId="52" applyFont="1" applyFill="1" applyBorder="1" applyAlignment="1">
      <alignment horizontal="center"/>
      <protection/>
    </xf>
    <xf numFmtId="0" fontId="4" fillId="0" borderId="21" xfId="52" applyFont="1" applyFill="1" applyBorder="1" applyAlignment="1">
      <alignment horizontal="center" vertical="center"/>
      <protection/>
    </xf>
    <xf numFmtId="0" fontId="4" fillId="0" borderId="10" xfId="52" applyFont="1" applyFill="1" applyBorder="1" applyAlignment="1">
      <alignment horizontal="justify" vertical="center"/>
      <protection/>
    </xf>
    <xf numFmtId="0" fontId="3" fillId="0" borderId="18" xfId="52" applyFont="1" applyFill="1" applyBorder="1" applyAlignment="1">
      <alignment horizontal="center"/>
      <protection/>
    </xf>
    <xf numFmtId="0" fontId="3" fillId="0" borderId="29" xfId="52" applyFont="1" applyFill="1" applyBorder="1" applyAlignment="1">
      <alignment horizontal="center"/>
      <protection/>
    </xf>
    <xf numFmtId="0" fontId="3" fillId="0" borderId="11" xfId="52" applyFont="1" applyFill="1" applyBorder="1" applyAlignment="1">
      <alignment horizontal="center"/>
      <protection/>
    </xf>
    <xf numFmtId="0" fontId="4" fillId="0" borderId="11" xfId="52" applyFont="1" applyFill="1" applyBorder="1" applyAlignment="1">
      <alignment horizontal="center"/>
      <protection/>
    </xf>
    <xf numFmtId="0" fontId="4" fillId="0" borderId="11" xfId="52" applyFont="1" applyFill="1" applyBorder="1" applyAlignment="1">
      <alignment horizontal="justify" vertical="center"/>
      <protection/>
    </xf>
    <xf numFmtId="0" fontId="4" fillId="0" borderId="36" xfId="52" applyFont="1" applyFill="1" applyBorder="1" applyAlignment="1">
      <alignment horizontal="center" vertical="center"/>
      <protection/>
    </xf>
    <xf numFmtId="0" fontId="2" fillId="0" borderId="36" xfId="52" applyFont="1" applyFill="1" applyBorder="1">
      <alignment/>
      <protection/>
    </xf>
    <xf numFmtId="0" fontId="4" fillId="0" borderId="36" xfId="52" applyFont="1" applyFill="1" applyBorder="1" applyAlignment="1">
      <alignment horizontal="justify" vertical="center"/>
      <protection/>
    </xf>
    <xf numFmtId="0" fontId="4" fillId="0" borderId="11" xfId="52" applyFont="1" applyFill="1" applyBorder="1" applyAlignment="1">
      <alignment horizontal="center" vertical="center"/>
      <protection/>
    </xf>
    <xf numFmtId="0" fontId="4" fillId="0" borderId="11" xfId="52" applyFont="1" applyFill="1" applyBorder="1">
      <alignment/>
      <protection/>
    </xf>
    <xf numFmtId="0" fontId="4" fillId="0" borderId="32" xfId="52" applyFont="1" applyFill="1" applyBorder="1" applyAlignment="1">
      <alignment horizontal="center"/>
      <protection/>
    </xf>
    <xf numFmtId="0" fontId="4" fillId="0" borderId="21" xfId="52" applyFont="1" applyFill="1" applyBorder="1">
      <alignment/>
      <protection/>
    </xf>
    <xf numFmtId="0" fontId="4" fillId="0" borderId="37" xfId="52" applyFont="1" applyFill="1" applyBorder="1">
      <alignment/>
      <protection/>
    </xf>
    <xf numFmtId="0" fontId="4" fillId="37" borderId="19" xfId="52" applyFont="1" applyFill="1" applyBorder="1" applyAlignment="1">
      <alignment horizontal="center"/>
      <protection/>
    </xf>
    <xf numFmtId="0" fontId="3" fillId="37" borderId="38" xfId="52" applyFont="1" applyFill="1" applyBorder="1" applyAlignment="1">
      <alignment horizontal="center"/>
      <protection/>
    </xf>
    <xf numFmtId="0" fontId="4" fillId="37" borderId="38" xfId="52" applyFont="1" applyFill="1" applyBorder="1" applyAlignment="1">
      <alignment horizontal="justify" vertical="center"/>
      <protection/>
    </xf>
    <xf numFmtId="0" fontId="4" fillId="37" borderId="19" xfId="52" applyFont="1" applyFill="1" applyBorder="1" applyAlignment="1">
      <alignment horizontal="center" vertical="center"/>
      <protection/>
    </xf>
    <xf numFmtId="0" fontId="2" fillId="37" borderId="15" xfId="52" applyFont="1" applyFill="1" applyBorder="1">
      <alignment/>
      <protection/>
    </xf>
    <xf numFmtId="0" fontId="4" fillId="37" borderId="19" xfId="52" applyFont="1" applyFill="1" applyBorder="1" applyAlignment="1">
      <alignment horizontal="justify" vertical="center"/>
      <protection/>
    </xf>
    <xf numFmtId="0" fontId="4" fillId="37" borderId="10" xfId="52" applyFont="1" applyFill="1" applyBorder="1">
      <alignment/>
      <protection/>
    </xf>
    <xf numFmtId="0" fontId="4" fillId="37" borderId="36" xfId="52" applyFont="1" applyFill="1" applyBorder="1" applyAlignment="1">
      <alignment horizontal="center" vertical="center"/>
      <protection/>
    </xf>
    <xf numFmtId="0" fontId="4" fillId="37" borderId="38" xfId="52" applyFont="1" applyFill="1" applyBorder="1">
      <alignment/>
      <protection/>
    </xf>
    <xf numFmtId="0" fontId="4" fillId="37" borderId="36" xfId="52" applyFont="1" applyFill="1" applyBorder="1" applyAlignment="1">
      <alignment horizontal="justify" vertical="center" wrapText="1"/>
      <protection/>
    </xf>
    <xf numFmtId="0" fontId="4" fillId="37" borderId="34" xfId="52" applyFont="1" applyFill="1" applyBorder="1">
      <alignment/>
      <protection/>
    </xf>
    <xf numFmtId="0" fontId="4" fillId="37" borderId="33" xfId="52" applyFont="1" applyFill="1" applyBorder="1">
      <alignment/>
      <protection/>
    </xf>
    <xf numFmtId="0" fontId="4" fillId="37" borderId="35" xfId="52" applyFont="1" applyFill="1" applyBorder="1">
      <alignment/>
      <protection/>
    </xf>
    <xf numFmtId="0" fontId="4" fillId="37" borderId="10" xfId="52" applyFont="1" applyFill="1" applyBorder="1" applyAlignment="1">
      <alignment horizontal="center"/>
      <protection/>
    </xf>
    <xf numFmtId="0" fontId="4" fillId="0" borderId="32" xfId="52" applyFont="1" applyFill="1" applyBorder="1">
      <alignment/>
      <protection/>
    </xf>
    <xf numFmtId="0" fontId="4" fillId="0" borderId="37" xfId="52" applyFont="1" applyFill="1" applyBorder="1" applyAlignment="1">
      <alignment horizontal="center"/>
      <protection/>
    </xf>
    <xf numFmtId="0" fontId="4" fillId="0" borderId="10" xfId="52" applyFont="1" applyFill="1" applyBorder="1" applyAlignment="1">
      <alignment horizontal="justify" vertical="center" wrapText="1"/>
      <protection/>
    </xf>
    <xf numFmtId="0" fontId="4" fillId="0" borderId="13" xfId="52" applyFont="1" applyFill="1" applyBorder="1" applyAlignment="1">
      <alignment horizontal="center" vertical="center"/>
      <protection/>
    </xf>
    <xf numFmtId="0" fontId="4" fillId="0" borderId="39" xfId="52" applyFont="1" applyFill="1" applyBorder="1">
      <alignment/>
      <protection/>
    </xf>
    <xf numFmtId="0" fontId="4" fillId="0" borderId="13" xfId="52" applyFont="1" applyFill="1" applyBorder="1">
      <alignment/>
      <protection/>
    </xf>
    <xf numFmtId="0" fontId="4" fillId="0" borderId="39" xfId="52" applyFont="1" applyFill="1" applyBorder="1" applyAlignment="1">
      <alignment horizontal="center" vertical="center"/>
      <protection/>
    </xf>
    <xf numFmtId="0" fontId="4" fillId="0" borderId="34" xfId="52" applyFont="1" applyFill="1" applyBorder="1" applyAlignment="1">
      <alignment horizontal="justify" vertical="center"/>
      <protection/>
    </xf>
    <xf numFmtId="0" fontId="4" fillId="0" borderId="33" xfId="52" applyFont="1" applyFill="1" applyBorder="1" applyAlignment="1">
      <alignment horizontal="justify" vertical="center"/>
      <protection/>
    </xf>
    <xf numFmtId="0" fontId="4" fillId="0" borderId="14" xfId="52" applyFont="1" applyFill="1" applyBorder="1" applyAlignment="1">
      <alignment horizontal="center"/>
      <protection/>
    </xf>
    <xf numFmtId="0" fontId="4" fillId="0" borderId="40" xfId="52" applyFont="1" applyFill="1" applyBorder="1">
      <alignment/>
      <protection/>
    </xf>
    <xf numFmtId="0" fontId="4" fillId="0" borderId="14" xfId="52" applyFont="1" applyFill="1" applyBorder="1">
      <alignment/>
      <protection/>
    </xf>
    <xf numFmtId="0" fontId="4" fillId="0" borderId="40" xfId="52" applyFont="1" applyFill="1" applyBorder="1" applyAlignment="1">
      <alignment horizontal="center"/>
      <protection/>
    </xf>
    <xf numFmtId="0" fontId="4" fillId="0" borderId="35" xfId="52" applyFont="1" applyFill="1" applyBorder="1" applyAlignment="1">
      <alignment horizontal="justify" vertical="center"/>
      <protection/>
    </xf>
    <xf numFmtId="0" fontId="4" fillId="37" borderId="36" xfId="52" applyFont="1" applyFill="1" applyBorder="1" applyAlignment="1">
      <alignment horizontal="center"/>
      <protection/>
    </xf>
    <xf numFmtId="0" fontId="3" fillId="37" borderId="36" xfId="52" applyFont="1" applyFill="1" applyBorder="1" applyAlignment="1">
      <alignment horizontal="center"/>
      <protection/>
    </xf>
    <xf numFmtId="0" fontId="4" fillId="37" borderId="36" xfId="52" applyFont="1" applyFill="1" applyBorder="1" applyAlignment="1">
      <alignment horizontal="justify" vertical="center"/>
      <protection/>
    </xf>
    <xf numFmtId="0" fontId="4" fillId="37" borderId="21" xfId="52" applyFont="1" applyFill="1" applyBorder="1" applyAlignment="1">
      <alignment horizontal="center" vertical="center"/>
      <protection/>
    </xf>
    <xf numFmtId="0" fontId="4" fillId="37" borderId="21" xfId="52" applyFont="1" applyFill="1" applyBorder="1" applyAlignment="1">
      <alignment horizontal="center"/>
      <protection/>
    </xf>
    <xf numFmtId="0" fontId="4" fillId="37" borderId="19" xfId="52" applyFont="1" applyFill="1" applyBorder="1">
      <alignment/>
      <protection/>
    </xf>
    <xf numFmtId="0" fontId="4" fillId="37" borderId="41" xfId="52" applyFont="1" applyFill="1" applyBorder="1" applyAlignment="1">
      <alignment horizontal="center"/>
      <protection/>
    </xf>
    <xf numFmtId="0" fontId="4" fillId="37" borderId="15" xfId="52" applyFont="1" applyFill="1" applyBorder="1" applyAlignment="1">
      <alignment horizontal="justify" vertical="center"/>
      <protection/>
    </xf>
    <xf numFmtId="0" fontId="4"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7" fillId="0" borderId="0" xfId="0" applyFont="1" applyAlignment="1">
      <alignment horizontal="center"/>
    </xf>
    <xf numFmtId="0" fontId="19" fillId="0" borderId="0" xfId="0" applyFont="1" applyAlignment="1">
      <alignment/>
    </xf>
    <xf numFmtId="0" fontId="20" fillId="38" borderId="11" xfId="0" applyFont="1" applyFill="1" applyBorder="1" applyAlignment="1">
      <alignment horizontal="center" vertical="center" wrapText="1"/>
    </xf>
    <xf numFmtId="0" fontId="19" fillId="0" borderId="11" xfId="0" applyFont="1" applyBorder="1" applyAlignment="1">
      <alignment horizontal="center" vertical="center"/>
    </xf>
    <xf numFmtId="0" fontId="0" fillId="0" borderId="11" xfId="0" applyBorder="1" applyAlignment="1">
      <alignment/>
    </xf>
    <xf numFmtId="0" fontId="6" fillId="0" borderId="0" xfId="0" applyFont="1" applyAlignment="1">
      <alignment horizontal="center" vertical="center"/>
    </xf>
    <xf numFmtId="0" fontId="0" fillId="0" borderId="0" xfId="0" applyFont="1" applyAlignment="1">
      <alignment/>
    </xf>
    <xf numFmtId="0" fontId="3" fillId="36" borderId="11" xfId="0" applyFont="1" applyFill="1" applyBorder="1" applyAlignment="1">
      <alignment horizontal="center"/>
    </xf>
    <xf numFmtId="0" fontId="20" fillId="38" borderId="19" xfId="0" applyFont="1" applyFill="1" applyBorder="1" applyAlignment="1">
      <alignment horizontal="center" vertical="center" wrapText="1"/>
    </xf>
    <xf numFmtId="0" fontId="21" fillId="38" borderId="19" xfId="0" applyFont="1" applyFill="1" applyBorder="1" applyAlignment="1">
      <alignment horizontal="center" vertical="center" wrapText="1"/>
    </xf>
    <xf numFmtId="0" fontId="19" fillId="0" borderId="11"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horizontal="center" wrapText="1"/>
    </xf>
    <xf numFmtId="0" fontId="58" fillId="0" borderId="0" xfId="0" applyFont="1" applyAlignment="1">
      <alignment horizontal="center" vertical="center" wrapText="1"/>
    </xf>
    <xf numFmtId="181" fontId="58" fillId="0" borderId="0" xfId="49" applyNumberFormat="1" applyFont="1" applyAlignment="1">
      <alignment/>
    </xf>
    <xf numFmtId="0" fontId="59" fillId="0" borderId="0" xfId="0" applyFont="1" applyAlignment="1">
      <alignment horizontal="justify"/>
    </xf>
    <xf numFmtId="0" fontId="58" fillId="0" borderId="25" xfId="0" applyFont="1" applyBorder="1" applyAlignment="1">
      <alignment/>
    </xf>
    <xf numFmtId="0" fontId="58" fillId="0" borderId="26" xfId="0" applyFont="1" applyBorder="1" applyAlignment="1">
      <alignment horizontal="center"/>
    </xf>
    <xf numFmtId="0" fontId="0" fillId="0" borderId="25" xfId="0" applyBorder="1" applyAlignment="1">
      <alignment/>
    </xf>
    <xf numFmtId="0" fontId="0" fillId="0" borderId="26" xfId="0" applyBorder="1" applyAlignment="1">
      <alignment horizontal="center"/>
    </xf>
    <xf numFmtId="0" fontId="58" fillId="0" borderId="20" xfId="0" applyFont="1" applyFill="1" applyBorder="1" applyAlignment="1">
      <alignment/>
    </xf>
    <xf numFmtId="0" fontId="58" fillId="0" borderId="25" xfId="0" applyFont="1" applyBorder="1" applyAlignment="1">
      <alignment horizontal="center"/>
    </xf>
    <xf numFmtId="0" fontId="18" fillId="0" borderId="0" xfId="0" applyFont="1" applyAlignment="1">
      <alignment horizontal="center"/>
    </xf>
    <xf numFmtId="0" fontId="20" fillId="37" borderId="11" xfId="0" applyFont="1" applyFill="1" applyBorder="1" applyAlignment="1">
      <alignment horizontal="center" vertical="center" wrapText="1"/>
    </xf>
    <xf numFmtId="0" fontId="21" fillId="37" borderId="11" xfId="0" applyFont="1" applyFill="1" applyBorder="1" applyAlignment="1">
      <alignment horizontal="center" vertical="center" wrapText="1"/>
    </xf>
    <xf numFmtId="0" fontId="17" fillId="37" borderId="10" xfId="0" applyFont="1" applyFill="1" applyBorder="1" applyAlignment="1">
      <alignment horizontal="center"/>
    </xf>
    <xf numFmtId="0" fontId="17" fillId="37" borderId="10" xfId="0" applyFont="1" applyFill="1" applyBorder="1" applyAlignment="1">
      <alignment horizontal="center"/>
    </xf>
    <xf numFmtId="0" fontId="19" fillId="0" borderId="44" xfId="0" applyFont="1" applyBorder="1" applyAlignment="1">
      <alignment horizontal="center" wrapText="1"/>
    </xf>
    <xf numFmtId="0" fontId="19" fillId="0" borderId="45" xfId="0" applyFont="1" applyBorder="1" applyAlignment="1">
      <alignment horizontal="center" wrapText="1"/>
    </xf>
    <xf numFmtId="0" fontId="19" fillId="0" borderId="46" xfId="0" applyFont="1" applyBorder="1" applyAlignment="1">
      <alignment horizontal="center" wrapText="1"/>
    </xf>
    <xf numFmtId="0" fontId="19" fillId="0" borderId="0" xfId="0" applyFont="1" applyFill="1" applyBorder="1" applyAlignment="1">
      <alignment horizontal="right"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Fill="1" applyBorder="1" applyAlignment="1">
      <alignment horizontal="center" vertical="center" wrapText="1"/>
    </xf>
    <xf numFmtId="0" fontId="8" fillId="0" borderId="52" xfId="0" applyFont="1" applyBorder="1" applyAlignment="1">
      <alignment/>
    </xf>
    <xf numFmtId="0" fontId="19" fillId="0" borderId="53" xfId="0" applyFont="1" applyBorder="1" applyAlignment="1">
      <alignment horizontal="justify" wrapText="1"/>
    </xf>
    <xf numFmtId="0" fontId="19" fillId="0" borderId="54" xfId="0" applyFont="1" applyBorder="1" applyAlignment="1">
      <alignment horizontal="justify" wrapText="1"/>
    </xf>
    <xf numFmtId="0" fontId="19" fillId="0" borderId="55" xfId="0" applyFont="1" applyBorder="1" applyAlignment="1">
      <alignment horizontal="justify" wrapText="1"/>
    </xf>
    <xf numFmtId="0" fontId="19" fillId="0" borderId="56" xfId="0" applyFont="1" applyBorder="1" applyAlignment="1">
      <alignment wrapText="1"/>
    </xf>
    <xf numFmtId="0" fontId="23" fillId="0" borderId="10" xfId="0" applyFont="1" applyBorder="1" applyAlignment="1">
      <alignment horizontal="center" vertical="center" wrapText="1"/>
    </xf>
    <xf numFmtId="176" fontId="0" fillId="0" borderId="0" xfId="0" applyNumberFormat="1" applyAlignment="1">
      <alignment/>
    </xf>
    <xf numFmtId="0" fontId="19" fillId="0" borderId="32" xfId="0" applyFont="1" applyBorder="1" applyAlignment="1">
      <alignment horizontal="center" vertical="center" wrapText="1"/>
    </xf>
    <xf numFmtId="0" fontId="19" fillId="0" borderId="14" xfId="0" applyFont="1" applyBorder="1" applyAlignment="1">
      <alignment horizontal="center" vertical="center" wrapText="1"/>
    </xf>
    <xf numFmtId="176" fontId="23" fillId="0" borderId="11" xfId="0" applyNumberFormat="1" applyFont="1" applyBorder="1" applyAlignment="1">
      <alignment horizontal="center" vertical="center" wrapText="1"/>
    </xf>
    <xf numFmtId="0" fontId="7" fillId="0" borderId="13" xfId="0" applyFont="1" applyBorder="1" applyAlignment="1">
      <alignment vertical="center"/>
    </xf>
    <xf numFmtId="0" fontId="7" fillId="0" borderId="32" xfId="0" applyFont="1" applyBorder="1" applyAlignment="1">
      <alignment vertical="center"/>
    </xf>
    <xf numFmtId="0" fontId="19" fillId="0" borderId="13" xfId="0" applyFont="1" applyBorder="1" applyAlignment="1">
      <alignment horizontal="center" vertical="center" wrapText="1"/>
    </xf>
    <xf numFmtId="176" fontId="19" fillId="0" borderId="13" xfId="0" applyNumberFormat="1" applyFont="1" applyBorder="1" applyAlignment="1">
      <alignment horizontal="center" vertical="center" wrapText="1"/>
    </xf>
    <xf numFmtId="176" fontId="19" fillId="0" borderId="32" xfId="0" applyNumberFormat="1" applyFont="1" applyBorder="1" applyAlignment="1">
      <alignment horizontal="center" vertical="center" wrapText="1"/>
    </xf>
    <xf numFmtId="0" fontId="19" fillId="0" borderId="30" xfId="0" applyFont="1" applyBorder="1" applyAlignment="1">
      <alignment horizontal="center" vertical="center" wrapText="1"/>
    </xf>
    <xf numFmtId="0" fontId="19" fillId="0" borderId="57" xfId="0" applyFont="1" applyBorder="1" applyAlignment="1">
      <alignment horizontal="center" vertical="center" wrapText="1"/>
    </xf>
    <xf numFmtId="176" fontId="19" fillId="0" borderId="57" xfId="0" applyNumberFormat="1" applyFont="1" applyBorder="1" applyAlignment="1">
      <alignment horizontal="center" vertical="center" wrapText="1"/>
    </xf>
    <xf numFmtId="176" fontId="19" fillId="0" borderId="11" xfId="0" applyNumberFormat="1" applyFont="1" applyBorder="1" applyAlignment="1">
      <alignment horizontal="center" vertical="center" wrapText="1"/>
    </xf>
    <xf numFmtId="0" fontId="58" fillId="37" borderId="0" xfId="0" applyFont="1" applyFill="1" applyBorder="1" applyAlignment="1">
      <alignment horizontal="center" vertical="center"/>
    </xf>
    <xf numFmtId="0" fontId="58" fillId="37" borderId="0" xfId="0" applyFont="1" applyFill="1" applyBorder="1" applyAlignment="1">
      <alignment horizontal="center" vertical="center" wrapText="1"/>
    </xf>
    <xf numFmtId="0" fontId="0" fillId="37" borderId="0" xfId="0" applyFill="1" applyAlignment="1">
      <alignment/>
    </xf>
    <xf numFmtId="0" fontId="20" fillId="37" borderId="19" xfId="0" applyFont="1" applyFill="1" applyBorder="1" applyAlignment="1">
      <alignment horizontal="center" vertical="center" wrapText="1"/>
    </xf>
    <xf numFmtId="0" fontId="19" fillId="37" borderId="0" xfId="0" applyFont="1" applyFill="1" applyAlignment="1">
      <alignment/>
    </xf>
    <xf numFmtId="0" fontId="17" fillId="0" borderId="11" xfId="0" applyFont="1" applyBorder="1" applyAlignment="1">
      <alignment horizontal="center" vertical="center"/>
    </xf>
    <xf numFmtId="0" fontId="17" fillId="0" borderId="19" xfId="0" applyFont="1" applyBorder="1" applyAlignment="1">
      <alignment horizontal="center" vertical="center"/>
    </xf>
    <xf numFmtId="0" fontId="18" fillId="0" borderId="0" xfId="52" applyFont="1" applyAlignment="1">
      <alignment horizontal="center"/>
      <protection/>
    </xf>
    <xf numFmtId="0" fontId="18" fillId="37" borderId="0" xfId="52" applyFont="1" applyFill="1" applyAlignment="1">
      <alignment horizontal="center"/>
      <protection/>
    </xf>
    <xf numFmtId="0" fontId="13" fillId="37" borderId="19" xfId="52" applyFont="1" applyFill="1" applyBorder="1" applyAlignment="1">
      <alignment horizontal="center" vertical="center"/>
      <protection/>
    </xf>
    <xf numFmtId="0" fontId="13" fillId="37" borderId="36" xfId="52" applyFont="1" applyFill="1" applyBorder="1" applyAlignment="1">
      <alignment horizontal="center" vertical="center"/>
      <protection/>
    </xf>
    <xf numFmtId="0" fontId="13" fillId="37" borderId="18" xfId="52" applyFont="1" applyFill="1" applyBorder="1" applyAlignment="1">
      <alignment horizontal="center" vertical="center"/>
      <protection/>
    </xf>
    <xf numFmtId="0" fontId="3" fillId="36" borderId="20" xfId="52" applyFont="1" applyFill="1" applyBorder="1" applyAlignment="1">
      <alignment horizontal="center" vertical="center"/>
      <protection/>
    </xf>
    <xf numFmtId="0" fontId="3" fillId="36" borderId="21" xfId="52" applyFont="1" applyFill="1" applyBorder="1" applyAlignment="1">
      <alignment horizontal="center" vertical="center"/>
      <protection/>
    </xf>
    <xf numFmtId="0" fontId="3" fillId="36" borderId="10" xfId="52" applyFont="1" applyFill="1" applyBorder="1" applyAlignment="1">
      <alignment horizontal="center" vertical="center"/>
      <protection/>
    </xf>
    <xf numFmtId="0" fontId="13" fillId="0" borderId="19" xfId="52" applyFont="1" applyFill="1" applyBorder="1" applyAlignment="1">
      <alignment horizontal="center" vertical="center"/>
      <protection/>
    </xf>
    <xf numFmtId="0" fontId="13" fillId="0" borderId="36" xfId="52" applyFont="1" applyFill="1" applyBorder="1" applyAlignment="1">
      <alignment horizontal="center" vertical="center"/>
      <protection/>
    </xf>
    <xf numFmtId="0" fontId="13" fillId="0" borderId="18" xfId="52" applyFont="1" applyFill="1" applyBorder="1" applyAlignment="1">
      <alignment horizontal="center" vertical="center"/>
      <protection/>
    </xf>
    <xf numFmtId="0" fontId="3" fillId="0" borderId="19" xfId="52" applyFont="1" applyBorder="1" applyAlignment="1">
      <alignment horizontal="center" vertical="center" wrapText="1" shrinkToFit="1"/>
      <protection/>
    </xf>
    <xf numFmtId="0" fontId="3" fillId="0" borderId="36" xfId="52" applyFont="1" applyBorder="1" applyAlignment="1">
      <alignment horizontal="center" vertical="center" wrapText="1" shrinkToFit="1"/>
      <protection/>
    </xf>
    <xf numFmtId="0" fontId="3" fillId="0" borderId="18" xfId="52" applyFont="1" applyBorder="1" applyAlignment="1">
      <alignment horizontal="center" vertical="center" wrapText="1" shrinkToFit="1"/>
      <protection/>
    </xf>
    <xf numFmtId="0" fontId="3" fillId="0" borderId="58" xfId="52" applyFont="1" applyFill="1" applyBorder="1" applyAlignment="1">
      <alignment horizontal="center" vertical="center" wrapText="1"/>
      <protection/>
    </xf>
    <xf numFmtId="0" fontId="3" fillId="0" borderId="41" xfId="52" applyFont="1" applyFill="1" applyBorder="1" applyAlignment="1">
      <alignment horizontal="center" vertical="center" wrapText="1"/>
      <protection/>
    </xf>
    <xf numFmtId="0" fontId="3" fillId="0" borderId="59" xfId="52" applyFont="1" applyFill="1" applyBorder="1" applyAlignment="1">
      <alignment horizontal="center" vertical="center" wrapText="1"/>
      <protection/>
    </xf>
    <xf numFmtId="0" fontId="3" fillId="0" borderId="0" xfId="52" applyFont="1" applyFill="1" applyBorder="1" applyAlignment="1">
      <alignment horizontal="center" vertical="center" wrapText="1"/>
      <protection/>
    </xf>
    <xf numFmtId="0" fontId="3" fillId="0" borderId="38" xfId="52" applyFont="1" applyFill="1" applyBorder="1" applyAlignment="1">
      <alignment horizontal="center" vertical="center" wrapText="1"/>
      <protection/>
    </xf>
    <xf numFmtId="0" fontId="3" fillId="0" borderId="60" xfId="52" applyFont="1" applyFill="1" applyBorder="1" applyAlignment="1">
      <alignment horizontal="center" vertical="center" wrapText="1"/>
      <protection/>
    </xf>
    <xf numFmtId="0" fontId="3" fillId="0" borderId="12" xfId="52" applyFont="1" applyFill="1" applyBorder="1" applyAlignment="1">
      <alignment horizontal="center" vertical="center" wrapText="1"/>
      <protection/>
    </xf>
    <xf numFmtId="0" fontId="3" fillId="0" borderId="29" xfId="52" applyFont="1" applyFill="1" applyBorder="1" applyAlignment="1">
      <alignment horizontal="center" vertical="center" wrapText="1"/>
      <protection/>
    </xf>
    <xf numFmtId="0" fontId="3" fillId="0" borderId="20" xfId="52" applyFont="1" applyFill="1" applyBorder="1" applyAlignment="1">
      <alignment horizontal="center"/>
      <protection/>
    </xf>
    <xf numFmtId="0" fontId="3" fillId="0" borderId="10" xfId="52" applyFont="1" applyFill="1" applyBorder="1" applyAlignment="1">
      <alignment horizontal="center"/>
      <protection/>
    </xf>
    <xf numFmtId="0" fontId="3" fillId="4" borderId="20" xfId="52" applyFont="1" applyFill="1" applyBorder="1" applyAlignment="1">
      <alignment horizontal="center"/>
      <protection/>
    </xf>
    <xf numFmtId="0" fontId="3" fillId="4" borderId="21" xfId="52" applyFont="1" applyFill="1" applyBorder="1" applyAlignment="1">
      <alignment horizontal="center"/>
      <protection/>
    </xf>
    <xf numFmtId="0" fontId="3" fillId="4" borderId="10" xfId="52" applyFont="1" applyFill="1" applyBorder="1" applyAlignment="1">
      <alignment horizontal="center"/>
      <protection/>
    </xf>
    <xf numFmtId="0" fontId="4" fillId="0" borderId="0" xfId="53" applyFont="1" applyAlignment="1">
      <alignment horizontal="center"/>
      <protection/>
    </xf>
    <xf numFmtId="0" fontId="6" fillId="0" borderId="0" xfId="53" applyFont="1" applyAlignment="1">
      <alignment horizontal="center"/>
      <protection/>
    </xf>
    <xf numFmtId="0" fontId="7" fillId="0" borderId="0" xfId="53" applyFont="1" applyAlignment="1">
      <alignment horizontal="center"/>
      <protection/>
    </xf>
    <xf numFmtId="0" fontId="13" fillId="0" borderId="25" xfId="52" applyFont="1" applyBorder="1" applyAlignment="1">
      <alignment horizontal="justify" vertical="center" wrapText="1"/>
      <protection/>
    </xf>
    <xf numFmtId="0" fontId="14" fillId="0" borderId="26" xfId="52" applyFont="1" applyBorder="1" applyAlignment="1">
      <alignment horizontal="justify" vertical="center" wrapText="1"/>
      <protection/>
    </xf>
    <xf numFmtId="0" fontId="14" fillId="0" borderId="27" xfId="52" applyFont="1" applyBorder="1" applyAlignment="1">
      <alignment horizontal="justify" vertical="center" wrapText="1"/>
      <protection/>
    </xf>
    <xf numFmtId="0" fontId="13" fillId="37" borderId="25" xfId="52" applyFont="1" applyFill="1" applyBorder="1" applyAlignment="1">
      <alignment horizontal="justify" vertical="center" wrapText="1"/>
      <protection/>
    </xf>
    <xf numFmtId="0" fontId="13" fillId="37" borderId="26" xfId="52" applyFont="1" applyFill="1" applyBorder="1" applyAlignment="1">
      <alignment horizontal="justify" vertical="center" wrapText="1"/>
      <protection/>
    </xf>
    <xf numFmtId="0" fontId="13" fillId="37" borderId="27" xfId="52" applyFont="1" applyFill="1" applyBorder="1" applyAlignment="1">
      <alignment horizontal="justify" vertical="center" wrapText="1"/>
      <protection/>
    </xf>
    <xf numFmtId="0" fontId="13" fillId="0" borderId="20" xfId="52" applyFont="1" applyBorder="1" applyAlignment="1">
      <alignment horizontal="justify" vertical="center" wrapText="1"/>
      <protection/>
    </xf>
    <xf numFmtId="0" fontId="13" fillId="0" borderId="21" xfId="52" applyFont="1" applyBorder="1" applyAlignment="1">
      <alignment horizontal="justify" vertical="center" wrapText="1"/>
      <protection/>
    </xf>
    <xf numFmtId="0" fontId="3" fillId="0" borderId="20" xfId="52" applyFont="1" applyBorder="1" applyAlignment="1">
      <alignment horizontal="center" vertical="center"/>
      <protection/>
    </xf>
    <xf numFmtId="0" fontId="3" fillId="0" borderId="21" xfId="52" applyFont="1" applyBorder="1" applyAlignment="1">
      <alignment horizontal="center" vertical="center"/>
      <protection/>
    </xf>
    <xf numFmtId="0" fontId="3" fillId="0" borderId="19" xfId="52" applyFont="1" applyBorder="1" applyAlignment="1">
      <alignment horizontal="center" vertical="center" wrapText="1"/>
      <protection/>
    </xf>
    <xf numFmtId="0" fontId="2" fillId="0" borderId="36" xfId="52" applyFont="1" applyBorder="1" applyAlignment="1">
      <alignment horizontal="center" vertical="center" wrapText="1"/>
      <protection/>
    </xf>
    <xf numFmtId="0" fontId="14" fillId="0" borderId="20" xfId="52" applyFont="1" applyBorder="1" applyAlignment="1">
      <alignment horizontal="justify" vertical="center"/>
      <protection/>
    </xf>
    <xf numFmtId="0" fontId="15" fillId="0" borderId="21" xfId="52" applyFont="1" applyBorder="1" applyAlignment="1">
      <alignment horizontal="justify" vertical="center"/>
      <protection/>
    </xf>
    <xf numFmtId="0" fontId="3" fillId="0" borderId="13" xfId="52" applyFont="1" applyBorder="1" applyAlignment="1">
      <alignment horizontal="center" vertical="center"/>
      <protection/>
    </xf>
    <xf numFmtId="0" fontId="2" fillId="0" borderId="32" xfId="52" applyFont="1" applyBorder="1" applyAlignment="1">
      <alignment horizontal="center" vertical="center"/>
      <protection/>
    </xf>
    <xf numFmtId="0" fontId="2" fillId="0" borderId="14" xfId="52" applyFont="1" applyBorder="1" applyAlignment="1">
      <alignment horizontal="center" vertical="center"/>
      <protection/>
    </xf>
    <xf numFmtId="0" fontId="13" fillId="0" borderId="20" xfId="52" applyFont="1" applyBorder="1" applyAlignment="1">
      <alignment horizontal="justify" vertical="center"/>
      <protection/>
    </xf>
    <xf numFmtId="0" fontId="16" fillId="0" borderId="21" xfId="52" applyFont="1" applyBorder="1" applyAlignment="1">
      <alignment horizontal="justify" vertical="center"/>
      <protection/>
    </xf>
    <xf numFmtId="0" fontId="14" fillId="0" borderId="59" xfId="52" applyFont="1" applyBorder="1" applyAlignment="1">
      <alignment horizontal="justify" vertical="center"/>
      <protection/>
    </xf>
    <xf numFmtId="0" fontId="15" fillId="0" borderId="0" xfId="52" applyFont="1" applyBorder="1" applyAlignment="1">
      <alignment horizontal="justify" vertical="center"/>
      <protection/>
    </xf>
    <xf numFmtId="0" fontId="2" fillId="0" borderId="18" xfId="52" applyFont="1" applyBorder="1" applyAlignment="1">
      <alignment horizontal="center" vertical="center" wrapText="1"/>
      <protection/>
    </xf>
    <xf numFmtId="0" fontId="13" fillId="0" borderId="26" xfId="52" applyFont="1" applyBorder="1" applyAlignment="1">
      <alignment horizontal="justify" vertical="center" wrapText="1"/>
      <protection/>
    </xf>
    <xf numFmtId="0" fontId="13" fillId="0" borderId="27" xfId="52" applyFont="1" applyBorder="1" applyAlignment="1">
      <alignment horizontal="justify" vertical="center" wrapText="1"/>
      <protection/>
    </xf>
    <xf numFmtId="0" fontId="14" fillId="0" borderId="21" xfId="52" applyFont="1" applyBorder="1" applyAlignment="1">
      <alignment horizontal="justify" vertical="center"/>
      <protection/>
    </xf>
    <xf numFmtId="0" fontId="14" fillId="0" borderId="20" xfId="52" applyFont="1" applyBorder="1" applyAlignment="1">
      <alignment horizontal="justify" vertical="center" wrapText="1"/>
      <protection/>
    </xf>
    <xf numFmtId="0" fontId="14" fillId="0" borderId="21" xfId="52" applyFont="1" applyBorder="1" applyAlignment="1">
      <alignment horizontal="justify" vertical="center" wrapText="1"/>
      <protection/>
    </xf>
    <xf numFmtId="0" fontId="3" fillId="0" borderId="19" xfId="52" applyFont="1" applyBorder="1" applyAlignment="1">
      <alignment horizontal="center" vertical="center"/>
      <protection/>
    </xf>
    <xf numFmtId="0" fontId="3" fillId="0" borderId="36" xfId="52" applyFont="1" applyBorder="1" applyAlignment="1">
      <alignment horizontal="center" vertical="center"/>
      <protection/>
    </xf>
    <xf numFmtId="0" fontId="3" fillId="0" borderId="18" xfId="52" applyFont="1" applyBorder="1" applyAlignment="1">
      <alignment horizontal="center" vertical="center"/>
      <protection/>
    </xf>
    <xf numFmtId="0" fontId="13" fillId="37" borderId="58" xfId="52" applyFont="1" applyFill="1" applyBorder="1" applyAlignment="1">
      <alignment horizontal="left" vertical="center"/>
      <protection/>
    </xf>
    <xf numFmtId="0" fontId="13" fillId="37" borderId="41" xfId="52" applyFont="1" applyFill="1" applyBorder="1" applyAlignment="1">
      <alignment horizontal="left" vertical="center"/>
      <protection/>
    </xf>
    <xf numFmtId="0" fontId="13" fillId="37" borderId="20" xfId="52" applyFont="1" applyFill="1" applyBorder="1" applyAlignment="1">
      <alignment horizontal="left" vertical="center"/>
      <protection/>
    </xf>
    <xf numFmtId="0" fontId="13" fillId="37" borderId="21" xfId="52" applyFont="1" applyFill="1" applyBorder="1" applyAlignment="1">
      <alignment horizontal="left" vertical="center"/>
      <protection/>
    </xf>
    <xf numFmtId="0" fontId="3" fillId="0" borderId="20" xfId="52" applyFont="1" applyBorder="1" applyAlignment="1">
      <alignment horizontal="left"/>
      <protection/>
    </xf>
    <xf numFmtId="0" fontId="3" fillId="0" borderId="21" xfId="52" applyFont="1" applyBorder="1" applyAlignment="1">
      <alignment horizontal="left"/>
      <protection/>
    </xf>
    <xf numFmtId="0" fontId="3" fillId="37" borderId="58" xfId="52" applyFont="1" applyFill="1" applyBorder="1" applyAlignment="1">
      <alignment horizontal="center" vertical="center" wrapText="1"/>
      <protection/>
    </xf>
    <xf numFmtId="0" fontId="3" fillId="37" borderId="41" xfId="52" applyFont="1" applyFill="1" applyBorder="1" applyAlignment="1">
      <alignment horizontal="center" vertical="center" wrapText="1"/>
      <protection/>
    </xf>
    <xf numFmtId="0" fontId="3" fillId="37" borderId="59" xfId="52" applyFont="1" applyFill="1" applyBorder="1" applyAlignment="1">
      <alignment horizontal="center" vertical="center" wrapText="1"/>
      <protection/>
    </xf>
    <xf numFmtId="0" fontId="3" fillId="37" borderId="0" xfId="52" applyFont="1" applyFill="1" applyBorder="1" applyAlignment="1">
      <alignment horizontal="center" vertical="center" wrapText="1"/>
      <protection/>
    </xf>
    <xf numFmtId="0" fontId="3" fillId="37" borderId="38" xfId="52" applyFont="1" applyFill="1" applyBorder="1" applyAlignment="1">
      <alignment horizontal="center" vertical="center" wrapText="1"/>
      <protection/>
    </xf>
    <xf numFmtId="0" fontId="3" fillId="37" borderId="60" xfId="52" applyFont="1" applyFill="1" applyBorder="1" applyAlignment="1">
      <alignment horizontal="center" vertical="center" wrapText="1"/>
      <protection/>
    </xf>
    <xf numFmtId="0" fontId="3" fillId="37" borderId="12" xfId="52" applyFont="1" applyFill="1" applyBorder="1" applyAlignment="1">
      <alignment horizontal="center" vertical="center" wrapText="1"/>
      <protection/>
    </xf>
    <xf numFmtId="0" fontId="13" fillId="37" borderId="20" xfId="52" applyFont="1" applyFill="1" applyBorder="1" applyAlignment="1">
      <alignment horizontal="center" vertical="center"/>
      <protection/>
    </xf>
    <xf numFmtId="0" fontId="13" fillId="37" borderId="21" xfId="52"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13" fillId="4" borderId="42" xfId="52" applyFont="1" applyFill="1" applyBorder="1" applyAlignment="1">
      <alignment horizontal="center" vertical="center"/>
      <protection/>
    </xf>
    <xf numFmtId="0" fontId="13" fillId="4" borderId="61" xfId="52" applyFont="1" applyFill="1" applyBorder="1" applyAlignment="1">
      <alignment horizontal="center" vertical="center"/>
      <protection/>
    </xf>
    <xf numFmtId="0" fontId="13" fillId="37" borderId="20" xfId="52" applyFont="1" applyFill="1" applyBorder="1" applyAlignment="1">
      <alignment horizontal="center" vertical="center" wrapText="1"/>
      <protection/>
    </xf>
    <xf numFmtId="0" fontId="13" fillId="37" borderId="10" xfId="52" applyFont="1" applyFill="1" applyBorder="1" applyAlignment="1">
      <alignment horizontal="center" vertical="center" wrapText="1"/>
      <protection/>
    </xf>
    <xf numFmtId="0" fontId="13" fillId="4" borderId="20" xfId="52" applyFont="1" applyFill="1" applyBorder="1" applyAlignment="1">
      <alignment horizontal="center" vertical="center" wrapText="1"/>
      <protection/>
    </xf>
    <xf numFmtId="0" fontId="13" fillId="4" borderId="21" xfId="52" applyFont="1" applyFill="1" applyBorder="1" applyAlignment="1">
      <alignment horizontal="center" vertical="center" wrapText="1"/>
      <protection/>
    </xf>
    <xf numFmtId="0" fontId="3" fillId="37" borderId="20" xfId="52" applyFont="1" applyFill="1" applyBorder="1" applyAlignment="1">
      <alignment horizontal="center"/>
      <protection/>
    </xf>
    <xf numFmtId="0" fontId="3" fillId="37" borderId="10" xfId="52" applyFont="1" applyFill="1" applyBorder="1" applyAlignment="1">
      <alignment horizontal="center"/>
      <protection/>
    </xf>
    <xf numFmtId="0" fontId="3" fillId="37" borderId="60" xfId="52" applyFont="1" applyFill="1" applyBorder="1" applyAlignment="1">
      <alignment horizontal="center"/>
      <protection/>
    </xf>
    <xf numFmtId="0" fontId="3" fillId="37" borderId="12" xfId="52" applyFont="1" applyFill="1" applyBorder="1" applyAlignment="1">
      <alignment horizontal="center"/>
      <protection/>
    </xf>
    <xf numFmtId="0" fontId="14" fillId="0" borderId="28" xfId="52" applyFont="1" applyBorder="1" applyAlignment="1">
      <alignment horizontal="justify" vertical="center" wrapText="1"/>
      <protection/>
    </xf>
    <xf numFmtId="0" fontId="13" fillId="0" borderId="28" xfId="52" applyFont="1" applyBorder="1" applyAlignment="1">
      <alignment horizontal="justify" vertical="center" wrapText="1"/>
      <protection/>
    </xf>
    <xf numFmtId="0" fontId="13" fillId="0" borderId="10" xfId="52" applyFont="1" applyBorder="1" applyAlignment="1">
      <alignment horizontal="justify" vertical="center" wrapText="1"/>
      <protection/>
    </xf>
    <xf numFmtId="0" fontId="3" fillId="0" borderId="10" xfId="52" applyFont="1" applyBorder="1" applyAlignment="1">
      <alignment horizontal="center" vertical="center"/>
      <protection/>
    </xf>
    <xf numFmtId="0" fontId="13" fillId="0" borderId="20" xfId="52" applyFont="1" applyFill="1" applyBorder="1" applyAlignment="1">
      <alignment horizontal="justify" vertical="center"/>
      <protection/>
    </xf>
    <xf numFmtId="0" fontId="13" fillId="0" borderId="21" xfId="52" applyFont="1" applyFill="1" applyBorder="1" applyAlignment="1">
      <alignment horizontal="justify" vertical="center"/>
      <protection/>
    </xf>
    <xf numFmtId="0" fontId="13" fillId="0" borderId="10" xfId="52" applyFont="1" applyFill="1" applyBorder="1" applyAlignment="1">
      <alignment horizontal="justify" vertical="center"/>
      <protection/>
    </xf>
    <xf numFmtId="0" fontId="13" fillId="4" borderId="25" xfId="52" applyFont="1" applyFill="1" applyBorder="1" applyAlignment="1">
      <alignment horizontal="center" vertical="center"/>
      <protection/>
    </xf>
    <xf numFmtId="0" fontId="13" fillId="4" borderId="28" xfId="52" applyFont="1" applyFill="1" applyBorder="1" applyAlignment="1">
      <alignment horizontal="center" vertical="center"/>
      <protection/>
    </xf>
    <xf numFmtId="0" fontId="3" fillId="0" borderId="20" xfId="52" applyFont="1" applyFill="1" applyBorder="1" applyAlignment="1">
      <alignment horizontal="center" vertical="center" wrapText="1"/>
      <protection/>
    </xf>
    <xf numFmtId="0" fontId="3" fillId="0" borderId="10" xfId="52" applyFont="1" applyFill="1" applyBorder="1" applyAlignment="1">
      <alignment horizontal="center" vertical="center" wrapText="1"/>
      <protection/>
    </xf>
    <xf numFmtId="0" fontId="3" fillId="4" borderId="25" xfId="52" applyFont="1" applyFill="1" applyBorder="1" applyAlignment="1">
      <alignment horizontal="center" vertical="center" wrapText="1"/>
      <protection/>
    </xf>
    <xf numFmtId="0" fontId="3" fillId="4" borderId="28" xfId="52" applyFont="1" applyFill="1" applyBorder="1" applyAlignment="1">
      <alignment horizontal="center" vertical="center" wrapText="1"/>
      <protection/>
    </xf>
    <xf numFmtId="0" fontId="15" fillId="0" borderId="10" xfId="52" applyFont="1" applyBorder="1" applyAlignment="1">
      <alignment horizontal="justify" vertical="center"/>
      <protection/>
    </xf>
    <xf numFmtId="0" fontId="13" fillId="0" borderId="17" xfId="52" applyFont="1" applyBorder="1" applyAlignment="1">
      <alignment horizontal="justify" vertical="center"/>
      <protection/>
    </xf>
    <xf numFmtId="0" fontId="16" fillId="0" borderId="39" xfId="52" applyFont="1" applyBorder="1" applyAlignment="1">
      <alignment horizontal="justify" vertical="center"/>
      <protection/>
    </xf>
    <xf numFmtId="0" fontId="16" fillId="0" borderId="34" xfId="52" applyFont="1" applyBorder="1" applyAlignment="1">
      <alignment horizontal="justify" vertical="center"/>
      <protection/>
    </xf>
    <xf numFmtId="0" fontId="14" fillId="0" borderId="62" xfId="52" applyFont="1" applyBorder="1" applyAlignment="1">
      <alignment horizontal="justify" vertical="center"/>
      <protection/>
    </xf>
    <xf numFmtId="0" fontId="15" fillId="0" borderId="37" xfId="52" applyFont="1" applyBorder="1" applyAlignment="1">
      <alignment horizontal="justify" vertical="center"/>
      <protection/>
    </xf>
    <xf numFmtId="0" fontId="15" fillId="0" borderId="33" xfId="52" applyFont="1" applyBorder="1" applyAlignment="1">
      <alignment horizontal="justify" vertical="center"/>
      <protection/>
    </xf>
    <xf numFmtId="0" fontId="14" fillId="0" borderId="23" xfId="52" applyFont="1" applyBorder="1" applyAlignment="1">
      <alignment horizontal="justify" vertical="center"/>
      <protection/>
    </xf>
    <xf numFmtId="0" fontId="15" fillId="0" borderId="40" xfId="52" applyFont="1" applyBorder="1" applyAlignment="1">
      <alignment horizontal="justify" vertical="center"/>
      <protection/>
    </xf>
    <xf numFmtId="0" fontId="15" fillId="0" borderId="35" xfId="52" applyFont="1" applyBorder="1" applyAlignment="1">
      <alignment horizontal="justify" vertical="center"/>
      <protection/>
    </xf>
    <xf numFmtId="0" fontId="13" fillId="0" borderId="63" xfId="52" applyFont="1" applyBorder="1" applyAlignment="1">
      <alignment horizontal="justify" vertical="center" wrapText="1"/>
      <protection/>
    </xf>
    <xf numFmtId="0" fontId="14" fillId="0" borderId="24" xfId="52" applyFont="1" applyBorder="1" applyAlignment="1">
      <alignment horizontal="justify" vertical="center" wrapText="1"/>
      <protection/>
    </xf>
    <xf numFmtId="0" fontId="14" fillId="0" borderId="64" xfId="52" applyFont="1" applyBorder="1" applyAlignment="1">
      <alignment horizontal="justify" vertical="center" wrapText="1"/>
      <protection/>
    </xf>
    <xf numFmtId="0" fontId="14" fillId="0" borderId="10" xfId="52" applyFont="1" applyBorder="1" applyAlignment="1">
      <alignment horizontal="justify" vertical="center"/>
      <protection/>
    </xf>
    <xf numFmtId="0" fontId="14" fillId="0" borderId="10" xfId="52" applyFont="1" applyBorder="1" applyAlignment="1">
      <alignment horizontal="justify" vertical="center" wrapText="1"/>
      <protection/>
    </xf>
    <xf numFmtId="0" fontId="14" fillId="0" borderId="0" xfId="52" applyFont="1" applyBorder="1" applyAlignment="1">
      <alignment horizontal="justify" vertical="center"/>
      <protection/>
    </xf>
    <xf numFmtId="0" fontId="14" fillId="0" borderId="38" xfId="52" applyFont="1" applyBorder="1" applyAlignment="1">
      <alignment horizontal="justify" vertical="center"/>
      <protection/>
    </xf>
    <xf numFmtId="0" fontId="3" fillId="0" borderId="58" xfId="52" applyFont="1" applyBorder="1" applyAlignment="1">
      <alignment horizontal="center" vertical="center" wrapText="1"/>
      <protection/>
    </xf>
    <xf numFmtId="0" fontId="3" fillId="0" borderId="41" xfId="52" applyFont="1" applyBorder="1" applyAlignment="1">
      <alignment horizontal="center" vertical="center" wrapText="1"/>
      <protection/>
    </xf>
    <xf numFmtId="0" fontId="3" fillId="0" borderId="15" xfId="52" applyFont="1" applyBorder="1" applyAlignment="1">
      <alignment horizontal="center" vertical="center" wrapText="1"/>
      <protection/>
    </xf>
    <xf numFmtId="0" fontId="3" fillId="0" borderId="59" xfId="52" applyFont="1" applyBorder="1" applyAlignment="1">
      <alignment horizontal="center" vertical="center" wrapText="1"/>
      <protection/>
    </xf>
    <xf numFmtId="0" fontId="3" fillId="0" borderId="0" xfId="52" applyFont="1" applyBorder="1" applyAlignment="1">
      <alignment horizontal="center" vertical="center" wrapText="1"/>
      <protection/>
    </xf>
    <xf numFmtId="0" fontId="3" fillId="0" borderId="38" xfId="52" applyFont="1" applyBorder="1" applyAlignment="1">
      <alignment horizontal="center" vertical="center" wrapText="1"/>
      <protection/>
    </xf>
    <xf numFmtId="0" fontId="3" fillId="0" borderId="60" xfId="52" applyFont="1" applyBorder="1" applyAlignment="1">
      <alignment horizontal="center" vertical="center" wrapText="1"/>
      <protection/>
    </xf>
    <xf numFmtId="0" fontId="3" fillId="0" borderId="12" xfId="52" applyFont="1" applyBorder="1" applyAlignment="1">
      <alignment horizontal="center" vertical="center" wrapText="1"/>
      <protection/>
    </xf>
    <xf numFmtId="0" fontId="3" fillId="0" borderId="29" xfId="52" applyFont="1" applyBorder="1" applyAlignment="1">
      <alignment horizontal="center" vertical="center" wrapText="1"/>
      <protection/>
    </xf>
    <xf numFmtId="0" fontId="13" fillId="0" borderId="17" xfId="52" applyFont="1" applyBorder="1" applyAlignment="1">
      <alignment horizontal="left" vertical="center"/>
      <protection/>
    </xf>
    <xf numFmtId="0" fontId="13" fillId="0" borderId="39" xfId="52" applyFont="1" applyBorder="1" applyAlignment="1">
      <alignment horizontal="left" vertical="center"/>
      <protection/>
    </xf>
    <xf numFmtId="0" fontId="13" fillId="0" borderId="34" xfId="52" applyFont="1" applyBorder="1" applyAlignment="1">
      <alignment horizontal="left" vertical="center"/>
      <protection/>
    </xf>
    <xf numFmtId="0" fontId="13" fillId="0" borderId="58" xfId="52" applyFont="1" applyBorder="1" applyAlignment="1">
      <alignment horizontal="left" vertical="center"/>
      <protection/>
    </xf>
    <xf numFmtId="0" fontId="13" fillId="0" borderId="41" xfId="52" applyFont="1" applyBorder="1" applyAlignment="1">
      <alignment horizontal="left" vertical="center"/>
      <protection/>
    </xf>
    <xf numFmtId="0" fontId="13" fillId="0" borderId="15" xfId="52" applyFont="1" applyBorder="1" applyAlignment="1">
      <alignment horizontal="left" vertical="center"/>
      <protection/>
    </xf>
    <xf numFmtId="0" fontId="3" fillId="0" borderId="10" xfId="52" applyFont="1" applyBorder="1" applyAlignment="1">
      <alignment horizontal="left"/>
      <protection/>
    </xf>
    <xf numFmtId="0" fontId="13" fillId="0" borderId="65" xfId="52" applyFont="1" applyBorder="1" applyAlignment="1">
      <alignment horizontal="justify" vertical="center"/>
      <protection/>
    </xf>
    <xf numFmtId="0" fontId="16" fillId="0" borderId="66" xfId="52" applyFont="1" applyBorder="1" applyAlignment="1">
      <alignment horizontal="justify" vertical="center"/>
      <protection/>
    </xf>
    <xf numFmtId="0" fontId="14" fillId="0" borderId="67" xfId="52" applyFont="1" applyBorder="1" applyAlignment="1">
      <alignment horizontal="justify" vertical="center"/>
      <protection/>
    </xf>
    <xf numFmtId="0" fontId="15" fillId="0" borderId="68" xfId="52" applyFont="1" applyBorder="1" applyAlignment="1">
      <alignment horizontal="justify" vertical="center"/>
      <protection/>
    </xf>
    <xf numFmtId="0" fontId="13" fillId="0" borderId="17" xfId="52" applyFont="1" applyFill="1" applyBorder="1" applyAlignment="1">
      <alignment horizontal="left" vertical="center"/>
      <protection/>
    </xf>
    <xf numFmtId="0" fontId="13" fillId="0" borderId="39" xfId="52" applyFont="1" applyFill="1" applyBorder="1" applyAlignment="1">
      <alignment horizontal="left" vertical="center"/>
      <protection/>
    </xf>
    <xf numFmtId="0" fontId="13" fillId="0" borderId="58" xfId="52" applyFont="1" applyFill="1" applyBorder="1" applyAlignment="1">
      <alignment horizontal="left" vertical="center"/>
      <protection/>
    </xf>
    <xf numFmtId="0" fontId="13" fillId="0" borderId="41" xfId="52" applyFont="1" applyFill="1" applyBorder="1" applyAlignment="1">
      <alignment horizontal="left" vertical="center"/>
      <protection/>
    </xf>
    <xf numFmtId="0" fontId="13" fillId="0" borderId="11" xfId="52" applyFont="1" applyBorder="1" applyAlignment="1">
      <alignment horizontal="justify" vertical="center" wrapText="1"/>
      <protection/>
    </xf>
    <xf numFmtId="0" fontId="14" fillId="0" borderId="11" xfId="52" applyFont="1" applyBorder="1" applyAlignment="1">
      <alignment horizontal="justify" vertical="center" wrapText="1"/>
      <protection/>
    </xf>
    <xf numFmtId="0" fontId="3" fillId="4" borderId="20" xfId="52" applyFont="1" applyFill="1" applyBorder="1" applyAlignment="1">
      <alignment horizontal="center" vertical="center" wrapText="1"/>
      <protection/>
    </xf>
    <xf numFmtId="0" fontId="3" fillId="4" borderId="21" xfId="52" applyFont="1" applyFill="1" applyBorder="1" applyAlignment="1">
      <alignment horizontal="center" vertical="center" wrapText="1"/>
      <protection/>
    </xf>
    <xf numFmtId="0" fontId="3" fillId="4" borderId="10" xfId="52" applyFont="1" applyFill="1" applyBorder="1" applyAlignment="1">
      <alignment horizontal="center" vertical="center" wrapText="1"/>
      <protection/>
    </xf>
    <xf numFmtId="0" fontId="3" fillId="37" borderId="29" xfId="52" applyFont="1" applyFill="1" applyBorder="1" applyAlignment="1">
      <alignment horizontal="center"/>
      <protection/>
    </xf>
    <xf numFmtId="0" fontId="14" fillId="37" borderId="26" xfId="52" applyFont="1" applyFill="1" applyBorder="1" applyAlignment="1">
      <alignment horizontal="justify" vertical="center" wrapText="1"/>
      <protection/>
    </xf>
    <xf numFmtId="0" fontId="14" fillId="37" borderId="28" xfId="52" applyFont="1" applyFill="1" applyBorder="1" applyAlignment="1">
      <alignment horizontal="justify" vertical="center" wrapText="1"/>
      <protection/>
    </xf>
    <xf numFmtId="0" fontId="13" fillId="37" borderId="28" xfId="52" applyFont="1" applyFill="1" applyBorder="1" applyAlignment="1">
      <alignment horizontal="justify" vertical="center" wrapText="1"/>
      <protection/>
    </xf>
    <xf numFmtId="0" fontId="13" fillId="37" borderId="20" xfId="52" applyFont="1" applyFill="1" applyBorder="1" applyAlignment="1">
      <alignment horizontal="justify" vertical="center" wrapText="1"/>
      <protection/>
    </xf>
    <xf numFmtId="0" fontId="13" fillId="37" borderId="21" xfId="52" applyFont="1" applyFill="1" applyBorder="1" applyAlignment="1">
      <alignment horizontal="justify" vertical="center" wrapText="1"/>
      <protection/>
    </xf>
    <xf numFmtId="0" fontId="13" fillId="37" borderId="10" xfId="52" applyFont="1" applyFill="1" applyBorder="1" applyAlignment="1">
      <alignment horizontal="justify" vertical="center" wrapText="1"/>
      <protection/>
    </xf>
    <xf numFmtId="0" fontId="3" fillId="37" borderId="19" xfId="52" applyFont="1" applyFill="1" applyBorder="1" applyAlignment="1">
      <alignment horizontal="center" vertical="center" wrapText="1"/>
      <protection/>
    </xf>
    <xf numFmtId="0" fontId="2" fillId="37" borderId="36" xfId="52" applyFont="1" applyFill="1" applyBorder="1" applyAlignment="1">
      <alignment horizontal="center" vertical="center" wrapText="1"/>
      <protection/>
    </xf>
    <xf numFmtId="0" fontId="14" fillId="37" borderId="20" xfId="52" applyFont="1" applyFill="1" applyBorder="1" applyAlignment="1">
      <alignment horizontal="justify" vertical="center"/>
      <protection/>
    </xf>
    <xf numFmtId="0" fontId="15" fillId="37" borderId="21" xfId="52" applyFont="1" applyFill="1" applyBorder="1" applyAlignment="1">
      <alignment horizontal="justify" vertical="center"/>
      <protection/>
    </xf>
    <xf numFmtId="0" fontId="15" fillId="37" borderId="10" xfId="52" applyFont="1" applyFill="1" applyBorder="1" applyAlignment="1">
      <alignment horizontal="justify" vertical="center"/>
      <protection/>
    </xf>
    <xf numFmtId="0" fontId="3" fillId="37" borderId="13" xfId="52" applyFont="1" applyFill="1" applyBorder="1" applyAlignment="1">
      <alignment horizontal="center" vertical="center"/>
      <protection/>
    </xf>
    <xf numFmtId="0" fontId="2" fillId="37" borderId="32" xfId="52" applyFont="1" applyFill="1" applyBorder="1" applyAlignment="1">
      <alignment horizontal="center" vertical="center"/>
      <protection/>
    </xf>
    <xf numFmtId="0" fontId="2" fillId="37" borderId="14" xfId="52" applyFont="1" applyFill="1" applyBorder="1" applyAlignment="1">
      <alignment horizontal="center" vertical="center"/>
      <protection/>
    </xf>
    <xf numFmtId="0" fontId="13" fillId="37" borderId="65" xfId="52" applyFont="1" applyFill="1" applyBorder="1" applyAlignment="1">
      <alignment horizontal="justify" vertical="center"/>
      <protection/>
    </xf>
    <xf numFmtId="0" fontId="16" fillId="37" borderId="66" xfId="52" applyFont="1" applyFill="1" applyBorder="1" applyAlignment="1">
      <alignment horizontal="justify" vertical="center"/>
      <protection/>
    </xf>
    <xf numFmtId="0" fontId="16" fillId="37" borderId="31" xfId="52" applyFont="1" applyFill="1" applyBorder="1" applyAlignment="1">
      <alignment horizontal="justify" vertical="center"/>
      <protection/>
    </xf>
    <xf numFmtId="0" fontId="14" fillId="37" borderId="62" xfId="52" applyFont="1" applyFill="1" applyBorder="1" applyAlignment="1">
      <alignment horizontal="justify" vertical="center"/>
      <protection/>
    </xf>
    <xf numFmtId="0" fontId="15" fillId="37" borderId="37" xfId="52" applyFont="1" applyFill="1" applyBorder="1" applyAlignment="1">
      <alignment horizontal="justify" vertical="center"/>
      <protection/>
    </xf>
    <xf numFmtId="0" fontId="15" fillId="37" borderId="33" xfId="52" applyFont="1" applyFill="1" applyBorder="1" applyAlignment="1">
      <alignment horizontal="justify" vertical="center"/>
      <protection/>
    </xf>
    <xf numFmtId="0" fontId="2" fillId="37" borderId="18" xfId="52" applyFont="1" applyFill="1" applyBorder="1" applyAlignment="1">
      <alignment horizontal="center" vertical="center" wrapText="1"/>
      <protection/>
    </xf>
    <xf numFmtId="0" fontId="14" fillId="37" borderId="21" xfId="52" applyFont="1" applyFill="1" applyBorder="1" applyAlignment="1">
      <alignment horizontal="justify" vertical="center"/>
      <protection/>
    </xf>
    <xf numFmtId="0" fontId="14" fillId="37" borderId="10" xfId="52" applyFont="1" applyFill="1" applyBorder="1" applyAlignment="1">
      <alignment horizontal="justify" vertical="center"/>
      <protection/>
    </xf>
    <xf numFmtId="0" fontId="14" fillId="37" borderId="20" xfId="52" applyFont="1" applyFill="1" applyBorder="1" applyAlignment="1">
      <alignment horizontal="justify" vertical="center" wrapText="1"/>
      <protection/>
    </xf>
    <xf numFmtId="0" fontId="14" fillId="37" borderId="21" xfId="52" applyFont="1" applyFill="1" applyBorder="1" applyAlignment="1">
      <alignment horizontal="justify" vertical="center" wrapText="1"/>
      <protection/>
    </xf>
    <xf numFmtId="0" fontId="14" fillId="37" borderId="10" xfId="52" applyFont="1" applyFill="1" applyBorder="1" applyAlignment="1">
      <alignment horizontal="justify" vertical="center" wrapText="1"/>
      <protection/>
    </xf>
    <xf numFmtId="0" fontId="3" fillId="37" borderId="19" xfId="52" applyFont="1" applyFill="1" applyBorder="1" applyAlignment="1">
      <alignment horizontal="center" vertical="center" wrapText="1" shrinkToFit="1"/>
      <protection/>
    </xf>
    <xf numFmtId="0" fontId="3" fillId="37" borderId="36" xfId="52" applyFont="1" applyFill="1" applyBorder="1" applyAlignment="1">
      <alignment horizontal="center" vertical="center" wrapText="1" shrinkToFit="1"/>
      <protection/>
    </xf>
    <xf numFmtId="0" fontId="3" fillId="37" borderId="18" xfId="52" applyFont="1" applyFill="1" applyBorder="1" applyAlignment="1">
      <alignment horizontal="center" vertical="center" wrapText="1" shrinkToFit="1"/>
      <protection/>
    </xf>
    <xf numFmtId="0" fontId="3" fillId="37" borderId="15" xfId="52" applyFont="1" applyFill="1" applyBorder="1" applyAlignment="1">
      <alignment horizontal="center" vertical="center" wrapText="1"/>
      <protection/>
    </xf>
    <xf numFmtId="0" fontId="3" fillId="37" borderId="29" xfId="52" applyFont="1" applyFill="1" applyBorder="1" applyAlignment="1">
      <alignment horizontal="center" vertical="center" wrapText="1"/>
      <protection/>
    </xf>
    <xf numFmtId="0" fontId="3" fillId="4" borderId="20" xfId="52" applyFont="1" applyFill="1" applyBorder="1" applyAlignment="1">
      <alignment horizontal="center" vertical="center"/>
      <protection/>
    </xf>
    <xf numFmtId="0" fontId="3" fillId="4" borderId="21" xfId="52" applyFont="1" applyFill="1" applyBorder="1" applyAlignment="1">
      <alignment horizontal="center" vertical="center"/>
      <protection/>
    </xf>
    <xf numFmtId="0" fontId="3" fillId="4" borderId="10" xfId="52" applyFont="1" applyFill="1" applyBorder="1" applyAlignment="1">
      <alignment horizontal="center" vertical="center"/>
      <protection/>
    </xf>
    <xf numFmtId="0" fontId="3" fillId="37" borderId="20" xfId="52" applyFont="1" applyFill="1" applyBorder="1" applyAlignment="1">
      <alignment horizontal="center" vertical="center"/>
      <protection/>
    </xf>
    <xf numFmtId="0" fontId="3" fillId="37" borderId="10" xfId="52" applyFont="1" applyFill="1" applyBorder="1" applyAlignment="1">
      <alignment horizontal="center" vertical="center"/>
      <protection/>
    </xf>
    <xf numFmtId="0" fontId="3" fillId="37" borderId="19" xfId="52" applyFont="1" applyFill="1" applyBorder="1" applyAlignment="1">
      <alignment horizontal="center" vertical="center"/>
      <protection/>
    </xf>
    <xf numFmtId="0" fontId="3" fillId="37" borderId="36" xfId="52" applyFont="1" applyFill="1" applyBorder="1" applyAlignment="1">
      <alignment horizontal="center" vertical="center"/>
      <protection/>
    </xf>
    <xf numFmtId="0" fontId="3" fillId="37" borderId="18" xfId="52" applyFont="1" applyFill="1" applyBorder="1" applyAlignment="1">
      <alignment horizontal="center" vertical="center"/>
      <protection/>
    </xf>
    <xf numFmtId="0" fontId="13" fillId="37" borderId="10" xfId="52" applyFont="1" applyFill="1" applyBorder="1" applyAlignment="1">
      <alignment horizontal="left" vertical="center"/>
      <protection/>
    </xf>
    <xf numFmtId="0" fontId="13" fillId="37" borderId="59" xfId="52" applyFont="1" applyFill="1" applyBorder="1" applyAlignment="1">
      <alignment horizontal="left"/>
      <protection/>
    </xf>
    <xf numFmtId="0" fontId="13" fillId="37" borderId="0" xfId="52" applyFont="1" applyFill="1" applyBorder="1" applyAlignment="1">
      <alignment horizontal="left"/>
      <protection/>
    </xf>
    <xf numFmtId="0" fontId="13" fillId="37" borderId="38" xfId="52" applyFont="1" applyFill="1" applyBorder="1" applyAlignment="1">
      <alignment horizontal="left"/>
      <protection/>
    </xf>
    <xf numFmtId="0" fontId="14" fillId="37" borderId="27" xfId="52" applyFont="1" applyFill="1" applyBorder="1" applyAlignment="1">
      <alignment horizontal="justify" vertical="center" wrapText="1"/>
      <protection/>
    </xf>
    <xf numFmtId="0" fontId="13" fillId="37" borderId="17" xfId="52" applyFont="1" applyFill="1" applyBorder="1" applyAlignment="1">
      <alignment horizontal="justify" vertical="center"/>
      <protection/>
    </xf>
    <xf numFmtId="0" fontId="16" fillId="37" borderId="39" xfId="52" applyFont="1" applyFill="1" applyBorder="1" applyAlignment="1">
      <alignment horizontal="justify" vertical="center"/>
      <protection/>
    </xf>
    <xf numFmtId="0" fontId="14" fillId="37" borderId="23" xfId="52" applyFont="1" applyFill="1" applyBorder="1" applyAlignment="1">
      <alignment horizontal="justify" vertical="center"/>
      <protection/>
    </xf>
    <xf numFmtId="0" fontId="15" fillId="37" borderId="40" xfId="52" applyFont="1" applyFill="1" applyBorder="1" applyAlignment="1">
      <alignment horizontal="justify" vertical="center"/>
      <protection/>
    </xf>
    <xf numFmtId="0" fontId="13" fillId="37" borderId="25" xfId="52" applyFont="1" applyFill="1" applyBorder="1" applyAlignment="1">
      <alignment horizontal="left" vertical="center"/>
      <protection/>
    </xf>
    <xf numFmtId="0" fontId="13" fillId="37" borderId="26" xfId="52" applyFont="1" applyFill="1" applyBorder="1" applyAlignment="1">
      <alignment horizontal="left" vertical="center"/>
      <protection/>
    </xf>
    <xf numFmtId="0" fontId="13" fillId="37" borderId="27" xfId="52" applyFont="1" applyFill="1" applyBorder="1" applyAlignment="1">
      <alignment horizontal="left" vertical="center"/>
      <protection/>
    </xf>
    <xf numFmtId="0" fontId="3" fillId="37" borderId="20" xfId="52" applyFont="1" applyFill="1" applyBorder="1" applyAlignment="1">
      <alignment horizontal="left"/>
      <protection/>
    </xf>
    <xf numFmtId="0" fontId="3" fillId="37" borderId="21" xfId="52" applyFont="1" applyFill="1" applyBorder="1" applyAlignment="1">
      <alignment horizontal="left"/>
      <protection/>
    </xf>
    <xf numFmtId="0" fontId="13" fillId="37" borderId="20" xfId="52" applyFont="1" applyFill="1" applyBorder="1" applyAlignment="1">
      <alignment horizontal="justify" vertical="center"/>
      <protection/>
    </xf>
    <xf numFmtId="0" fontId="13" fillId="37" borderId="21" xfId="52" applyFont="1" applyFill="1" applyBorder="1" applyAlignment="1">
      <alignment horizontal="justify" vertical="center"/>
      <protection/>
    </xf>
    <xf numFmtId="0" fontId="13" fillId="37" borderId="10" xfId="52" applyFont="1" applyFill="1" applyBorder="1" applyAlignment="1">
      <alignment horizontal="justify" vertical="center"/>
      <protection/>
    </xf>
    <xf numFmtId="0" fontId="18" fillId="37" borderId="0" xfId="0" applyFont="1" applyFill="1" applyAlignment="1">
      <alignment horizontal="center"/>
    </xf>
    <xf numFmtId="0" fontId="8" fillId="39" borderId="69" xfId="0" applyFont="1" applyFill="1" applyBorder="1" applyAlignment="1">
      <alignment horizontal="center" vertical="center"/>
    </xf>
    <xf numFmtId="0" fontId="8" fillId="39" borderId="37" xfId="0" applyFont="1" applyFill="1" applyBorder="1" applyAlignment="1">
      <alignment horizontal="center" vertical="center"/>
    </xf>
    <xf numFmtId="0" fontId="8" fillId="39" borderId="70" xfId="0" applyFont="1" applyFill="1" applyBorder="1" applyAlignment="1">
      <alignment horizontal="center" vertical="center"/>
    </xf>
    <xf numFmtId="0" fontId="8" fillId="0" borderId="22" xfId="0" applyFont="1" applyBorder="1" applyAlignment="1">
      <alignment horizontal="center" vertical="center"/>
    </xf>
    <xf numFmtId="0" fontId="9" fillId="0" borderId="71"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72" xfId="0" applyFont="1" applyFill="1" applyBorder="1" applyAlignment="1">
      <alignment horizontal="center" vertical="center"/>
    </xf>
    <xf numFmtId="0" fontId="18"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4" fillId="0" borderId="58" xfId="0" applyFont="1" applyBorder="1" applyAlignment="1">
      <alignment horizontal="left" vertical="center" wrapText="1"/>
    </xf>
    <xf numFmtId="0" fontId="4" fillId="0" borderId="15" xfId="0" applyFont="1" applyBorder="1" applyAlignment="1">
      <alignment horizontal="left" vertical="center" wrapText="1"/>
    </xf>
    <xf numFmtId="0" fontId="4" fillId="0" borderId="60" xfId="0" applyFont="1" applyBorder="1" applyAlignment="1">
      <alignment horizontal="left" vertical="center" wrapText="1"/>
    </xf>
    <xf numFmtId="0" fontId="4" fillId="0" borderId="29" xfId="0" applyFont="1" applyBorder="1" applyAlignment="1">
      <alignment horizontal="left" vertical="center" wrapText="1"/>
    </xf>
    <xf numFmtId="0" fontId="3" fillId="0" borderId="58" xfId="0" applyFont="1" applyBorder="1" applyAlignment="1">
      <alignment horizontal="left" vertical="center"/>
    </xf>
    <xf numFmtId="0" fontId="3" fillId="0" borderId="41" xfId="0" applyFont="1" applyBorder="1" applyAlignment="1">
      <alignment horizontal="left" vertical="center"/>
    </xf>
    <xf numFmtId="0" fontId="3" fillId="0" borderId="19"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4" fillId="0" borderId="17" xfId="0" applyFont="1" applyBorder="1" applyAlignment="1">
      <alignment/>
    </xf>
    <xf numFmtId="0" fontId="4" fillId="0" borderId="3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58" xfId="0" applyFont="1" applyBorder="1" applyAlignment="1">
      <alignment/>
    </xf>
    <xf numFmtId="0" fontId="4" fillId="0" borderId="41" xfId="0" applyFont="1" applyBorder="1" applyAlignment="1">
      <alignment/>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3" fillId="0" borderId="1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58" xfId="0" applyFont="1" applyBorder="1" applyAlignment="1">
      <alignment horizontal="left" vertical="center"/>
    </xf>
    <xf numFmtId="0" fontId="4" fillId="0" borderId="15" xfId="0" applyFont="1" applyBorder="1" applyAlignment="1">
      <alignment horizontal="left" vertical="center"/>
    </xf>
    <xf numFmtId="0" fontId="4" fillId="0" borderId="60" xfId="0" applyFont="1" applyBorder="1" applyAlignment="1">
      <alignment horizontal="left" vertical="center"/>
    </xf>
    <xf numFmtId="0" fontId="4" fillId="0" borderId="29" xfId="0" applyFont="1" applyBorder="1" applyAlignment="1">
      <alignment horizontal="left" vertical="center"/>
    </xf>
    <xf numFmtId="0" fontId="3" fillId="0" borderId="19"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10" xfId="0" applyFont="1" applyFill="1" applyBorder="1" applyAlignment="1">
      <alignment horizontal="center"/>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58" xfId="0" applyFont="1" applyBorder="1" applyAlignment="1">
      <alignment horizontal="center" vertical="center"/>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3" fillId="0" borderId="60"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left" vertical="center"/>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20" xfId="0" applyFont="1" applyFill="1" applyBorder="1" applyAlignment="1">
      <alignment horizontal="center"/>
    </xf>
    <xf numFmtId="0" fontId="3" fillId="10" borderId="21" xfId="0" applyFont="1" applyFill="1" applyBorder="1" applyAlignment="1">
      <alignment horizontal="center"/>
    </xf>
    <xf numFmtId="0" fontId="3" fillId="10" borderId="10" xfId="0" applyFont="1" applyFill="1" applyBorder="1" applyAlignment="1">
      <alignment horizontal="center"/>
    </xf>
    <xf numFmtId="0" fontId="3" fillId="0" borderId="0" xfId="0" applyFont="1" applyBorder="1" applyAlignment="1">
      <alignment horizontal="center"/>
    </xf>
    <xf numFmtId="0" fontId="3" fillId="18" borderId="20"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5" borderId="20" xfId="0" applyFont="1" applyFill="1" applyBorder="1" applyAlignment="1">
      <alignment horizontal="center"/>
    </xf>
    <xf numFmtId="0" fontId="3" fillId="5" borderId="21" xfId="0" applyFont="1" applyFill="1" applyBorder="1" applyAlignment="1">
      <alignment horizontal="center"/>
    </xf>
    <xf numFmtId="0" fontId="3" fillId="5" borderId="10" xfId="0" applyFont="1" applyFill="1" applyBorder="1" applyAlignment="1">
      <alignment horizontal="center"/>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13" borderId="20" xfId="0" applyFont="1" applyFill="1" applyBorder="1" applyAlignment="1">
      <alignment horizontal="center" vertical="center" wrapText="1"/>
    </xf>
    <xf numFmtId="0" fontId="3" fillId="13" borderId="21"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12" borderId="20" xfId="0" applyFont="1" applyFill="1" applyBorder="1" applyAlignment="1">
      <alignment horizontal="center" vertical="center" wrapText="1"/>
    </xf>
    <xf numFmtId="0" fontId="3" fillId="12" borderId="21"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3" borderId="20" xfId="0" applyFont="1" applyFill="1" applyBorder="1" applyAlignment="1">
      <alignment horizontal="center"/>
    </xf>
    <xf numFmtId="0" fontId="3" fillId="13" borderId="21" xfId="0" applyFont="1" applyFill="1" applyBorder="1" applyAlignment="1">
      <alignment horizontal="center"/>
    </xf>
    <xf numFmtId="0" fontId="3" fillId="13" borderId="10" xfId="0" applyFont="1" applyFill="1" applyBorder="1" applyAlignment="1">
      <alignment horizontal="center"/>
    </xf>
    <xf numFmtId="0" fontId="3" fillId="12" borderId="20" xfId="0" applyFont="1" applyFill="1" applyBorder="1" applyAlignment="1">
      <alignment horizontal="center"/>
    </xf>
    <xf numFmtId="0" fontId="3" fillId="12" borderId="21" xfId="0" applyFont="1" applyFill="1" applyBorder="1" applyAlignment="1">
      <alignment horizontal="center"/>
    </xf>
    <xf numFmtId="0" fontId="3" fillId="12" borderId="10" xfId="0" applyFont="1" applyFill="1" applyBorder="1" applyAlignment="1">
      <alignment horizontal="center"/>
    </xf>
    <xf numFmtId="0" fontId="12" fillId="37" borderId="0" xfId="0" applyFont="1" applyFill="1" applyAlignment="1">
      <alignment horizontal="center" vertical="center" wrapText="1"/>
    </xf>
    <xf numFmtId="0" fontId="0" fillId="37" borderId="0" xfId="0" applyFill="1" applyAlignment="1">
      <alignment horizontal="center" vertical="center" wrapText="1"/>
    </xf>
    <xf numFmtId="0" fontId="18" fillId="37" borderId="0" xfId="0" applyFont="1" applyFill="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4" fillId="0" borderId="17" xfId="0" applyFont="1" applyBorder="1" applyAlignment="1">
      <alignment horizontal="left" vertical="center"/>
    </xf>
    <xf numFmtId="0" fontId="4" fillId="0" borderId="39" xfId="0" applyFont="1" applyBorder="1" applyAlignment="1">
      <alignment horizontal="left" vertical="center"/>
    </xf>
    <xf numFmtId="0" fontId="4" fillId="0" borderId="34" xfId="0" applyFont="1" applyBorder="1" applyAlignment="1">
      <alignment horizontal="left" vertical="center"/>
    </xf>
    <xf numFmtId="0" fontId="4" fillId="0" borderId="62" xfId="0" applyFont="1" applyBorder="1" applyAlignment="1">
      <alignment horizontal="left" vertical="center"/>
    </xf>
    <xf numFmtId="0" fontId="4" fillId="0" borderId="37" xfId="0" applyFont="1" applyBorder="1" applyAlignment="1">
      <alignment horizontal="left" vertical="center"/>
    </xf>
    <xf numFmtId="0" fontId="4" fillId="0" borderId="33" xfId="0" applyFont="1" applyBorder="1" applyAlignment="1">
      <alignment horizontal="left" vertical="center"/>
    </xf>
    <xf numFmtId="0" fontId="4" fillId="0" borderId="23" xfId="0" applyFont="1" applyBorder="1" applyAlignment="1">
      <alignment horizontal="left" vertical="center"/>
    </xf>
    <xf numFmtId="0" fontId="4" fillId="0" borderId="40" xfId="0" applyFont="1" applyBorder="1" applyAlignment="1">
      <alignment horizontal="left" vertical="center"/>
    </xf>
    <xf numFmtId="0" fontId="4" fillId="0" borderId="35" xfId="0" applyFont="1" applyBorder="1" applyAlignment="1">
      <alignment horizontal="left" vertical="center"/>
    </xf>
    <xf numFmtId="0" fontId="3" fillId="0" borderId="5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2" xfId="0" applyFont="1" applyBorder="1" applyAlignment="1">
      <alignment horizontal="center" vertical="center" wrapText="1"/>
    </xf>
    <xf numFmtId="2" fontId="4" fillId="33" borderId="19" xfId="0" applyNumberFormat="1" applyFont="1" applyFill="1" applyBorder="1" applyAlignment="1">
      <alignment horizontal="center" vertical="center"/>
    </xf>
    <xf numFmtId="2" fontId="4" fillId="33" borderId="18" xfId="0" applyNumberFormat="1" applyFont="1" applyFill="1" applyBorder="1" applyAlignment="1">
      <alignment horizontal="center" vertical="center"/>
    </xf>
    <xf numFmtId="0" fontId="4" fillId="0" borderId="41" xfId="0" applyFont="1" applyBorder="1" applyAlignment="1">
      <alignment horizontal="left" vertical="center"/>
    </xf>
    <xf numFmtId="0" fontId="4" fillId="0" borderId="12" xfId="0" applyFont="1" applyBorder="1" applyAlignment="1">
      <alignment horizontal="left" vertical="center"/>
    </xf>
    <xf numFmtId="0" fontId="3" fillId="33" borderId="19" xfId="0" applyNumberFormat="1" applyFont="1" applyFill="1" applyBorder="1" applyAlignment="1">
      <alignment horizontal="center" vertical="center"/>
    </xf>
    <xf numFmtId="0" fontId="3" fillId="33" borderId="18" xfId="0" applyNumberFormat="1" applyFont="1" applyFill="1" applyBorder="1" applyAlignment="1">
      <alignment horizontal="center" vertical="center"/>
    </xf>
    <xf numFmtId="0" fontId="4" fillId="33" borderId="19" xfId="0" applyNumberFormat="1" applyFont="1" applyFill="1" applyBorder="1" applyAlignment="1">
      <alignment horizontal="center" vertical="center"/>
    </xf>
    <xf numFmtId="0" fontId="4" fillId="33" borderId="18" xfId="0" applyNumberFormat="1" applyFont="1" applyFill="1" applyBorder="1" applyAlignment="1">
      <alignment horizontal="center" vertical="center"/>
    </xf>
    <xf numFmtId="10" fontId="4" fillId="33" borderId="19" xfId="0" applyNumberFormat="1" applyFont="1" applyFill="1" applyBorder="1" applyAlignment="1">
      <alignment horizontal="center" vertical="center"/>
    </xf>
    <xf numFmtId="10" fontId="4" fillId="33" borderId="18" xfId="0" applyNumberFormat="1" applyFont="1" applyFill="1" applyBorder="1" applyAlignment="1">
      <alignment horizontal="center" vertical="center"/>
    </xf>
    <xf numFmtId="0" fontId="3" fillId="0" borderId="0" xfId="52" applyFont="1" applyBorder="1" applyAlignment="1">
      <alignment horizontal="center" vertical="center"/>
      <protection/>
    </xf>
    <xf numFmtId="0" fontId="3" fillId="33" borderId="19" xfId="52" applyFont="1" applyFill="1" applyBorder="1" applyAlignment="1">
      <alignment horizontal="center" vertical="center"/>
      <protection/>
    </xf>
    <xf numFmtId="0" fontId="3" fillId="33" borderId="18" xfId="52" applyFont="1" applyFill="1" applyBorder="1" applyAlignment="1">
      <alignment horizontal="center" vertical="center"/>
      <protection/>
    </xf>
    <xf numFmtId="0" fontId="3" fillId="0" borderId="0" xfId="52" applyFont="1" applyFill="1" applyBorder="1" applyAlignment="1">
      <alignment horizontal="center" vertical="center"/>
      <protection/>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4" fillId="0" borderId="58" xfId="52" applyFont="1" applyBorder="1" applyAlignment="1">
      <alignment horizontal="left" vertical="center"/>
      <protection/>
    </xf>
    <xf numFmtId="0" fontId="4" fillId="0" borderId="41" xfId="52" applyFont="1" applyBorder="1" applyAlignment="1">
      <alignment horizontal="left" vertical="center"/>
      <protection/>
    </xf>
    <xf numFmtId="0" fontId="4" fillId="0" borderId="15" xfId="52" applyFont="1" applyBorder="1" applyAlignment="1">
      <alignment horizontal="left" vertical="center"/>
      <protection/>
    </xf>
    <xf numFmtId="0" fontId="4" fillId="0" borderId="60" xfId="52" applyFont="1" applyBorder="1" applyAlignment="1">
      <alignment horizontal="left" vertical="center"/>
      <protection/>
    </xf>
    <xf numFmtId="0" fontId="4" fillId="0" borderId="12" xfId="52" applyFont="1" applyBorder="1" applyAlignment="1">
      <alignment horizontal="left" vertical="center"/>
      <protection/>
    </xf>
    <xf numFmtId="0" fontId="4" fillId="0" borderId="29" xfId="52" applyFont="1" applyBorder="1" applyAlignment="1">
      <alignment horizontal="left" vertical="center"/>
      <protection/>
    </xf>
    <xf numFmtId="0" fontId="4" fillId="33" borderId="19" xfId="52" applyFont="1" applyFill="1" applyBorder="1" applyAlignment="1">
      <alignment horizontal="center" vertical="center"/>
      <protection/>
    </xf>
    <xf numFmtId="0" fontId="4" fillId="33" borderId="18" xfId="52" applyFont="1" applyFill="1" applyBorder="1" applyAlignment="1">
      <alignment horizontal="center" vertical="center"/>
      <protection/>
    </xf>
    <xf numFmtId="0" fontId="4" fillId="0" borderId="59" xfId="52" applyFont="1" applyBorder="1" applyAlignment="1">
      <alignment horizontal="left" vertical="center"/>
      <protection/>
    </xf>
    <xf numFmtId="0" fontId="4" fillId="0" borderId="0" xfId="52" applyFont="1" applyBorder="1" applyAlignment="1">
      <alignment horizontal="left" vertical="center"/>
      <protection/>
    </xf>
    <xf numFmtId="0" fontId="4" fillId="0" borderId="38" xfId="52" applyFont="1" applyBorder="1" applyAlignment="1">
      <alignment horizontal="left" vertical="center"/>
      <protection/>
    </xf>
    <xf numFmtId="176" fontId="4" fillId="33" borderId="19" xfId="52" applyNumberFormat="1" applyFont="1" applyFill="1" applyBorder="1" applyAlignment="1">
      <alignment horizontal="center" vertical="center"/>
      <protection/>
    </xf>
    <xf numFmtId="176" fontId="4" fillId="33" borderId="18" xfId="52" applyNumberFormat="1" applyFont="1" applyFill="1" applyBorder="1" applyAlignment="1">
      <alignment horizontal="center" vertical="center"/>
      <protection/>
    </xf>
    <xf numFmtId="0" fontId="3" fillId="33" borderId="19" xfId="52" applyNumberFormat="1" applyFont="1" applyFill="1" applyBorder="1" applyAlignment="1">
      <alignment horizontal="center" vertical="center"/>
      <protection/>
    </xf>
    <xf numFmtId="0" fontId="3" fillId="33" borderId="36" xfId="52" applyNumberFormat="1" applyFont="1" applyFill="1" applyBorder="1" applyAlignment="1">
      <alignment horizontal="center" vertical="center"/>
      <protection/>
    </xf>
    <xf numFmtId="0" fontId="3" fillId="33" borderId="18" xfId="52" applyNumberFormat="1" applyFont="1" applyFill="1" applyBorder="1" applyAlignment="1">
      <alignment horizontal="center" vertical="center"/>
      <protection/>
    </xf>
    <xf numFmtId="0" fontId="3" fillId="34" borderId="19" xfId="52" applyNumberFormat="1" applyFont="1" applyFill="1" applyBorder="1" applyAlignment="1">
      <alignment horizontal="center" vertical="center"/>
      <protection/>
    </xf>
    <xf numFmtId="0" fontId="3" fillId="34" borderId="36" xfId="52" applyNumberFormat="1" applyFont="1" applyFill="1" applyBorder="1" applyAlignment="1">
      <alignment horizontal="center" vertical="center"/>
      <protection/>
    </xf>
    <xf numFmtId="0" fontId="3" fillId="34" borderId="18" xfId="52" applyNumberFormat="1" applyFont="1" applyFill="1" applyBorder="1" applyAlignment="1">
      <alignment horizontal="center" vertical="center"/>
      <protection/>
    </xf>
    <xf numFmtId="0" fontId="4" fillId="33" borderId="19" xfId="52" applyNumberFormat="1" applyFont="1" applyFill="1" applyBorder="1" applyAlignment="1">
      <alignment horizontal="center" vertical="center"/>
      <protection/>
    </xf>
    <xf numFmtId="0" fontId="4" fillId="33" borderId="36" xfId="52" applyNumberFormat="1" applyFont="1" applyFill="1" applyBorder="1" applyAlignment="1">
      <alignment horizontal="center" vertical="center"/>
      <protection/>
    </xf>
    <xf numFmtId="0" fontId="4" fillId="33" borderId="18" xfId="52" applyNumberFormat="1" applyFont="1" applyFill="1" applyBorder="1" applyAlignment="1">
      <alignment horizontal="center" vertical="center"/>
      <protection/>
    </xf>
    <xf numFmtId="176" fontId="4" fillId="0" borderId="0" xfId="52" applyNumberFormat="1" applyFont="1" applyFill="1" applyBorder="1" applyAlignment="1">
      <alignment horizontal="center" vertical="center"/>
      <protection/>
    </xf>
    <xf numFmtId="0" fontId="4" fillId="0" borderId="0" xfId="0" applyFont="1" applyAlignment="1">
      <alignment horizontal="center"/>
    </xf>
    <xf numFmtId="0" fontId="0" fillId="0" borderId="0" xfId="0" applyAlignment="1">
      <alignment horizontal="center" vertical="center"/>
    </xf>
    <xf numFmtId="0" fontId="3" fillId="0" borderId="29" xfId="0" applyFont="1" applyBorder="1" applyAlignment="1">
      <alignment horizontal="center" vertical="center" wrapText="1"/>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59" xfId="0" applyFont="1" applyBorder="1" applyAlignment="1">
      <alignment horizontal="left" vertical="center"/>
    </xf>
    <xf numFmtId="0" fontId="4" fillId="0" borderId="0" xfId="0" applyFont="1" applyBorder="1" applyAlignment="1">
      <alignment horizontal="left" vertical="center"/>
    </xf>
    <xf numFmtId="0" fontId="4" fillId="0" borderId="38" xfId="0" applyFont="1" applyBorder="1" applyAlignment="1">
      <alignment horizontal="left" vertical="center"/>
    </xf>
    <xf numFmtId="176" fontId="4" fillId="33" borderId="19" xfId="0" applyNumberFormat="1" applyFont="1" applyFill="1" applyBorder="1" applyAlignment="1">
      <alignment horizontal="center" vertical="center"/>
    </xf>
    <xf numFmtId="176" fontId="4" fillId="33" borderId="18" xfId="0" applyNumberFormat="1" applyFont="1" applyFill="1" applyBorder="1" applyAlignment="1">
      <alignment horizontal="center" vertical="center"/>
    </xf>
    <xf numFmtId="0" fontId="3" fillId="33" borderId="36" xfId="0" applyNumberFormat="1" applyFont="1" applyFill="1" applyBorder="1" applyAlignment="1">
      <alignment horizontal="center" vertical="center"/>
    </xf>
    <xf numFmtId="0" fontId="4" fillId="33" borderId="36" xfId="0" applyNumberFormat="1" applyFont="1" applyFill="1" applyBorder="1" applyAlignment="1">
      <alignment horizontal="center" vertical="center"/>
    </xf>
    <xf numFmtId="4" fontId="4" fillId="34" borderId="19" xfId="0" applyNumberFormat="1" applyFont="1" applyFill="1" applyBorder="1" applyAlignment="1">
      <alignment horizontal="center" vertical="center"/>
    </xf>
    <xf numFmtId="4" fontId="4" fillId="34" borderId="18" xfId="0" applyNumberFormat="1" applyFont="1" applyFill="1" applyBorder="1" applyAlignment="1">
      <alignment horizontal="center" vertical="center"/>
    </xf>
    <xf numFmtId="0" fontId="3" fillId="33" borderId="19" xfId="0" applyFont="1" applyFill="1" applyBorder="1" applyAlignment="1">
      <alignment horizontal="center" vertical="center"/>
    </xf>
    <xf numFmtId="0" fontId="3" fillId="33" borderId="18" xfId="0" applyFont="1" applyFill="1" applyBorder="1" applyAlignment="1">
      <alignment horizontal="center" vertical="center"/>
    </xf>
    <xf numFmtId="0" fontId="0" fillId="0" borderId="0" xfId="0" applyFont="1" applyAlignment="1">
      <alignment horizontal="center"/>
    </xf>
    <xf numFmtId="0" fontId="3" fillId="0" borderId="0" xfId="0" applyFont="1" applyAlignment="1">
      <alignment horizontal="center"/>
    </xf>
    <xf numFmtId="0" fontId="58" fillId="37" borderId="0" xfId="0" applyFont="1" applyFill="1" applyBorder="1" applyAlignment="1">
      <alignment horizontal="center" vertical="center"/>
    </xf>
    <xf numFmtId="0" fontId="42" fillId="37" borderId="68" xfId="0" applyFont="1" applyFill="1" applyBorder="1" applyAlignment="1">
      <alignment horizontal="center" vertical="center"/>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58" fillId="37" borderId="0" xfId="0" applyFont="1" applyFill="1" applyBorder="1" applyAlignment="1">
      <alignment horizontal="center" vertical="center" wrapText="1"/>
    </xf>
    <xf numFmtId="0" fontId="60" fillId="0" borderId="20" xfId="0" applyFont="1" applyBorder="1" applyAlignment="1">
      <alignment horizontal="center"/>
    </xf>
    <xf numFmtId="0" fontId="60" fillId="0" borderId="21" xfId="0" applyFont="1" applyBorder="1" applyAlignment="1">
      <alignment horizontal="center"/>
    </xf>
    <xf numFmtId="0" fontId="58" fillId="0" borderId="0" xfId="0" applyFont="1" applyAlignment="1">
      <alignment horizontal="center"/>
    </xf>
    <xf numFmtId="0" fontId="58" fillId="37" borderId="0" xfId="0" applyFont="1" applyFill="1" applyAlignment="1">
      <alignment horizontal="center"/>
    </xf>
    <xf numFmtId="0" fontId="17" fillId="37" borderId="20" xfId="0" applyFont="1" applyFill="1" applyBorder="1" applyAlignment="1">
      <alignment horizontal="center"/>
    </xf>
    <xf numFmtId="0" fontId="17" fillId="37" borderId="10" xfId="0" applyFont="1" applyFill="1" applyBorder="1" applyAlignment="1">
      <alignment horizontal="center"/>
    </xf>
    <xf numFmtId="0" fontId="17" fillId="37" borderId="19" xfId="0" applyFont="1" applyFill="1" applyBorder="1" applyAlignment="1">
      <alignment horizontal="center" vertical="center"/>
    </xf>
    <xf numFmtId="0" fontId="17" fillId="37" borderId="36" xfId="0" applyFont="1" applyFill="1" applyBorder="1" applyAlignment="1">
      <alignment horizontal="center" vertical="center"/>
    </xf>
    <xf numFmtId="0" fontId="17" fillId="37" borderId="18" xfId="0" applyFont="1" applyFill="1" applyBorder="1" applyAlignment="1">
      <alignment horizontal="center" vertical="center"/>
    </xf>
    <xf numFmtId="0" fontId="17" fillId="0" borderId="0" xfId="0" applyFont="1" applyAlignment="1">
      <alignment horizontal="center"/>
    </xf>
    <xf numFmtId="0" fontId="17" fillId="37"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2 2" xfId="53"/>
    <cellStyle name="Normal_Hoja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valuaci&#243;nCP008SUBSAN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Media 2010"/>
      <sheetName val="DOCUMENTACION"/>
      <sheetName val="I.Financieros 1 propo"/>
      <sheetName val="I.Financieros 1 propo (2)"/>
      <sheetName val="I.Financieros 1 propo (3)"/>
      <sheetName val="I.Financieros 1 propo (4)"/>
      <sheetName val="I.Financieros 1 propo (5)"/>
      <sheetName val="I.Financieros 1 propo (6)"/>
      <sheetName val="I.Financieros 1 propo (7)"/>
      <sheetName val="I.Financieros 1 propo (8)"/>
      <sheetName val="I.Financieros 2 propo - (16)"/>
      <sheetName val="Hoja1"/>
    </sheetNames>
    <sheetDataSet>
      <sheetData sheetId="0">
        <row r="10">
          <cell r="B10">
            <v>830036296</v>
          </cell>
          <cell r="C10" t="str">
            <v>SAVERA SAS</v>
          </cell>
          <cell r="D10">
            <v>3613525314</v>
          </cell>
          <cell r="E10">
            <v>3727786398</v>
          </cell>
          <cell r="F10">
            <v>1675713165</v>
          </cell>
          <cell r="G10">
            <v>2217713165</v>
          </cell>
        </row>
        <row r="11">
          <cell r="B11">
            <v>830004521</v>
          </cell>
          <cell r="C11" t="str">
            <v>MULTIMEDIA SOFTWARE LTDA</v>
          </cell>
          <cell r="D11">
            <v>3018921267</v>
          </cell>
          <cell r="E11">
            <v>3228497019</v>
          </cell>
          <cell r="F11">
            <v>1506987699</v>
          </cell>
          <cell r="G11">
            <v>1506987699</v>
          </cell>
        </row>
        <row r="12">
          <cell r="B12">
            <v>900080875</v>
          </cell>
          <cell r="C12" t="str">
            <v>INTERNACIONAL DE CAMARAS Y LENTES</v>
          </cell>
          <cell r="D12">
            <v>1795955000</v>
          </cell>
          <cell r="E12">
            <v>1851905000</v>
          </cell>
          <cell r="F12">
            <v>1000918000</v>
          </cell>
          <cell r="G12">
            <v>1000918000</v>
          </cell>
        </row>
        <row r="13">
          <cell r="B13">
            <v>800179308</v>
          </cell>
          <cell r="C13" t="str">
            <v>YAMAKY SAS</v>
          </cell>
          <cell r="D13">
            <v>5317764888</v>
          </cell>
          <cell r="E13">
            <v>6071990447</v>
          </cell>
          <cell r="F13">
            <v>1155591409</v>
          </cell>
          <cell r="G13">
            <v>2549775100</v>
          </cell>
        </row>
        <row r="14">
          <cell r="B14">
            <v>830024826</v>
          </cell>
          <cell r="C14" t="str">
            <v>I 3 NET SAS</v>
          </cell>
          <cell r="D14">
            <v>3123254424.73</v>
          </cell>
          <cell r="E14">
            <v>3861720427.47</v>
          </cell>
          <cell r="F14">
            <v>1746788138.88</v>
          </cell>
          <cell r="G14">
            <v>2121304555.92</v>
          </cell>
        </row>
        <row r="15">
          <cell r="B15">
            <v>860047726</v>
          </cell>
          <cell r="C15" t="str">
            <v>OFFIBOT LTDA</v>
          </cell>
          <cell r="D15">
            <v>539255282</v>
          </cell>
          <cell r="E15">
            <v>867665872</v>
          </cell>
          <cell r="F15">
            <v>133574856</v>
          </cell>
          <cell r="G15">
            <v>181877051</v>
          </cell>
        </row>
        <row r="16">
          <cell r="B16">
            <v>890929264</v>
          </cell>
          <cell r="C16" t="str">
            <v>CENTRO MUSICAL LTDA</v>
          </cell>
          <cell r="D16">
            <v>7947091000</v>
          </cell>
          <cell r="E16">
            <v>8280332000</v>
          </cell>
          <cell r="F16">
            <v>4641903000</v>
          </cell>
          <cell r="G16">
            <v>4680304000</v>
          </cell>
        </row>
        <row r="17">
          <cell r="B17">
            <v>19208669</v>
          </cell>
          <cell r="C17" t="str">
            <v>GOMEZ CARDONA JESUS MARIA - GEMACOLOR</v>
          </cell>
          <cell r="D17">
            <v>1047585000</v>
          </cell>
          <cell r="E17">
            <v>1919273000</v>
          </cell>
          <cell r="F17">
            <v>350335000</v>
          </cell>
          <cell r="G17">
            <v>350335000</v>
          </cell>
        </row>
        <row r="18">
          <cell r="B18">
            <v>300032755</v>
          </cell>
          <cell r="C18" t="str">
            <v>MACRODIGITAL - 50%</v>
          </cell>
          <cell r="D18">
            <v>638533251</v>
          </cell>
          <cell r="E18">
            <v>707303251</v>
          </cell>
          <cell r="F18">
            <v>286108272</v>
          </cell>
          <cell r="G18">
            <v>302768272</v>
          </cell>
        </row>
        <row r="19">
          <cell r="B19">
            <v>19323443</v>
          </cell>
          <cell r="C19" t="str">
            <v>CARLOS ARTURO CHAVERRA ORREGO - 50%</v>
          </cell>
          <cell r="D19">
            <v>607045000</v>
          </cell>
          <cell r="E19">
            <v>977379000</v>
          </cell>
          <cell r="F19">
            <v>65418000</v>
          </cell>
          <cell r="G19">
            <v>105418000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sheetPr>
  <dimension ref="A1:U95"/>
  <sheetViews>
    <sheetView zoomScalePageLayoutView="0" workbookViewId="0" topLeftCell="A1">
      <selection activeCell="M7" sqref="M7"/>
    </sheetView>
  </sheetViews>
  <sheetFormatPr defaultColWidth="11.421875" defaultRowHeight="12.75"/>
  <cols>
    <col min="1" max="1" width="5.421875" style="0" customWidth="1"/>
    <col min="6" max="6" width="7.7109375" style="0" customWidth="1"/>
    <col min="7" max="7" width="7.00390625" style="0" customWidth="1"/>
    <col min="8" max="8" width="7.8515625" style="0" customWidth="1"/>
    <col min="9" max="9" width="11.8515625" style="0" customWidth="1"/>
    <col min="12" max="12" width="15.57421875" style="0" customWidth="1"/>
    <col min="13" max="13" width="4.421875" style="0" customWidth="1"/>
    <col min="21" max="21" width="13.00390625" style="0" customWidth="1"/>
  </cols>
  <sheetData>
    <row r="1" spans="1:21" ht="16.5">
      <c r="A1" s="409" t="s">
        <v>7</v>
      </c>
      <c r="B1" s="409"/>
      <c r="C1" s="409"/>
      <c r="D1" s="409"/>
      <c r="E1" s="409"/>
      <c r="F1" s="409"/>
      <c r="G1" s="409"/>
      <c r="H1" s="409"/>
      <c r="I1" s="409"/>
      <c r="J1" s="409"/>
      <c r="K1" s="409"/>
      <c r="L1" s="409"/>
      <c r="M1" s="409"/>
      <c r="N1" s="409"/>
      <c r="O1" s="409"/>
      <c r="P1" s="409"/>
      <c r="Q1" s="409"/>
      <c r="R1" s="409"/>
      <c r="S1" s="409"/>
      <c r="T1" s="409"/>
      <c r="U1" s="409"/>
    </row>
    <row r="2" spans="1:21" ht="16.5">
      <c r="A2" s="409" t="s">
        <v>231</v>
      </c>
      <c r="B2" s="409"/>
      <c r="C2" s="409"/>
      <c r="D2" s="409"/>
      <c r="E2" s="409"/>
      <c r="F2" s="409"/>
      <c r="G2" s="409"/>
      <c r="H2" s="409"/>
      <c r="I2" s="409"/>
      <c r="J2" s="409"/>
      <c r="K2" s="409"/>
      <c r="L2" s="409"/>
      <c r="M2" s="409"/>
      <c r="N2" s="409"/>
      <c r="O2" s="409"/>
      <c r="P2" s="409"/>
      <c r="Q2" s="409"/>
      <c r="R2" s="409"/>
      <c r="S2" s="409"/>
      <c r="T2" s="409"/>
      <c r="U2" s="409"/>
    </row>
    <row r="3" spans="1:21" ht="16.5">
      <c r="A3" s="409" t="s">
        <v>232</v>
      </c>
      <c r="B3" s="409"/>
      <c r="C3" s="409"/>
      <c r="D3" s="409"/>
      <c r="E3" s="409"/>
      <c r="F3" s="409"/>
      <c r="G3" s="409"/>
      <c r="H3" s="409"/>
      <c r="I3" s="409"/>
      <c r="J3" s="409"/>
      <c r="K3" s="409"/>
      <c r="L3" s="409"/>
      <c r="M3" s="409"/>
      <c r="N3" s="409"/>
      <c r="O3" s="409"/>
      <c r="P3" s="409"/>
      <c r="Q3" s="409"/>
      <c r="R3" s="409"/>
      <c r="S3" s="409"/>
      <c r="T3" s="409"/>
      <c r="U3" s="409"/>
    </row>
    <row r="4" spans="1:21" ht="16.5">
      <c r="A4" s="409" t="s">
        <v>50</v>
      </c>
      <c r="B4" s="409"/>
      <c r="C4" s="409"/>
      <c r="D4" s="409"/>
      <c r="E4" s="409"/>
      <c r="F4" s="409"/>
      <c r="G4" s="409"/>
      <c r="H4" s="409"/>
      <c r="I4" s="409"/>
      <c r="J4" s="409"/>
      <c r="K4" s="409"/>
      <c r="L4" s="409"/>
      <c r="M4" s="409"/>
      <c r="N4" s="409"/>
      <c r="O4" s="409"/>
      <c r="P4" s="409"/>
      <c r="Q4" s="409"/>
      <c r="R4" s="409"/>
      <c r="S4" s="409"/>
      <c r="T4" s="409"/>
      <c r="U4" s="409"/>
    </row>
    <row r="5" spans="1:21" ht="16.5">
      <c r="A5" s="410" t="s">
        <v>311</v>
      </c>
      <c r="B5" s="410"/>
      <c r="C5" s="410"/>
      <c r="D5" s="410"/>
      <c r="E5" s="410"/>
      <c r="F5" s="410"/>
      <c r="G5" s="410"/>
      <c r="H5" s="410"/>
      <c r="I5" s="410"/>
      <c r="J5" s="410"/>
      <c r="K5" s="410"/>
      <c r="L5" s="410"/>
      <c r="M5" s="410"/>
      <c r="N5" s="410"/>
      <c r="O5" s="410"/>
      <c r="P5" s="410"/>
      <c r="Q5" s="410"/>
      <c r="R5" s="410"/>
      <c r="S5" s="410"/>
      <c r="T5" s="410"/>
      <c r="U5" s="410"/>
    </row>
    <row r="8" ht="13.5" thickBot="1"/>
    <row r="9" spans="1:21" ht="46.5" customHeight="1" thickBot="1">
      <c r="A9" s="581" t="s">
        <v>5</v>
      </c>
      <c r="B9" s="475" t="s">
        <v>120</v>
      </c>
      <c r="C9" s="476"/>
      <c r="D9" s="476"/>
      <c r="E9" s="476"/>
      <c r="F9" s="608" t="s">
        <v>121</v>
      </c>
      <c r="G9" s="609"/>
      <c r="H9" s="609"/>
      <c r="I9" s="610"/>
      <c r="J9" s="485" t="s">
        <v>122</v>
      </c>
      <c r="K9" s="486"/>
      <c r="L9" s="411"/>
      <c r="N9" s="581" t="s">
        <v>5</v>
      </c>
      <c r="O9" s="475" t="s">
        <v>120</v>
      </c>
      <c r="P9" s="476"/>
      <c r="Q9" s="476"/>
      <c r="R9" s="584"/>
      <c r="S9" s="586" t="s">
        <v>3</v>
      </c>
      <c r="T9" s="587"/>
      <c r="U9" s="588"/>
    </row>
    <row r="10" spans="1:21" ht="32.25" customHeight="1" thickBot="1">
      <c r="A10" s="582"/>
      <c r="B10" s="477"/>
      <c r="C10" s="478"/>
      <c r="D10" s="478"/>
      <c r="E10" s="479"/>
      <c r="F10" s="487" t="s">
        <v>123</v>
      </c>
      <c r="G10" s="488"/>
      <c r="H10" s="487" t="s">
        <v>124</v>
      </c>
      <c r="I10" s="488"/>
      <c r="J10" s="489" t="s">
        <v>125</v>
      </c>
      <c r="K10" s="490"/>
      <c r="L10" s="412"/>
      <c r="N10" s="582"/>
      <c r="O10" s="477"/>
      <c r="P10" s="478"/>
      <c r="Q10" s="478"/>
      <c r="R10" s="479"/>
      <c r="S10" s="551" t="s">
        <v>167</v>
      </c>
      <c r="T10" s="552"/>
      <c r="U10" s="553"/>
    </row>
    <row r="11" spans="1:21" ht="25.5" customHeight="1" thickBot="1">
      <c r="A11" s="582"/>
      <c r="B11" s="477"/>
      <c r="C11" s="478"/>
      <c r="D11" s="478"/>
      <c r="E11" s="478"/>
      <c r="F11" s="589" t="s">
        <v>0</v>
      </c>
      <c r="G11" s="590"/>
      <c r="H11" s="589" t="s">
        <v>0</v>
      </c>
      <c r="I11" s="590"/>
      <c r="J11" s="589" t="s">
        <v>0</v>
      </c>
      <c r="K11" s="590"/>
      <c r="L11" s="413"/>
      <c r="N11" s="582"/>
      <c r="O11" s="477"/>
      <c r="P11" s="478"/>
      <c r="Q11" s="478"/>
      <c r="R11" s="478"/>
      <c r="S11" s="589" t="s">
        <v>0</v>
      </c>
      <c r="T11" s="590"/>
      <c r="U11" s="248"/>
    </row>
    <row r="12" spans="1:21" ht="14.25" thickBot="1">
      <c r="A12" s="583"/>
      <c r="B12" s="480"/>
      <c r="C12" s="481"/>
      <c r="D12" s="481"/>
      <c r="E12" s="481"/>
      <c r="F12" s="251" t="s">
        <v>2</v>
      </c>
      <c r="G12" s="250" t="s">
        <v>1</v>
      </c>
      <c r="H12" s="249" t="s">
        <v>2</v>
      </c>
      <c r="I12" s="250" t="s">
        <v>1</v>
      </c>
      <c r="J12" s="249" t="s">
        <v>2</v>
      </c>
      <c r="K12" s="250" t="s">
        <v>1</v>
      </c>
      <c r="L12" s="251" t="s">
        <v>6</v>
      </c>
      <c r="N12" s="583"/>
      <c r="O12" s="480"/>
      <c r="P12" s="481"/>
      <c r="Q12" s="481"/>
      <c r="R12" s="585"/>
      <c r="S12" s="249" t="s">
        <v>2</v>
      </c>
      <c r="T12" s="250" t="s">
        <v>1</v>
      </c>
      <c r="U12" s="251" t="s">
        <v>6</v>
      </c>
    </row>
    <row r="13" spans="1:21" ht="39" thickBot="1">
      <c r="A13" s="591">
        <v>1</v>
      </c>
      <c r="B13" s="471" t="s">
        <v>126</v>
      </c>
      <c r="C13" s="472"/>
      <c r="D13" s="472"/>
      <c r="E13" s="472"/>
      <c r="F13" s="252" t="s">
        <v>78</v>
      </c>
      <c r="G13" s="251"/>
      <c r="H13" s="252"/>
      <c r="I13" s="251"/>
      <c r="J13" s="252"/>
      <c r="K13" s="251"/>
      <c r="L13" s="256" t="s">
        <v>127</v>
      </c>
      <c r="N13" s="591">
        <v>1</v>
      </c>
      <c r="O13" s="471" t="s">
        <v>126</v>
      </c>
      <c r="P13" s="472"/>
      <c r="Q13" s="472"/>
      <c r="R13" s="594"/>
      <c r="S13" s="252" t="s">
        <v>78</v>
      </c>
      <c r="T13" s="251"/>
      <c r="U13" s="253" t="s">
        <v>168</v>
      </c>
    </row>
    <row r="14" spans="1:21" ht="39" thickBot="1">
      <c r="A14" s="592"/>
      <c r="B14" s="603" t="s">
        <v>128</v>
      </c>
      <c r="C14" s="604"/>
      <c r="D14" s="604"/>
      <c r="E14" s="605"/>
      <c r="F14" s="254" t="s">
        <v>78</v>
      </c>
      <c r="G14" s="255"/>
      <c r="H14" s="254" t="s">
        <v>78</v>
      </c>
      <c r="I14" s="255"/>
      <c r="J14" s="254"/>
      <c r="K14" s="255"/>
      <c r="L14" s="256" t="s">
        <v>129</v>
      </c>
      <c r="N14" s="592"/>
      <c r="O14" s="471" t="s">
        <v>128</v>
      </c>
      <c r="P14" s="472"/>
      <c r="Q14" s="472"/>
      <c r="R14" s="594"/>
      <c r="S14" s="254" t="s">
        <v>78</v>
      </c>
      <c r="T14" s="255"/>
      <c r="U14" s="256" t="s">
        <v>169</v>
      </c>
    </row>
    <row r="15" spans="1:21" ht="14.25" thickBot="1">
      <c r="A15" s="592"/>
      <c r="B15" s="606" t="s">
        <v>130</v>
      </c>
      <c r="C15" s="607"/>
      <c r="D15" s="607"/>
      <c r="E15" s="607"/>
      <c r="F15" s="607"/>
      <c r="G15" s="607"/>
      <c r="H15" s="279"/>
      <c r="I15" s="279"/>
      <c r="J15" s="279"/>
      <c r="K15" s="279"/>
      <c r="L15" s="280"/>
      <c r="N15" s="592"/>
      <c r="O15" s="595" t="s">
        <v>170</v>
      </c>
      <c r="P15" s="596"/>
      <c r="Q15" s="596"/>
      <c r="R15" s="596"/>
      <c r="S15" s="596"/>
      <c r="T15" s="596"/>
      <c r="U15" s="597"/>
    </row>
    <row r="16" spans="1:21" ht="39" thickBot="1">
      <c r="A16" s="592"/>
      <c r="B16" s="442" t="s">
        <v>131</v>
      </c>
      <c r="C16" s="555"/>
      <c r="D16" s="555"/>
      <c r="E16" s="598"/>
      <c r="F16" s="254" t="s">
        <v>78</v>
      </c>
      <c r="G16" s="257"/>
      <c r="H16" s="254" t="s">
        <v>78</v>
      </c>
      <c r="I16" s="257"/>
      <c r="J16" s="254"/>
      <c r="K16" s="257"/>
      <c r="L16" s="258" t="s">
        <v>132</v>
      </c>
      <c r="N16" s="592"/>
      <c r="O16" s="442" t="s">
        <v>131</v>
      </c>
      <c r="P16" s="555"/>
      <c r="Q16" s="555"/>
      <c r="R16" s="556"/>
      <c r="S16" s="254" t="s">
        <v>78</v>
      </c>
      <c r="T16" s="257"/>
      <c r="U16" s="258" t="s">
        <v>171</v>
      </c>
    </row>
    <row r="17" spans="1:21" ht="64.5" thickBot="1">
      <c r="A17" s="592"/>
      <c r="B17" s="442" t="s">
        <v>133</v>
      </c>
      <c r="C17" s="555"/>
      <c r="D17" s="555"/>
      <c r="E17" s="598"/>
      <c r="F17" s="254" t="s">
        <v>78</v>
      </c>
      <c r="G17" s="257"/>
      <c r="H17" s="254"/>
      <c r="I17" s="257"/>
      <c r="J17" s="254"/>
      <c r="K17" s="257"/>
      <c r="L17" s="258" t="s">
        <v>134</v>
      </c>
      <c r="N17" s="592"/>
      <c r="O17" s="442" t="s">
        <v>133</v>
      </c>
      <c r="P17" s="555"/>
      <c r="Q17" s="555"/>
      <c r="R17" s="556"/>
      <c r="S17" s="254"/>
      <c r="T17" s="257"/>
      <c r="U17" s="259" t="s">
        <v>172</v>
      </c>
    </row>
    <row r="18" spans="1:21" ht="73.5" customHeight="1" thickBot="1">
      <c r="A18" s="593"/>
      <c r="B18" s="442" t="s">
        <v>135</v>
      </c>
      <c r="C18" s="555"/>
      <c r="D18" s="555"/>
      <c r="E18" s="598"/>
      <c r="F18" s="254" t="s">
        <v>78</v>
      </c>
      <c r="G18" s="257"/>
      <c r="H18" s="254" t="s">
        <v>78</v>
      </c>
      <c r="I18" s="257"/>
      <c r="J18" s="254" t="s">
        <v>87</v>
      </c>
      <c r="L18" s="259" t="s">
        <v>281</v>
      </c>
      <c r="N18" s="593"/>
      <c r="O18" s="442" t="s">
        <v>135</v>
      </c>
      <c r="P18" s="555"/>
      <c r="Q18" s="555"/>
      <c r="R18" s="556"/>
      <c r="S18" s="254"/>
      <c r="T18" s="257"/>
      <c r="U18" s="260" t="s">
        <v>173</v>
      </c>
    </row>
    <row r="19" spans="1:21" ht="35.25" customHeight="1" thickBot="1">
      <c r="A19" s="261">
        <v>2</v>
      </c>
      <c r="B19" s="442" t="s">
        <v>136</v>
      </c>
      <c r="C19" s="555"/>
      <c r="D19" s="555"/>
      <c r="E19" s="598"/>
      <c r="F19" s="254"/>
      <c r="G19" s="257"/>
      <c r="H19" s="254"/>
      <c r="I19" s="257"/>
      <c r="J19" s="254" t="s">
        <v>78</v>
      </c>
      <c r="K19" s="257"/>
      <c r="L19" s="253" t="s">
        <v>137</v>
      </c>
      <c r="N19" s="261">
        <v>2</v>
      </c>
      <c r="O19" s="442" t="s">
        <v>136</v>
      </c>
      <c r="P19" s="555"/>
      <c r="Q19" s="555"/>
      <c r="R19" s="556"/>
      <c r="S19" s="254" t="s">
        <v>78</v>
      </c>
      <c r="T19" s="257"/>
      <c r="U19" s="253" t="s">
        <v>174</v>
      </c>
    </row>
    <row r="20" spans="1:21" ht="14.25" thickBot="1">
      <c r="A20" s="561">
        <v>3</v>
      </c>
      <c r="B20" s="442" t="s">
        <v>138</v>
      </c>
      <c r="C20" s="443"/>
      <c r="D20" s="443"/>
      <c r="E20" s="444"/>
      <c r="F20" s="252"/>
      <c r="G20" s="257"/>
      <c r="H20" s="252"/>
      <c r="I20" s="257"/>
      <c r="J20" s="252" t="s">
        <v>78</v>
      </c>
      <c r="K20" s="257"/>
      <c r="L20" s="253" t="s">
        <v>139</v>
      </c>
      <c r="N20" s="561">
        <v>3</v>
      </c>
      <c r="O20" s="442" t="s">
        <v>138</v>
      </c>
      <c r="P20" s="443"/>
      <c r="Q20" s="443"/>
      <c r="R20" s="557"/>
      <c r="S20" s="252" t="s">
        <v>78</v>
      </c>
      <c r="T20" s="257"/>
      <c r="U20" s="253" t="s">
        <v>175</v>
      </c>
    </row>
    <row r="21" spans="1:21" ht="26.25" thickBot="1">
      <c r="A21" s="562"/>
      <c r="B21" s="563" t="s">
        <v>140</v>
      </c>
      <c r="C21" s="576"/>
      <c r="D21" s="576"/>
      <c r="E21" s="576"/>
      <c r="F21" s="254"/>
      <c r="G21" s="257"/>
      <c r="H21" s="254"/>
      <c r="I21" s="257"/>
      <c r="J21" s="254" t="s">
        <v>78</v>
      </c>
      <c r="K21" s="257"/>
      <c r="L21" s="253" t="s">
        <v>141</v>
      </c>
      <c r="N21" s="562"/>
      <c r="O21" s="563" t="s">
        <v>140</v>
      </c>
      <c r="P21" s="576"/>
      <c r="Q21" s="576"/>
      <c r="R21" s="577"/>
      <c r="S21" s="254" t="s">
        <v>78</v>
      </c>
      <c r="T21" s="257"/>
      <c r="U21" s="253"/>
    </row>
    <row r="22" spans="1:21" ht="39" thickBot="1">
      <c r="A22" s="562"/>
      <c r="B22" s="578" t="s">
        <v>142</v>
      </c>
      <c r="C22" s="579"/>
      <c r="D22" s="579"/>
      <c r="E22" s="579"/>
      <c r="F22" s="254"/>
      <c r="G22" s="257"/>
      <c r="H22" s="254"/>
      <c r="I22" s="257"/>
      <c r="J22" s="254" t="s">
        <v>78</v>
      </c>
      <c r="K22" s="257"/>
      <c r="L22" s="253" t="s">
        <v>143</v>
      </c>
      <c r="N22" s="562"/>
      <c r="O22" s="578" t="s">
        <v>142</v>
      </c>
      <c r="P22" s="579"/>
      <c r="Q22" s="579"/>
      <c r="R22" s="580"/>
      <c r="S22" s="254" t="s">
        <v>87</v>
      </c>
      <c r="T22" s="257"/>
      <c r="U22" s="253"/>
    </row>
    <row r="23" spans="1:21" ht="26.25" thickBot="1">
      <c r="A23" s="562"/>
      <c r="B23" s="563" t="s">
        <v>144</v>
      </c>
      <c r="C23" s="576"/>
      <c r="D23" s="576"/>
      <c r="E23" s="576"/>
      <c r="F23" s="254"/>
      <c r="G23" s="257"/>
      <c r="H23" s="254"/>
      <c r="I23" s="257"/>
      <c r="J23" s="254" t="s">
        <v>78</v>
      </c>
      <c r="K23" s="257"/>
      <c r="L23" s="253" t="s">
        <v>145</v>
      </c>
      <c r="N23" s="562"/>
      <c r="O23" s="563" t="s">
        <v>144</v>
      </c>
      <c r="P23" s="576"/>
      <c r="Q23" s="576"/>
      <c r="R23" s="577"/>
      <c r="S23" s="254" t="s">
        <v>78</v>
      </c>
      <c r="T23" s="257"/>
      <c r="U23" s="253" t="s">
        <v>176</v>
      </c>
    </row>
    <row r="24" spans="1:21" ht="51.75" thickBot="1">
      <c r="A24" s="575"/>
      <c r="B24" s="563" t="s">
        <v>146</v>
      </c>
      <c r="C24" s="576"/>
      <c r="D24" s="576"/>
      <c r="E24" s="576"/>
      <c r="F24" s="254"/>
      <c r="G24" s="257"/>
      <c r="H24" s="254"/>
      <c r="I24" s="257"/>
      <c r="J24" s="254" t="s">
        <v>78</v>
      </c>
      <c r="K24" s="257"/>
      <c r="L24" s="253" t="s">
        <v>147</v>
      </c>
      <c r="N24" s="575"/>
      <c r="O24" s="563" t="s">
        <v>146</v>
      </c>
      <c r="P24" s="576"/>
      <c r="Q24" s="576"/>
      <c r="R24" s="577"/>
      <c r="S24" s="254" t="s">
        <v>78</v>
      </c>
      <c r="T24" s="257"/>
      <c r="U24" s="253" t="s">
        <v>177</v>
      </c>
    </row>
    <row r="25" spans="1:21" ht="14.25" thickBot="1">
      <c r="A25" s="561">
        <v>4</v>
      </c>
      <c r="B25" s="262" t="s">
        <v>148</v>
      </c>
      <c r="C25" s="263"/>
      <c r="D25" s="263"/>
      <c r="E25" s="274"/>
      <c r="F25" s="252"/>
      <c r="G25" s="257"/>
      <c r="H25" s="252"/>
      <c r="I25" s="257"/>
      <c r="J25" s="252"/>
      <c r="K25" s="257"/>
      <c r="L25" s="253"/>
      <c r="N25" s="561">
        <v>4</v>
      </c>
      <c r="O25" s="262" t="s">
        <v>148</v>
      </c>
      <c r="P25" s="263"/>
      <c r="Q25" s="263"/>
      <c r="R25" s="264"/>
      <c r="S25" s="252"/>
      <c r="T25" s="257"/>
      <c r="U25" s="253"/>
    </row>
    <row r="26" spans="1:21" ht="26.25" thickBot="1">
      <c r="A26" s="562"/>
      <c r="B26" s="563" t="s">
        <v>149</v>
      </c>
      <c r="C26" s="564"/>
      <c r="D26" s="564"/>
      <c r="E26" s="564"/>
      <c r="F26" s="254" t="s">
        <v>78</v>
      </c>
      <c r="G26" s="257"/>
      <c r="H26" s="254"/>
      <c r="I26" s="257"/>
      <c r="J26" s="254"/>
      <c r="K26" s="257"/>
      <c r="L26" s="258" t="s">
        <v>150</v>
      </c>
      <c r="N26" s="562"/>
      <c r="O26" s="563" t="s">
        <v>149</v>
      </c>
      <c r="P26" s="564"/>
      <c r="Q26" s="564"/>
      <c r="R26" s="565"/>
      <c r="S26" s="254" t="s">
        <v>78</v>
      </c>
      <c r="T26" s="257"/>
      <c r="U26" s="258" t="s">
        <v>178</v>
      </c>
    </row>
    <row r="27" spans="1:21" ht="39" thickBot="1">
      <c r="A27" s="562"/>
      <c r="B27" s="563" t="s">
        <v>151</v>
      </c>
      <c r="C27" s="564"/>
      <c r="D27" s="564"/>
      <c r="E27" s="564"/>
      <c r="F27" s="252"/>
      <c r="G27" s="257"/>
      <c r="H27" s="252"/>
      <c r="I27" s="257"/>
      <c r="J27" s="252" t="s">
        <v>78</v>
      </c>
      <c r="K27" s="257"/>
      <c r="L27" s="253" t="s">
        <v>152</v>
      </c>
      <c r="N27" s="562"/>
      <c r="O27" s="563" t="s">
        <v>151</v>
      </c>
      <c r="P27" s="564"/>
      <c r="Q27" s="564"/>
      <c r="R27" s="565"/>
      <c r="S27" s="252"/>
      <c r="T27" s="257"/>
      <c r="U27" s="260" t="s">
        <v>173</v>
      </c>
    </row>
    <row r="28" spans="1:21" ht="13.5">
      <c r="A28" s="566">
        <v>5</v>
      </c>
      <c r="B28" s="599" t="s">
        <v>153</v>
      </c>
      <c r="C28" s="600"/>
      <c r="D28" s="600"/>
      <c r="E28" s="600"/>
      <c r="F28" s="273"/>
      <c r="G28" s="275"/>
      <c r="H28" s="273"/>
      <c r="I28" s="275"/>
      <c r="J28" s="273"/>
      <c r="K28" s="275"/>
      <c r="L28" s="276"/>
      <c r="N28" s="566">
        <v>5</v>
      </c>
      <c r="O28" s="569" t="s">
        <v>153</v>
      </c>
      <c r="P28" s="570"/>
      <c r="Q28" s="570"/>
      <c r="R28" s="571"/>
      <c r="S28" s="265"/>
      <c r="T28" s="266"/>
      <c r="U28" s="267" t="s">
        <v>173</v>
      </c>
    </row>
    <row r="29" spans="1:21" ht="13.5">
      <c r="A29" s="567"/>
      <c r="B29" s="572" t="s">
        <v>154</v>
      </c>
      <c r="C29" s="573"/>
      <c r="D29" s="573"/>
      <c r="E29" s="573"/>
      <c r="F29" s="268"/>
      <c r="G29" s="269"/>
      <c r="H29" s="268"/>
      <c r="I29" s="269"/>
      <c r="J29" s="268" t="s">
        <v>78</v>
      </c>
      <c r="K29" s="269"/>
      <c r="L29" s="277" t="s">
        <v>155</v>
      </c>
      <c r="N29" s="567"/>
      <c r="O29" s="572" t="s">
        <v>154</v>
      </c>
      <c r="P29" s="573"/>
      <c r="Q29" s="573"/>
      <c r="R29" s="574"/>
      <c r="S29" s="268"/>
      <c r="T29" s="269"/>
      <c r="U29" s="270" t="s">
        <v>173</v>
      </c>
    </row>
    <row r="30" spans="1:21" ht="14.25" thickBot="1">
      <c r="A30" s="568"/>
      <c r="B30" s="601" t="s">
        <v>156</v>
      </c>
      <c r="C30" s="602"/>
      <c r="D30" s="602"/>
      <c r="E30" s="602"/>
      <c r="F30" s="271"/>
      <c r="G30" s="272"/>
      <c r="H30" s="271"/>
      <c r="I30" s="272"/>
      <c r="J30" s="271"/>
      <c r="K30" s="272"/>
      <c r="L30" s="278"/>
      <c r="N30" s="568"/>
      <c r="O30" s="572" t="s">
        <v>156</v>
      </c>
      <c r="P30" s="573"/>
      <c r="Q30" s="573"/>
      <c r="R30" s="574"/>
      <c r="S30" s="271"/>
      <c r="T30" s="272"/>
      <c r="U30" s="270" t="s">
        <v>173</v>
      </c>
    </row>
    <row r="31" spans="1:21" ht="37.5" customHeight="1" thickBot="1">
      <c r="A31" s="261">
        <v>6</v>
      </c>
      <c r="B31" s="442" t="s">
        <v>157</v>
      </c>
      <c r="C31" s="555"/>
      <c r="D31" s="555"/>
      <c r="E31" s="598"/>
      <c r="F31" s="254" t="s">
        <v>78</v>
      </c>
      <c r="G31" s="252"/>
      <c r="H31" s="254"/>
      <c r="I31" s="252" t="s">
        <v>78</v>
      </c>
      <c r="J31" s="254"/>
      <c r="K31" s="252"/>
      <c r="L31" s="258" t="s">
        <v>158</v>
      </c>
      <c r="N31" s="261">
        <v>6</v>
      </c>
      <c r="O31" s="442" t="s">
        <v>157</v>
      </c>
      <c r="P31" s="555"/>
      <c r="Q31" s="555"/>
      <c r="R31" s="556"/>
      <c r="S31" s="273" t="s">
        <v>78</v>
      </c>
      <c r="T31" s="252"/>
      <c r="U31" s="258" t="s">
        <v>179</v>
      </c>
    </row>
    <row r="32" spans="1:21" ht="14.25" thickBot="1">
      <c r="A32" s="261">
        <v>7</v>
      </c>
      <c r="B32" s="442" t="s">
        <v>159</v>
      </c>
      <c r="C32" s="443"/>
      <c r="D32" s="443"/>
      <c r="E32" s="444"/>
      <c r="F32" s="254" t="s">
        <v>78</v>
      </c>
      <c r="G32" s="252"/>
      <c r="H32" s="254" t="s">
        <v>78</v>
      </c>
      <c r="I32" s="252"/>
      <c r="J32" s="254"/>
      <c r="K32" s="252"/>
      <c r="L32" s="258" t="s">
        <v>160</v>
      </c>
      <c r="N32" s="261">
        <v>7</v>
      </c>
      <c r="O32" s="442" t="s">
        <v>159</v>
      </c>
      <c r="P32" s="443"/>
      <c r="Q32" s="443"/>
      <c r="R32" s="557"/>
      <c r="S32" s="273" t="s">
        <v>78</v>
      </c>
      <c r="T32" s="252"/>
      <c r="U32" s="258" t="s">
        <v>180</v>
      </c>
    </row>
    <row r="33" spans="1:21" ht="26.25" thickBot="1">
      <c r="A33" s="261">
        <v>8</v>
      </c>
      <c r="B33" s="558" t="s">
        <v>161</v>
      </c>
      <c r="C33" s="559"/>
      <c r="D33" s="559"/>
      <c r="E33" s="559"/>
      <c r="F33" s="254" t="s">
        <v>78</v>
      </c>
      <c r="G33" s="252"/>
      <c r="H33" s="254" t="s">
        <v>78</v>
      </c>
      <c r="I33" s="252"/>
      <c r="J33" s="254" t="s">
        <v>78</v>
      </c>
      <c r="K33" s="345"/>
      <c r="L33" s="258" t="s">
        <v>162</v>
      </c>
      <c r="N33" s="261">
        <v>8</v>
      </c>
      <c r="O33" s="558" t="s">
        <v>161</v>
      </c>
      <c r="P33" s="559"/>
      <c r="Q33" s="559"/>
      <c r="R33" s="560"/>
      <c r="S33" s="254" t="s">
        <v>78</v>
      </c>
      <c r="T33" s="252"/>
      <c r="U33" s="258" t="s">
        <v>181</v>
      </c>
    </row>
    <row r="34" spans="1:21" ht="13.5" thickBot="1">
      <c r="A34" s="447" t="s">
        <v>163</v>
      </c>
      <c r="B34" s="448"/>
      <c r="C34" s="448"/>
      <c r="D34" s="448"/>
      <c r="E34" s="448"/>
      <c r="F34" s="414" t="s">
        <v>284</v>
      </c>
      <c r="G34" s="415"/>
      <c r="H34" s="415"/>
      <c r="I34" s="415"/>
      <c r="J34" s="415"/>
      <c r="K34" s="415"/>
      <c r="L34" s="416"/>
      <c r="N34" s="447" t="s">
        <v>163</v>
      </c>
      <c r="O34" s="448"/>
      <c r="P34" s="448"/>
      <c r="Q34" s="448"/>
      <c r="R34" s="498"/>
      <c r="S34" s="414" t="s">
        <v>233</v>
      </c>
      <c r="T34" s="415"/>
      <c r="U34" s="416"/>
    </row>
    <row r="35" spans="1:21" ht="12.75">
      <c r="A35" s="240"/>
      <c r="B35" s="240"/>
      <c r="C35" s="240"/>
      <c r="D35" s="240"/>
      <c r="E35" s="240"/>
      <c r="F35" s="240"/>
      <c r="G35" s="240"/>
      <c r="H35" s="240"/>
      <c r="I35" s="240"/>
      <c r="J35" s="240"/>
      <c r="K35" s="240"/>
      <c r="L35" s="240"/>
      <c r="N35" s="240"/>
      <c r="O35" s="240"/>
      <c r="P35" s="240"/>
      <c r="Q35" s="240"/>
      <c r="R35" s="240"/>
      <c r="S35" s="240"/>
      <c r="T35" s="240"/>
      <c r="U35" s="240"/>
    </row>
    <row r="36" spans="1:21" ht="13.5" thickBot="1">
      <c r="A36" s="240"/>
      <c r="B36" s="240"/>
      <c r="C36" s="240"/>
      <c r="D36" s="240"/>
      <c r="E36" s="240"/>
      <c r="F36" s="240"/>
      <c r="G36" s="240"/>
      <c r="H36" s="240"/>
      <c r="I36" s="240"/>
      <c r="J36" s="240"/>
      <c r="K36" s="240"/>
      <c r="L36" s="240"/>
      <c r="N36" s="240"/>
      <c r="O36" s="240"/>
      <c r="P36" s="240"/>
      <c r="Q36" s="240"/>
      <c r="R36" s="240"/>
      <c r="S36" s="240"/>
      <c r="T36" s="240"/>
      <c r="U36" s="240"/>
    </row>
    <row r="37" spans="1:21" ht="14.25" customHeight="1" thickBot="1">
      <c r="A37" s="420" t="s">
        <v>5</v>
      </c>
      <c r="B37" s="423" t="s">
        <v>120</v>
      </c>
      <c r="C37" s="424"/>
      <c r="D37" s="424"/>
      <c r="E37" s="424"/>
      <c r="F37" s="499" t="s">
        <v>194</v>
      </c>
      <c r="G37" s="500"/>
      <c r="H37" s="500"/>
      <c r="I37" s="501"/>
      <c r="J37" s="502" t="s">
        <v>122</v>
      </c>
      <c r="K37" s="503"/>
      <c r="L37" s="417"/>
      <c r="N37" s="420" t="s">
        <v>5</v>
      </c>
      <c r="O37" s="525" t="s">
        <v>120</v>
      </c>
      <c r="P37" s="526"/>
      <c r="Q37" s="526"/>
      <c r="R37" s="527"/>
      <c r="S37" s="433" t="s">
        <v>3</v>
      </c>
      <c r="T37" s="434"/>
      <c r="U37" s="435"/>
    </row>
    <row r="38" spans="1:21" ht="13.5" thickBot="1">
      <c r="A38" s="421"/>
      <c r="B38" s="425"/>
      <c r="C38" s="426"/>
      <c r="D38" s="426"/>
      <c r="E38" s="427"/>
      <c r="F38" s="504" t="s">
        <v>195</v>
      </c>
      <c r="G38" s="505"/>
      <c r="H38" s="504" t="s">
        <v>196</v>
      </c>
      <c r="I38" s="505"/>
      <c r="J38" s="506" t="s">
        <v>197</v>
      </c>
      <c r="K38" s="507"/>
      <c r="L38" s="418"/>
      <c r="N38" s="421"/>
      <c r="O38" s="528"/>
      <c r="P38" s="529"/>
      <c r="Q38" s="529"/>
      <c r="R38" s="530"/>
      <c r="S38" s="551" t="s">
        <v>55</v>
      </c>
      <c r="T38" s="552"/>
      <c r="U38" s="553"/>
    </row>
    <row r="39" spans="1:21" ht="14.25" thickBot="1">
      <c r="A39" s="421"/>
      <c r="B39" s="425"/>
      <c r="C39" s="426"/>
      <c r="D39" s="426"/>
      <c r="E39" s="426"/>
      <c r="F39" s="431" t="s">
        <v>0</v>
      </c>
      <c r="G39" s="432"/>
      <c r="H39" s="431" t="s">
        <v>0</v>
      </c>
      <c r="I39" s="432"/>
      <c r="J39" s="493" t="s">
        <v>0</v>
      </c>
      <c r="K39" s="554"/>
      <c r="L39" s="419"/>
      <c r="N39" s="421"/>
      <c r="O39" s="528"/>
      <c r="P39" s="529"/>
      <c r="Q39" s="529"/>
      <c r="R39" s="529"/>
      <c r="S39" s="491" t="s">
        <v>0</v>
      </c>
      <c r="T39" s="492"/>
      <c r="U39" s="248"/>
    </row>
    <row r="40" spans="1:21" ht="14.25" thickBot="1">
      <c r="A40" s="422"/>
      <c r="B40" s="428"/>
      <c r="C40" s="429"/>
      <c r="D40" s="429"/>
      <c r="E40" s="430"/>
      <c r="F40" s="286" t="s">
        <v>2</v>
      </c>
      <c r="G40" s="287" t="s">
        <v>1</v>
      </c>
      <c r="H40" s="286" t="s">
        <v>2</v>
      </c>
      <c r="I40" s="287" t="s">
        <v>1</v>
      </c>
      <c r="J40" s="286" t="s">
        <v>2</v>
      </c>
      <c r="K40" s="287" t="s">
        <v>1</v>
      </c>
      <c r="L40" s="288" t="s">
        <v>6</v>
      </c>
      <c r="N40" s="422"/>
      <c r="O40" s="531"/>
      <c r="P40" s="532"/>
      <c r="Q40" s="532"/>
      <c r="R40" s="533"/>
      <c r="S40" s="249" t="s">
        <v>2</v>
      </c>
      <c r="T40" s="250" t="s">
        <v>1</v>
      </c>
      <c r="U40" s="251" t="s">
        <v>6</v>
      </c>
    </row>
    <row r="41" spans="1:21" ht="14.25" thickBot="1">
      <c r="A41" s="466">
        <v>1</v>
      </c>
      <c r="B41" s="545" t="s">
        <v>126</v>
      </c>
      <c r="C41" s="546"/>
      <c r="D41" s="546"/>
      <c r="E41" s="546"/>
      <c r="F41" s="289" t="s">
        <v>78</v>
      </c>
      <c r="G41" s="288"/>
      <c r="H41" s="289" t="s">
        <v>78</v>
      </c>
      <c r="I41" s="288"/>
      <c r="J41" s="289"/>
      <c r="K41" s="288"/>
      <c r="L41" s="290" t="s">
        <v>198</v>
      </c>
      <c r="N41" s="466">
        <v>1</v>
      </c>
      <c r="O41" s="534" t="s">
        <v>126</v>
      </c>
      <c r="P41" s="535"/>
      <c r="Q41" s="535"/>
      <c r="R41" s="536"/>
      <c r="S41" s="299" t="s">
        <v>78</v>
      </c>
      <c r="T41" s="300"/>
      <c r="U41" s="301" t="s">
        <v>182</v>
      </c>
    </row>
    <row r="42" spans="1:21" ht="26.25" thickBot="1">
      <c r="A42" s="467"/>
      <c r="B42" s="547" t="s">
        <v>128</v>
      </c>
      <c r="C42" s="548"/>
      <c r="D42" s="548"/>
      <c r="E42" s="548"/>
      <c r="F42" s="291" t="s">
        <v>78</v>
      </c>
      <c r="G42" s="292"/>
      <c r="H42" s="291" t="s">
        <v>78</v>
      </c>
      <c r="I42" s="292"/>
      <c r="J42" s="291"/>
      <c r="K42" s="292"/>
      <c r="L42" s="293" t="s">
        <v>199</v>
      </c>
      <c r="N42" s="467"/>
      <c r="O42" s="537" t="s">
        <v>128</v>
      </c>
      <c r="P42" s="538"/>
      <c r="Q42" s="538"/>
      <c r="R42" s="539"/>
      <c r="S42" s="302" t="s">
        <v>78</v>
      </c>
      <c r="T42" s="303"/>
      <c r="U42" s="304" t="s">
        <v>183</v>
      </c>
    </row>
    <row r="43" spans="1:21" ht="14.25" thickBot="1">
      <c r="A43" s="467"/>
      <c r="B43" s="473" t="s">
        <v>130</v>
      </c>
      <c r="C43" s="474"/>
      <c r="D43" s="474"/>
      <c r="E43" s="474"/>
      <c r="F43" s="474"/>
      <c r="G43" s="474"/>
      <c r="H43" s="281"/>
      <c r="I43" s="281"/>
      <c r="J43" s="281"/>
      <c r="K43" s="281"/>
      <c r="L43" s="282"/>
      <c r="N43" s="467"/>
      <c r="O43" s="473" t="s">
        <v>130</v>
      </c>
      <c r="P43" s="474"/>
      <c r="Q43" s="474"/>
      <c r="R43" s="474"/>
      <c r="S43" s="474"/>
      <c r="T43" s="474"/>
      <c r="U43" s="540"/>
    </row>
    <row r="44" spans="1:21" ht="38.25" customHeight="1" thickBot="1">
      <c r="A44" s="467"/>
      <c r="B44" s="549" t="s">
        <v>131</v>
      </c>
      <c r="C44" s="550"/>
      <c r="D44" s="550"/>
      <c r="E44" s="464"/>
      <c r="F44" s="294" t="s">
        <v>78</v>
      </c>
      <c r="G44" s="297"/>
      <c r="H44" s="294" t="s">
        <v>78</v>
      </c>
      <c r="I44" s="295"/>
      <c r="J44" s="284"/>
      <c r="K44" s="295"/>
      <c r="L44" s="315" t="s">
        <v>200</v>
      </c>
      <c r="N44" s="467"/>
      <c r="O44" s="439" t="s">
        <v>131</v>
      </c>
      <c r="P44" s="440"/>
      <c r="Q44" s="440"/>
      <c r="R44" s="495"/>
      <c r="S44" s="254"/>
      <c r="T44" s="305"/>
      <c r="U44" s="258" t="s">
        <v>184</v>
      </c>
    </row>
    <row r="45" spans="1:21" ht="90" thickBot="1">
      <c r="A45" s="467"/>
      <c r="B45" s="439" t="s">
        <v>133</v>
      </c>
      <c r="C45" s="440"/>
      <c r="D45" s="440"/>
      <c r="E45" s="441"/>
      <c r="F45" s="294" t="s">
        <v>78</v>
      </c>
      <c r="G45" s="297"/>
      <c r="H45" s="294" t="s">
        <v>78</v>
      </c>
      <c r="I45" s="295"/>
      <c r="J45" s="284"/>
      <c r="K45" s="295"/>
      <c r="L45" s="315" t="s">
        <v>201</v>
      </c>
      <c r="N45" s="467"/>
      <c r="O45" s="518" t="s">
        <v>133</v>
      </c>
      <c r="P45" s="519"/>
      <c r="Q45" s="519"/>
      <c r="R45" s="520"/>
      <c r="S45" s="306"/>
      <c r="T45" s="307"/>
      <c r="U45" s="308" t="s">
        <v>185</v>
      </c>
    </row>
    <row r="46" spans="1:21" ht="77.25" customHeight="1" thickBot="1">
      <c r="A46" s="468"/>
      <c r="B46" s="439" t="s">
        <v>135</v>
      </c>
      <c r="C46" s="440"/>
      <c r="D46" s="440"/>
      <c r="E46" s="441"/>
      <c r="F46" s="294"/>
      <c r="G46" s="297"/>
      <c r="H46" s="294"/>
      <c r="I46" s="295"/>
      <c r="J46" s="284"/>
      <c r="K46" s="294" t="s">
        <v>87</v>
      </c>
      <c r="L46" s="246" t="s">
        <v>286</v>
      </c>
      <c r="N46" s="468"/>
      <c r="O46" s="439" t="s">
        <v>135</v>
      </c>
      <c r="P46" s="440"/>
      <c r="Q46" s="440"/>
      <c r="R46" s="495"/>
      <c r="S46" s="254"/>
      <c r="T46" s="305"/>
      <c r="U46" s="260" t="s">
        <v>173</v>
      </c>
    </row>
    <row r="47" spans="1:21" ht="39" thickBot="1">
      <c r="A47" s="242">
        <v>2</v>
      </c>
      <c r="B47" s="439" t="s">
        <v>136</v>
      </c>
      <c r="C47" s="440"/>
      <c r="D47" s="440"/>
      <c r="E47" s="441"/>
      <c r="F47" s="294"/>
      <c r="G47" s="297"/>
      <c r="H47" s="294"/>
      <c r="I47" s="295"/>
      <c r="J47" s="284" t="s">
        <v>78</v>
      </c>
      <c r="K47" s="295"/>
      <c r="L47" s="285" t="s">
        <v>202</v>
      </c>
      <c r="N47" s="242">
        <v>2</v>
      </c>
      <c r="O47" s="439" t="s">
        <v>136</v>
      </c>
      <c r="P47" s="440"/>
      <c r="Q47" s="440"/>
      <c r="R47" s="495"/>
      <c r="S47" s="273" t="s">
        <v>78</v>
      </c>
      <c r="T47" s="305"/>
      <c r="U47" s="253" t="s">
        <v>137</v>
      </c>
    </row>
    <row r="48" spans="1:21" ht="14.25" thickBot="1">
      <c r="A48" s="449">
        <v>3</v>
      </c>
      <c r="B48" s="439" t="s">
        <v>138</v>
      </c>
      <c r="C48" s="461"/>
      <c r="D48" s="461"/>
      <c r="E48" s="462"/>
      <c r="F48" s="289"/>
      <c r="G48" s="297"/>
      <c r="H48" s="289"/>
      <c r="I48" s="295"/>
      <c r="J48" s="283" t="s">
        <v>78</v>
      </c>
      <c r="K48" s="295"/>
      <c r="L48" s="285" t="s">
        <v>203</v>
      </c>
      <c r="N48" s="449">
        <v>3</v>
      </c>
      <c r="O48" s="439" t="s">
        <v>138</v>
      </c>
      <c r="P48" s="461"/>
      <c r="Q48" s="461"/>
      <c r="R48" s="496"/>
      <c r="S48" s="252"/>
      <c r="T48" s="305"/>
      <c r="U48" s="253" t="s">
        <v>186</v>
      </c>
    </row>
    <row r="49" spans="1:21" ht="14.25" thickBot="1">
      <c r="A49" s="450"/>
      <c r="B49" s="451" t="s">
        <v>140</v>
      </c>
      <c r="C49" s="463"/>
      <c r="D49" s="463"/>
      <c r="E49" s="463"/>
      <c r="F49" s="294"/>
      <c r="G49" s="297"/>
      <c r="H49" s="294"/>
      <c r="I49" s="295"/>
      <c r="J49" s="284" t="s">
        <v>78</v>
      </c>
      <c r="K49" s="295"/>
      <c r="L49" s="285"/>
      <c r="N49" s="450"/>
      <c r="O49" s="451" t="s">
        <v>140</v>
      </c>
      <c r="P49" s="463"/>
      <c r="Q49" s="463"/>
      <c r="R49" s="521"/>
      <c r="S49" s="254" t="s">
        <v>78</v>
      </c>
      <c r="T49" s="305"/>
      <c r="U49" s="253"/>
    </row>
    <row r="50" spans="1:21" ht="39" thickBot="1">
      <c r="A50" s="450"/>
      <c r="B50" s="464" t="s">
        <v>142</v>
      </c>
      <c r="C50" s="465"/>
      <c r="D50" s="465"/>
      <c r="E50" s="465"/>
      <c r="F50" s="294"/>
      <c r="G50" s="297"/>
      <c r="H50" s="294"/>
      <c r="I50" s="295"/>
      <c r="J50" s="284" t="s">
        <v>78</v>
      </c>
      <c r="K50" s="295"/>
      <c r="L50" s="285" t="s">
        <v>204</v>
      </c>
      <c r="N50" s="450"/>
      <c r="O50" s="464" t="s">
        <v>142</v>
      </c>
      <c r="P50" s="465"/>
      <c r="Q50" s="465"/>
      <c r="R50" s="522"/>
      <c r="S50" s="254" t="s">
        <v>78</v>
      </c>
      <c r="T50" s="305"/>
      <c r="U50" s="253"/>
    </row>
    <row r="51" spans="1:21" ht="26.25" thickBot="1">
      <c r="A51" s="450"/>
      <c r="B51" s="451" t="s">
        <v>144</v>
      </c>
      <c r="C51" s="463"/>
      <c r="D51" s="463"/>
      <c r="E51" s="463"/>
      <c r="F51" s="294"/>
      <c r="G51" s="297"/>
      <c r="H51" s="294"/>
      <c r="I51" s="295"/>
      <c r="J51" s="284" t="s">
        <v>78</v>
      </c>
      <c r="K51" s="295"/>
      <c r="L51" s="285" t="s">
        <v>205</v>
      </c>
      <c r="N51" s="450"/>
      <c r="O51" s="458" t="s">
        <v>144</v>
      </c>
      <c r="P51" s="523"/>
      <c r="Q51" s="523"/>
      <c r="R51" s="524"/>
      <c r="S51" s="306" t="s">
        <v>78</v>
      </c>
      <c r="T51" s="307"/>
      <c r="U51" s="301" t="s">
        <v>187</v>
      </c>
    </row>
    <row r="52" spans="1:21" ht="51.75" thickBot="1">
      <c r="A52" s="460"/>
      <c r="B52" s="451" t="s">
        <v>146</v>
      </c>
      <c r="C52" s="463"/>
      <c r="D52" s="463"/>
      <c r="E52" s="463"/>
      <c r="F52" s="294"/>
      <c r="G52" s="297"/>
      <c r="H52" s="294"/>
      <c r="I52" s="295"/>
      <c r="J52" s="284" t="s">
        <v>78</v>
      </c>
      <c r="K52" s="295"/>
      <c r="L52" s="285" t="s">
        <v>206</v>
      </c>
      <c r="N52" s="460"/>
      <c r="O52" s="451" t="s">
        <v>146</v>
      </c>
      <c r="P52" s="463"/>
      <c r="Q52" s="463"/>
      <c r="R52" s="521"/>
      <c r="S52" s="254" t="s">
        <v>78</v>
      </c>
      <c r="T52" s="305"/>
      <c r="U52" s="253" t="s">
        <v>188</v>
      </c>
    </row>
    <row r="53" spans="1:21" ht="14.25" thickBot="1">
      <c r="A53" s="449">
        <v>4</v>
      </c>
      <c r="B53" s="243" t="s">
        <v>148</v>
      </c>
      <c r="C53" s="244"/>
      <c r="D53" s="244"/>
      <c r="E53" s="245"/>
      <c r="F53" s="289"/>
      <c r="G53" s="297"/>
      <c r="H53" s="289"/>
      <c r="I53" s="295"/>
      <c r="J53" s="283"/>
      <c r="K53" s="295"/>
      <c r="L53" s="285"/>
      <c r="N53" s="449">
        <v>4</v>
      </c>
      <c r="O53" s="243" t="s">
        <v>148</v>
      </c>
      <c r="P53" s="244"/>
      <c r="Q53" s="244"/>
      <c r="R53" s="247"/>
      <c r="S53" s="252"/>
      <c r="T53" s="305"/>
      <c r="U53" s="253"/>
    </row>
    <row r="54" spans="1:21" ht="39" thickBot="1">
      <c r="A54" s="450"/>
      <c r="B54" s="451" t="s">
        <v>149</v>
      </c>
      <c r="C54" s="452"/>
      <c r="D54" s="452"/>
      <c r="E54" s="452"/>
      <c r="F54" s="294" t="s">
        <v>78</v>
      </c>
      <c r="G54" s="297"/>
      <c r="H54" s="294" t="s">
        <v>78</v>
      </c>
      <c r="I54" s="295"/>
      <c r="J54" s="284"/>
      <c r="K54" s="295"/>
      <c r="L54" s="315" t="s">
        <v>207</v>
      </c>
      <c r="N54" s="450"/>
      <c r="O54" s="451" t="s">
        <v>149</v>
      </c>
      <c r="P54" s="452"/>
      <c r="Q54" s="452"/>
      <c r="R54" s="508"/>
      <c r="S54" s="254" t="s">
        <v>78</v>
      </c>
      <c r="T54" s="305"/>
      <c r="U54" s="258" t="s">
        <v>189</v>
      </c>
    </row>
    <row r="55" spans="1:21" ht="39" thickBot="1">
      <c r="A55" s="450"/>
      <c r="B55" s="451" t="s">
        <v>151</v>
      </c>
      <c r="C55" s="452"/>
      <c r="D55" s="452"/>
      <c r="E55" s="452"/>
      <c r="F55" s="289"/>
      <c r="G55" s="297"/>
      <c r="H55" s="289"/>
      <c r="I55" s="295"/>
      <c r="J55" s="283" t="s">
        <v>78</v>
      </c>
      <c r="K55" s="295"/>
      <c r="L55" s="285" t="s">
        <v>208</v>
      </c>
      <c r="N55" s="450"/>
      <c r="O55" s="451" t="s">
        <v>151</v>
      </c>
      <c r="P55" s="452"/>
      <c r="Q55" s="452"/>
      <c r="R55" s="508"/>
      <c r="S55" s="252"/>
      <c r="T55" s="305"/>
      <c r="U55" s="253"/>
    </row>
    <row r="56" spans="1:21" ht="13.5">
      <c r="A56" s="453">
        <v>5</v>
      </c>
      <c r="B56" s="541" t="s">
        <v>153</v>
      </c>
      <c r="C56" s="542"/>
      <c r="D56" s="542"/>
      <c r="E56" s="542"/>
      <c r="F56" s="316"/>
      <c r="G56" s="317"/>
      <c r="H56" s="316"/>
      <c r="I56" s="318"/>
      <c r="J56" s="319"/>
      <c r="K56" s="318"/>
      <c r="L56" s="320"/>
      <c r="N56" s="453">
        <v>5</v>
      </c>
      <c r="O56" s="509" t="s">
        <v>153</v>
      </c>
      <c r="P56" s="510"/>
      <c r="Q56" s="510"/>
      <c r="R56" s="511"/>
      <c r="S56" s="273" t="s">
        <v>173</v>
      </c>
      <c r="T56" s="309"/>
      <c r="U56" s="276"/>
    </row>
    <row r="57" spans="1:21" ht="13.5">
      <c r="A57" s="454"/>
      <c r="B57" s="512" t="s">
        <v>154</v>
      </c>
      <c r="C57" s="513"/>
      <c r="D57" s="513"/>
      <c r="E57" s="513"/>
      <c r="F57" s="296"/>
      <c r="G57" s="298"/>
      <c r="H57" s="296"/>
      <c r="I57" s="313"/>
      <c r="J57" s="314" t="s">
        <v>78</v>
      </c>
      <c r="K57" s="313"/>
      <c r="L57" s="321" t="s">
        <v>209</v>
      </c>
      <c r="N57" s="454"/>
      <c r="O57" s="512" t="s">
        <v>154</v>
      </c>
      <c r="P57" s="513"/>
      <c r="Q57" s="513"/>
      <c r="R57" s="514"/>
      <c r="S57" s="268" t="s">
        <v>173</v>
      </c>
      <c r="T57" s="310"/>
      <c r="U57" s="270"/>
    </row>
    <row r="58" spans="1:21" ht="14.25" thickBot="1">
      <c r="A58" s="455"/>
      <c r="B58" s="543" t="s">
        <v>156</v>
      </c>
      <c r="C58" s="544"/>
      <c r="D58" s="544"/>
      <c r="E58" s="544"/>
      <c r="F58" s="322"/>
      <c r="G58" s="323"/>
      <c r="H58" s="322"/>
      <c r="I58" s="324"/>
      <c r="J58" s="325"/>
      <c r="K58" s="324"/>
      <c r="L58" s="326"/>
      <c r="N58" s="455"/>
      <c r="O58" s="515" t="s">
        <v>156</v>
      </c>
      <c r="P58" s="516"/>
      <c r="Q58" s="516"/>
      <c r="R58" s="517"/>
      <c r="S58" s="271"/>
      <c r="T58" s="311"/>
      <c r="U58" s="278"/>
    </row>
    <row r="59" spans="1:21" ht="39" thickBot="1">
      <c r="A59" s="242">
        <v>6</v>
      </c>
      <c r="B59" s="439" t="s">
        <v>157</v>
      </c>
      <c r="C59" s="440"/>
      <c r="D59" s="440"/>
      <c r="E59" s="441"/>
      <c r="F59" s="294"/>
      <c r="G59" s="283" t="s">
        <v>78</v>
      </c>
      <c r="H59" s="294" t="s">
        <v>78</v>
      </c>
      <c r="I59" s="289"/>
      <c r="J59" s="284"/>
      <c r="K59" s="289"/>
      <c r="L59" s="315" t="s">
        <v>210</v>
      </c>
      <c r="N59" s="242">
        <v>6</v>
      </c>
      <c r="O59" s="439" t="s">
        <v>157</v>
      </c>
      <c r="P59" s="440"/>
      <c r="Q59" s="440"/>
      <c r="R59" s="495"/>
      <c r="S59" s="273" t="s">
        <v>78</v>
      </c>
      <c r="T59" s="312"/>
      <c r="U59" s="258" t="s">
        <v>190</v>
      </c>
    </row>
    <row r="60" spans="1:21" ht="14.25" thickBot="1">
      <c r="A60" s="242">
        <v>7</v>
      </c>
      <c r="B60" s="442" t="s">
        <v>159</v>
      </c>
      <c r="C60" s="443"/>
      <c r="D60" s="443"/>
      <c r="E60" s="444"/>
      <c r="F60" s="294" t="s">
        <v>78</v>
      </c>
      <c r="G60" s="283"/>
      <c r="H60" s="294" t="s">
        <v>78</v>
      </c>
      <c r="I60" s="289"/>
      <c r="J60" s="284" t="s">
        <v>78</v>
      </c>
      <c r="K60" s="289"/>
      <c r="L60" s="315" t="s">
        <v>211</v>
      </c>
      <c r="N60" s="242">
        <v>7</v>
      </c>
      <c r="O60" s="439" t="s">
        <v>159</v>
      </c>
      <c r="P60" s="461"/>
      <c r="Q60" s="461"/>
      <c r="R60" s="496"/>
      <c r="S60" s="273" t="s">
        <v>78</v>
      </c>
      <c r="T60" s="312"/>
      <c r="U60" s="258" t="s">
        <v>191</v>
      </c>
    </row>
    <row r="61" spans="1:21" ht="26.25" thickBot="1">
      <c r="A61" s="242">
        <v>8</v>
      </c>
      <c r="B61" s="445" t="s">
        <v>161</v>
      </c>
      <c r="C61" s="446"/>
      <c r="D61" s="446"/>
      <c r="E61" s="446"/>
      <c r="F61" s="294" t="s">
        <v>78</v>
      </c>
      <c r="G61" s="283"/>
      <c r="H61" s="294" t="s">
        <v>78</v>
      </c>
      <c r="I61" s="289"/>
      <c r="J61" s="284" t="s">
        <v>78</v>
      </c>
      <c r="K61" s="289"/>
      <c r="L61" s="315" t="s">
        <v>212</v>
      </c>
      <c r="N61" s="242">
        <v>8</v>
      </c>
      <c r="O61" s="445" t="s">
        <v>161</v>
      </c>
      <c r="P61" s="446"/>
      <c r="Q61" s="446"/>
      <c r="R61" s="497"/>
      <c r="S61" s="273" t="s">
        <v>78</v>
      </c>
      <c r="T61" s="312"/>
      <c r="U61" s="258" t="s">
        <v>192</v>
      </c>
    </row>
    <row r="62" spans="1:21" ht="13.5" thickBot="1">
      <c r="A62" s="447" t="s">
        <v>163</v>
      </c>
      <c r="B62" s="448"/>
      <c r="C62" s="448"/>
      <c r="D62" s="448"/>
      <c r="E62" s="448"/>
      <c r="F62" s="414" t="s">
        <v>285</v>
      </c>
      <c r="G62" s="415"/>
      <c r="H62" s="415"/>
      <c r="I62" s="415"/>
      <c r="J62" s="415"/>
      <c r="K62" s="415"/>
      <c r="L62" s="416"/>
      <c r="N62" s="447" t="s">
        <v>163</v>
      </c>
      <c r="O62" s="448"/>
      <c r="P62" s="448"/>
      <c r="Q62" s="448"/>
      <c r="R62" s="498"/>
      <c r="S62" s="414" t="s">
        <v>193</v>
      </c>
      <c r="T62" s="415"/>
      <c r="U62" s="416"/>
    </row>
    <row r="64" ht="13.5" thickBot="1"/>
    <row r="65" spans="1:12" ht="13.5" thickBot="1">
      <c r="A65" s="420" t="s">
        <v>5</v>
      </c>
      <c r="B65" s="475" t="s">
        <v>120</v>
      </c>
      <c r="C65" s="476"/>
      <c r="D65" s="476"/>
      <c r="E65" s="476"/>
      <c r="F65" s="482" t="s">
        <v>213</v>
      </c>
      <c r="G65" s="483"/>
      <c r="H65" s="483"/>
      <c r="I65" s="484"/>
      <c r="J65" s="485" t="s">
        <v>122</v>
      </c>
      <c r="K65" s="486"/>
      <c r="L65" s="411"/>
    </row>
    <row r="66" spans="1:12" ht="13.5" thickBot="1">
      <c r="A66" s="421"/>
      <c r="B66" s="477"/>
      <c r="C66" s="478"/>
      <c r="D66" s="478"/>
      <c r="E66" s="479"/>
      <c r="F66" s="487" t="s">
        <v>214</v>
      </c>
      <c r="G66" s="488"/>
      <c r="H66" s="487" t="s">
        <v>215</v>
      </c>
      <c r="I66" s="488"/>
      <c r="J66" s="489" t="s">
        <v>216</v>
      </c>
      <c r="K66" s="490"/>
      <c r="L66" s="412"/>
    </row>
    <row r="67" spans="1:12" ht="14.25" thickBot="1">
      <c r="A67" s="421"/>
      <c r="B67" s="477"/>
      <c r="C67" s="478"/>
      <c r="D67" s="478"/>
      <c r="E67" s="478"/>
      <c r="F67" s="491" t="s">
        <v>0</v>
      </c>
      <c r="G67" s="492"/>
      <c r="H67" s="491" t="s">
        <v>0</v>
      </c>
      <c r="I67" s="492"/>
      <c r="J67" s="493" t="s">
        <v>0</v>
      </c>
      <c r="K67" s="494"/>
      <c r="L67" s="413"/>
    </row>
    <row r="68" spans="1:12" ht="14.25" thickBot="1">
      <c r="A68" s="422"/>
      <c r="B68" s="480"/>
      <c r="C68" s="481"/>
      <c r="D68" s="481"/>
      <c r="E68" s="481"/>
      <c r="F68" s="251" t="s">
        <v>2</v>
      </c>
      <c r="G68" s="251" t="s">
        <v>1</v>
      </c>
      <c r="H68" s="251" t="s">
        <v>2</v>
      </c>
      <c r="I68" s="251" t="s">
        <v>1</v>
      </c>
      <c r="J68" s="251" t="s">
        <v>2</v>
      </c>
      <c r="K68" s="251" t="s">
        <v>1</v>
      </c>
      <c r="L68" s="251" t="s">
        <v>6</v>
      </c>
    </row>
    <row r="69" spans="1:12" ht="14.25" thickBot="1">
      <c r="A69" s="466">
        <v>1</v>
      </c>
      <c r="B69" s="469" t="s">
        <v>126</v>
      </c>
      <c r="C69" s="470"/>
      <c r="D69" s="470"/>
      <c r="E69" s="470"/>
      <c r="F69" s="327" t="s">
        <v>78</v>
      </c>
      <c r="G69" s="328"/>
      <c r="H69" s="327" t="s">
        <v>78</v>
      </c>
      <c r="I69" s="328"/>
      <c r="J69" s="327"/>
      <c r="K69" s="328"/>
      <c r="L69" s="329" t="s">
        <v>217</v>
      </c>
    </row>
    <row r="70" spans="1:12" ht="13.5" thickBot="1">
      <c r="A70" s="467"/>
      <c r="B70" s="471" t="s">
        <v>128</v>
      </c>
      <c r="C70" s="472"/>
      <c r="D70" s="472"/>
      <c r="E70" s="472"/>
      <c r="F70" s="254" t="s">
        <v>78</v>
      </c>
      <c r="G70" s="255"/>
      <c r="H70" s="254" t="s">
        <v>78</v>
      </c>
      <c r="I70" s="255"/>
      <c r="J70" s="254"/>
      <c r="K70" s="255"/>
      <c r="L70" s="256" t="s">
        <v>218</v>
      </c>
    </row>
    <row r="71" spans="1:12" ht="14.25" thickBot="1">
      <c r="A71" s="467"/>
      <c r="B71" s="473" t="s">
        <v>130</v>
      </c>
      <c r="C71" s="474"/>
      <c r="D71" s="474"/>
      <c r="E71" s="474"/>
      <c r="F71" s="474"/>
      <c r="G71" s="474"/>
      <c r="H71" s="281"/>
      <c r="I71" s="281"/>
      <c r="J71" s="281"/>
      <c r="K71" s="281"/>
      <c r="L71" s="282"/>
    </row>
    <row r="72" spans="1:12" ht="51.75" thickBot="1">
      <c r="A72" s="467"/>
      <c r="B72" s="439" t="s">
        <v>131</v>
      </c>
      <c r="C72" s="440"/>
      <c r="D72" s="440"/>
      <c r="E72" s="441"/>
      <c r="F72" s="254" t="s">
        <v>78</v>
      </c>
      <c r="G72" s="257"/>
      <c r="H72" s="330" t="s">
        <v>78</v>
      </c>
      <c r="I72" s="257"/>
      <c r="J72" s="330"/>
      <c r="K72" s="257"/>
      <c r="L72" s="258" t="s">
        <v>219</v>
      </c>
    </row>
    <row r="73" spans="1:12" ht="141" thickBot="1">
      <c r="A73" s="467"/>
      <c r="B73" s="439" t="s">
        <v>133</v>
      </c>
      <c r="C73" s="440"/>
      <c r="D73" s="440"/>
      <c r="E73" s="441"/>
      <c r="F73" s="254" t="s">
        <v>78</v>
      </c>
      <c r="G73" s="254"/>
      <c r="H73" s="254" t="s">
        <v>78</v>
      </c>
      <c r="I73" s="254"/>
      <c r="J73" s="330"/>
      <c r="K73" s="257"/>
      <c r="L73" s="258" t="s">
        <v>282</v>
      </c>
    </row>
    <row r="74" spans="1:12" ht="70.5" customHeight="1" thickBot="1">
      <c r="A74" s="468"/>
      <c r="B74" s="439" t="s">
        <v>135</v>
      </c>
      <c r="C74" s="440"/>
      <c r="D74" s="440"/>
      <c r="E74" s="441"/>
      <c r="F74" s="254"/>
      <c r="G74" s="257"/>
      <c r="H74" s="330"/>
      <c r="I74" s="257"/>
      <c r="J74" s="330" t="s">
        <v>78</v>
      </c>
      <c r="K74" s="257"/>
      <c r="L74" s="260" t="s">
        <v>220</v>
      </c>
    </row>
    <row r="75" spans="1:12" ht="39" thickBot="1">
      <c r="A75" s="242">
        <v>2</v>
      </c>
      <c r="B75" s="439" t="s">
        <v>136</v>
      </c>
      <c r="C75" s="440"/>
      <c r="D75" s="440"/>
      <c r="E75" s="441"/>
      <c r="F75" s="254"/>
      <c r="G75" s="257"/>
      <c r="H75" s="330"/>
      <c r="I75" s="257"/>
      <c r="J75" s="330" t="s">
        <v>78</v>
      </c>
      <c r="K75" s="257"/>
      <c r="L75" s="253" t="s">
        <v>221</v>
      </c>
    </row>
    <row r="76" spans="1:12" ht="14.25" thickBot="1">
      <c r="A76" s="449">
        <v>3</v>
      </c>
      <c r="B76" s="439" t="s">
        <v>138</v>
      </c>
      <c r="C76" s="461"/>
      <c r="D76" s="461"/>
      <c r="E76" s="462"/>
      <c r="F76" s="252"/>
      <c r="G76" s="257"/>
      <c r="H76" s="331"/>
      <c r="I76" s="257"/>
      <c r="J76" s="331" t="s">
        <v>78</v>
      </c>
      <c r="K76" s="257"/>
      <c r="L76" s="253" t="s">
        <v>222</v>
      </c>
    </row>
    <row r="77" spans="1:12" ht="14.25" thickBot="1">
      <c r="A77" s="450"/>
      <c r="B77" s="451" t="s">
        <v>140</v>
      </c>
      <c r="C77" s="463"/>
      <c r="D77" s="463"/>
      <c r="E77" s="463"/>
      <c r="F77" s="254"/>
      <c r="G77" s="257"/>
      <c r="H77" s="330"/>
      <c r="I77" s="257"/>
      <c r="J77" s="330" t="s">
        <v>78</v>
      </c>
      <c r="K77" s="257"/>
      <c r="L77" s="253"/>
    </row>
    <row r="78" spans="1:12" ht="39" thickBot="1">
      <c r="A78" s="450"/>
      <c r="B78" s="464" t="s">
        <v>142</v>
      </c>
      <c r="C78" s="465"/>
      <c r="D78" s="465"/>
      <c r="E78" s="465"/>
      <c r="F78" s="254"/>
      <c r="G78" s="257"/>
      <c r="H78" s="330"/>
      <c r="I78" s="257"/>
      <c r="J78" s="330" t="s">
        <v>78</v>
      </c>
      <c r="K78" s="254"/>
      <c r="L78" s="253" t="s">
        <v>223</v>
      </c>
    </row>
    <row r="79" spans="1:12" ht="14.25" thickBot="1">
      <c r="A79" s="450"/>
      <c r="B79" s="451" t="s">
        <v>144</v>
      </c>
      <c r="C79" s="463"/>
      <c r="D79" s="463"/>
      <c r="E79" s="463"/>
      <c r="F79" s="254"/>
      <c r="G79" s="257"/>
      <c r="H79" s="330"/>
      <c r="I79" s="257"/>
      <c r="J79" s="330" t="s">
        <v>78</v>
      </c>
      <c r="K79" s="257"/>
      <c r="L79" s="253" t="s">
        <v>224</v>
      </c>
    </row>
    <row r="80" spans="1:12" ht="39" thickBot="1">
      <c r="A80" s="460"/>
      <c r="B80" s="451" t="s">
        <v>146</v>
      </c>
      <c r="C80" s="463"/>
      <c r="D80" s="463"/>
      <c r="E80" s="463"/>
      <c r="F80" s="254"/>
      <c r="G80" s="257"/>
      <c r="H80" s="330"/>
      <c r="I80" s="257"/>
      <c r="J80" s="330" t="s">
        <v>78</v>
      </c>
      <c r="K80" s="257"/>
      <c r="L80" s="253" t="s">
        <v>225</v>
      </c>
    </row>
    <row r="81" spans="1:12" ht="14.25" thickBot="1">
      <c r="A81" s="449">
        <v>4</v>
      </c>
      <c r="B81" s="243" t="s">
        <v>148</v>
      </c>
      <c r="C81" s="244"/>
      <c r="D81" s="244"/>
      <c r="E81" s="245"/>
      <c r="F81" s="252"/>
      <c r="G81" s="257"/>
      <c r="H81" s="331"/>
      <c r="I81" s="257"/>
      <c r="J81" s="331"/>
      <c r="K81" s="257"/>
      <c r="L81" s="253"/>
    </row>
    <row r="82" spans="1:12" ht="14.25" thickBot="1">
      <c r="A82" s="450"/>
      <c r="B82" s="451" t="s">
        <v>149</v>
      </c>
      <c r="C82" s="452"/>
      <c r="D82" s="452"/>
      <c r="E82" s="452"/>
      <c r="F82" s="254" t="s">
        <v>78</v>
      </c>
      <c r="G82" s="257"/>
      <c r="H82" s="330" t="s">
        <v>78</v>
      </c>
      <c r="I82" s="257"/>
      <c r="J82" s="330"/>
      <c r="K82" s="257"/>
      <c r="L82" s="258"/>
    </row>
    <row r="83" spans="1:12" ht="39" thickBot="1">
      <c r="A83" s="450"/>
      <c r="B83" s="451" t="s">
        <v>151</v>
      </c>
      <c r="C83" s="452"/>
      <c r="D83" s="452"/>
      <c r="E83" s="452"/>
      <c r="F83" s="252"/>
      <c r="G83" s="257"/>
      <c r="H83" s="331"/>
      <c r="I83" s="257"/>
      <c r="J83" s="331" t="s">
        <v>78</v>
      </c>
      <c r="K83" s="257"/>
      <c r="L83" s="253" t="s">
        <v>226</v>
      </c>
    </row>
    <row r="84" spans="1:12" ht="14.25" thickBot="1">
      <c r="A84" s="453">
        <v>5</v>
      </c>
      <c r="B84" s="456" t="s">
        <v>153</v>
      </c>
      <c r="C84" s="457"/>
      <c r="D84" s="457"/>
      <c r="E84" s="457"/>
      <c r="F84" s="254"/>
      <c r="G84" s="257"/>
      <c r="H84" s="330"/>
      <c r="I84" s="257"/>
      <c r="J84" s="330"/>
      <c r="K84" s="257"/>
      <c r="L84" s="253"/>
    </row>
    <row r="85" spans="1:12" ht="39" thickBot="1">
      <c r="A85" s="454"/>
      <c r="B85" s="458" t="s">
        <v>154</v>
      </c>
      <c r="C85" s="459"/>
      <c r="D85" s="459"/>
      <c r="E85" s="459"/>
      <c r="F85" s="299"/>
      <c r="G85" s="332"/>
      <c r="H85" s="333"/>
      <c r="I85" s="332"/>
      <c r="J85" s="333" t="s">
        <v>78</v>
      </c>
      <c r="K85" s="332"/>
      <c r="L85" s="334" t="s">
        <v>227</v>
      </c>
    </row>
    <row r="86" spans="1:12" ht="14.25" thickBot="1">
      <c r="A86" s="455"/>
      <c r="B86" s="451" t="s">
        <v>156</v>
      </c>
      <c r="C86" s="452"/>
      <c r="D86" s="452"/>
      <c r="E86" s="452"/>
      <c r="F86" s="252"/>
      <c r="G86" s="257"/>
      <c r="H86" s="331"/>
      <c r="I86" s="257"/>
      <c r="J86" s="331"/>
      <c r="K86" s="257"/>
      <c r="L86" s="253"/>
    </row>
    <row r="87" spans="1:12" ht="36.75" customHeight="1" thickBot="1">
      <c r="A87" s="242">
        <v>6</v>
      </c>
      <c r="B87" s="439" t="s">
        <v>157</v>
      </c>
      <c r="C87" s="440"/>
      <c r="D87" s="440"/>
      <c r="E87" s="441"/>
      <c r="F87" s="254" t="s">
        <v>78</v>
      </c>
      <c r="G87" s="252"/>
      <c r="H87" s="330" t="s">
        <v>78</v>
      </c>
      <c r="I87" s="252"/>
      <c r="J87" s="330"/>
      <c r="K87" s="252"/>
      <c r="L87" s="258" t="s">
        <v>228</v>
      </c>
    </row>
    <row r="88" spans="1:12" ht="14.25" thickBot="1">
      <c r="A88" s="242">
        <v>7</v>
      </c>
      <c r="B88" s="442" t="s">
        <v>159</v>
      </c>
      <c r="C88" s="443"/>
      <c r="D88" s="443"/>
      <c r="E88" s="444"/>
      <c r="F88" s="254" t="s">
        <v>78</v>
      </c>
      <c r="G88" s="252"/>
      <c r="H88" s="330" t="s">
        <v>78</v>
      </c>
      <c r="I88" s="252"/>
      <c r="J88" s="330"/>
      <c r="K88" s="252"/>
      <c r="L88" s="258" t="s">
        <v>229</v>
      </c>
    </row>
    <row r="89" spans="1:12" ht="24" customHeight="1" thickBot="1">
      <c r="A89" s="242">
        <v>8</v>
      </c>
      <c r="B89" s="445" t="s">
        <v>161</v>
      </c>
      <c r="C89" s="446"/>
      <c r="D89" s="446"/>
      <c r="E89" s="446"/>
      <c r="F89" s="254" t="s">
        <v>78</v>
      </c>
      <c r="G89" s="252"/>
      <c r="H89" s="330" t="s">
        <v>78</v>
      </c>
      <c r="I89" s="252"/>
      <c r="J89" s="330" t="s">
        <v>78</v>
      </c>
      <c r="K89" s="252"/>
      <c r="L89" s="258" t="s">
        <v>230</v>
      </c>
    </row>
    <row r="90" spans="1:12" ht="13.5" thickBot="1">
      <c r="A90" s="447" t="s">
        <v>163</v>
      </c>
      <c r="B90" s="448"/>
      <c r="C90" s="448"/>
      <c r="D90" s="448"/>
      <c r="E90" s="448"/>
      <c r="F90" s="414" t="s">
        <v>283</v>
      </c>
      <c r="G90" s="415"/>
      <c r="H90" s="415"/>
      <c r="I90" s="415"/>
      <c r="J90" s="415"/>
      <c r="K90" s="415"/>
      <c r="L90" s="416"/>
    </row>
    <row r="91" spans="1:12" ht="12.75">
      <c r="A91" s="240"/>
      <c r="B91" s="240"/>
      <c r="C91" s="240"/>
      <c r="D91" s="240"/>
      <c r="E91" s="240"/>
      <c r="F91" s="240"/>
      <c r="G91" s="240"/>
      <c r="H91" s="240"/>
      <c r="I91" s="240"/>
      <c r="J91" s="240"/>
      <c r="K91" s="240"/>
      <c r="L91" s="240"/>
    </row>
    <row r="92" spans="1:12" ht="12.75">
      <c r="A92" s="240"/>
      <c r="B92" s="240"/>
      <c r="C92" s="240"/>
      <c r="D92" s="240"/>
      <c r="E92" s="240"/>
      <c r="F92" s="240"/>
      <c r="G92" s="240"/>
      <c r="H92" s="240"/>
      <c r="I92" s="240"/>
      <c r="J92" s="240"/>
      <c r="K92" s="240"/>
      <c r="L92" s="240"/>
    </row>
    <row r="93" spans="1:21" ht="13.5">
      <c r="A93" s="436" t="s">
        <v>164</v>
      </c>
      <c r="B93" s="436"/>
      <c r="C93" s="436"/>
      <c r="D93" s="436"/>
      <c r="E93" s="436"/>
      <c r="F93" s="436"/>
      <c r="G93" s="436"/>
      <c r="H93" s="436"/>
      <c r="I93" s="436"/>
      <c r="J93" s="436"/>
      <c r="K93" s="436"/>
      <c r="L93" s="436"/>
      <c r="M93" s="436"/>
      <c r="N93" s="436"/>
      <c r="O93" s="436"/>
      <c r="P93" s="436"/>
      <c r="Q93" s="436"/>
      <c r="R93" s="436"/>
      <c r="S93" s="436"/>
      <c r="T93" s="436"/>
      <c r="U93" s="436"/>
    </row>
    <row r="94" spans="1:21" ht="12.75">
      <c r="A94" s="437" t="s">
        <v>165</v>
      </c>
      <c r="B94" s="437"/>
      <c r="C94" s="437"/>
      <c r="D94" s="437"/>
      <c r="E94" s="437"/>
      <c r="F94" s="437"/>
      <c r="G94" s="437"/>
      <c r="H94" s="437"/>
      <c r="I94" s="437"/>
      <c r="J94" s="437"/>
      <c r="K94" s="437"/>
      <c r="L94" s="437"/>
      <c r="M94" s="437"/>
      <c r="N94" s="437"/>
      <c r="O94" s="437"/>
      <c r="P94" s="437"/>
      <c r="Q94" s="437"/>
      <c r="R94" s="437"/>
      <c r="S94" s="437"/>
      <c r="T94" s="437"/>
      <c r="U94" s="437"/>
    </row>
    <row r="95" spans="1:21" ht="12.75">
      <c r="A95" s="438" t="s">
        <v>166</v>
      </c>
      <c r="B95" s="438"/>
      <c r="C95" s="438"/>
      <c r="D95" s="438"/>
      <c r="E95" s="438"/>
      <c r="F95" s="438"/>
      <c r="G95" s="438"/>
      <c r="H95" s="438"/>
      <c r="I95" s="438"/>
      <c r="J95" s="438"/>
      <c r="K95" s="438"/>
      <c r="L95" s="438"/>
      <c r="M95" s="438"/>
      <c r="N95" s="438"/>
      <c r="O95" s="438"/>
      <c r="P95" s="438"/>
      <c r="Q95" s="438"/>
      <c r="R95" s="438"/>
      <c r="S95" s="438"/>
      <c r="T95" s="438"/>
      <c r="U95" s="438"/>
    </row>
  </sheetData>
  <sheetProtection/>
  <mergeCells count="181">
    <mergeCell ref="A9:A12"/>
    <mergeCell ref="B9:E12"/>
    <mergeCell ref="F9:I9"/>
    <mergeCell ref="J9:K9"/>
    <mergeCell ref="F10:G10"/>
    <mergeCell ref="H10:I10"/>
    <mergeCell ref="J10:K10"/>
    <mergeCell ref="F11:G11"/>
    <mergeCell ref="H11:I11"/>
    <mergeCell ref="J11:K11"/>
    <mergeCell ref="A13:A18"/>
    <mergeCell ref="B13:E13"/>
    <mergeCell ref="B14:E14"/>
    <mergeCell ref="B15:G15"/>
    <mergeCell ref="B16:E16"/>
    <mergeCell ref="B17:E17"/>
    <mergeCell ref="B18:E18"/>
    <mergeCell ref="B30:E30"/>
    <mergeCell ref="B19:E19"/>
    <mergeCell ref="A20:A24"/>
    <mergeCell ref="B20:E20"/>
    <mergeCell ref="B21:E21"/>
    <mergeCell ref="B22:E22"/>
    <mergeCell ref="B23:E23"/>
    <mergeCell ref="B24:E24"/>
    <mergeCell ref="B31:E31"/>
    <mergeCell ref="B32:E32"/>
    <mergeCell ref="B33:E33"/>
    <mergeCell ref="A34:E34"/>
    <mergeCell ref="A25:A27"/>
    <mergeCell ref="B26:E26"/>
    <mergeCell ref="B27:E27"/>
    <mergeCell ref="A28:A30"/>
    <mergeCell ref="B28:E28"/>
    <mergeCell ref="B29:E29"/>
    <mergeCell ref="N9:N12"/>
    <mergeCell ref="O9:R12"/>
    <mergeCell ref="S9:U9"/>
    <mergeCell ref="S10:U10"/>
    <mergeCell ref="S11:T11"/>
    <mergeCell ref="N13:N18"/>
    <mergeCell ref="O13:R13"/>
    <mergeCell ref="O14:R14"/>
    <mergeCell ref="O15:U15"/>
    <mergeCell ref="O16:R16"/>
    <mergeCell ref="O17:R17"/>
    <mergeCell ref="O18:R18"/>
    <mergeCell ref="O19:R19"/>
    <mergeCell ref="N20:N24"/>
    <mergeCell ref="O20:R20"/>
    <mergeCell ref="O21:R21"/>
    <mergeCell ref="O22:R22"/>
    <mergeCell ref="O23:R23"/>
    <mergeCell ref="O24:R24"/>
    <mergeCell ref="N25:N27"/>
    <mergeCell ref="O26:R26"/>
    <mergeCell ref="O27:R27"/>
    <mergeCell ref="N28:N30"/>
    <mergeCell ref="O28:R28"/>
    <mergeCell ref="O29:R29"/>
    <mergeCell ref="O30:R30"/>
    <mergeCell ref="S38:U38"/>
    <mergeCell ref="S39:T39"/>
    <mergeCell ref="J39:K39"/>
    <mergeCell ref="O31:R31"/>
    <mergeCell ref="O32:R32"/>
    <mergeCell ref="O33:R33"/>
    <mergeCell ref="N34:R34"/>
    <mergeCell ref="F34:L34"/>
    <mergeCell ref="A41:A46"/>
    <mergeCell ref="B41:E41"/>
    <mergeCell ref="B42:E42"/>
    <mergeCell ref="B44:E44"/>
    <mergeCell ref="B45:E45"/>
    <mergeCell ref="B46:E46"/>
    <mergeCell ref="B43:G43"/>
    <mergeCell ref="B47:E47"/>
    <mergeCell ref="A48:A52"/>
    <mergeCell ref="B48:E48"/>
    <mergeCell ref="B49:E49"/>
    <mergeCell ref="B50:E50"/>
    <mergeCell ref="B51:E51"/>
    <mergeCell ref="B52:E52"/>
    <mergeCell ref="A53:A55"/>
    <mergeCell ref="B54:E54"/>
    <mergeCell ref="B55:E55"/>
    <mergeCell ref="A56:A58"/>
    <mergeCell ref="B56:E56"/>
    <mergeCell ref="B57:E57"/>
    <mergeCell ref="B58:E58"/>
    <mergeCell ref="B59:E59"/>
    <mergeCell ref="B60:E60"/>
    <mergeCell ref="B61:E61"/>
    <mergeCell ref="A62:E62"/>
    <mergeCell ref="N37:N40"/>
    <mergeCell ref="O37:R40"/>
    <mergeCell ref="N41:N46"/>
    <mergeCell ref="O41:R41"/>
    <mergeCell ref="O42:R42"/>
    <mergeCell ref="O43:U43"/>
    <mergeCell ref="O44:R44"/>
    <mergeCell ref="O45:R45"/>
    <mergeCell ref="O46:R46"/>
    <mergeCell ref="O47:R47"/>
    <mergeCell ref="N48:N52"/>
    <mergeCell ref="O48:R48"/>
    <mergeCell ref="O49:R49"/>
    <mergeCell ref="O50:R50"/>
    <mergeCell ref="O51:R51"/>
    <mergeCell ref="O52:R52"/>
    <mergeCell ref="N53:N55"/>
    <mergeCell ref="O54:R54"/>
    <mergeCell ref="O55:R55"/>
    <mergeCell ref="N56:N58"/>
    <mergeCell ref="O56:R56"/>
    <mergeCell ref="O57:R57"/>
    <mergeCell ref="O58:R58"/>
    <mergeCell ref="O59:R59"/>
    <mergeCell ref="O60:R60"/>
    <mergeCell ref="O61:R61"/>
    <mergeCell ref="N62:R62"/>
    <mergeCell ref="F37:I37"/>
    <mergeCell ref="J37:K37"/>
    <mergeCell ref="F38:G38"/>
    <mergeCell ref="H38:I38"/>
    <mergeCell ref="J38:K38"/>
    <mergeCell ref="H39:I39"/>
    <mergeCell ref="A65:A68"/>
    <mergeCell ref="B65:E68"/>
    <mergeCell ref="F65:I65"/>
    <mergeCell ref="J65:K65"/>
    <mergeCell ref="F66:G66"/>
    <mergeCell ref="H66:I66"/>
    <mergeCell ref="J66:K66"/>
    <mergeCell ref="F67:G67"/>
    <mergeCell ref="H67:I67"/>
    <mergeCell ref="J67:K67"/>
    <mergeCell ref="A69:A74"/>
    <mergeCell ref="B69:E69"/>
    <mergeCell ref="B70:E70"/>
    <mergeCell ref="B71:G71"/>
    <mergeCell ref="B72:E72"/>
    <mergeCell ref="B73:E73"/>
    <mergeCell ref="B74:E74"/>
    <mergeCell ref="B75:E75"/>
    <mergeCell ref="A76:A80"/>
    <mergeCell ref="B76:E76"/>
    <mergeCell ref="B77:E77"/>
    <mergeCell ref="B78:E78"/>
    <mergeCell ref="B79:E79"/>
    <mergeCell ref="B80:E80"/>
    <mergeCell ref="B88:E88"/>
    <mergeCell ref="B89:E89"/>
    <mergeCell ref="A90:E90"/>
    <mergeCell ref="A81:A83"/>
    <mergeCell ref="B82:E82"/>
    <mergeCell ref="B83:E83"/>
    <mergeCell ref="A84:A86"/>
    <mergeCell ref="B84:E84"/>
    <mergeCell ref="B85:E85"/>
    <mergeCell ref="B86:E86"/>
    <mergeCell ref="A93:U93"/>
    <mergeCell ref="A94:U94"/>
    <mergeCell ref="A95:U95"/>
    <mergeCell ref="A1:U1"/>
    <mergeCell ref="A2:U2"/>
    <mergeCell ref="S62:U62"/>
    <mergeCell ref="L65:L67"/>
    <mergeCell ref="F90:L90"/>
    <mergeCell ref="F62:L62"/>
    <mergeCell ref="B87:E87"/>
    <mergeCell ref="A3:U3"/>
    <mergeCell ref="A5:U5"/>
    <mergeCell ref="A4:U4"/>
    <mergeCell ref="L9:L11"/>
    <mergeCell ref="S34:U34"/>
    <mergeCell ref="L37:L39"/>
    <mergeCell ref="A37:A40"/>
    <mergeCell ref="B37:E40"/>
    <mergeCell ref="F39:G39"/>
    <mergeCell ref="S37:U37"/>
  </mergeCells>
  <printOptions/>
  <pageMargins left="0.7" right="0.7"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1">
      <selection activeCell="H14" sqref="H14"/>
    </sheetView>
  </sheetViews>
  <sheetFormatPr defaultColWidth="11.421875" defaultRowHeight="12.75"/>
  <cols>
    <col min="1" max="1" width="6.8515625" style="0" customWidth="1"/>
    <col min="2" max="2" width="67.140625" style="0" customWidth="1"/>
    <col min="3" max="3" width="9.8515625" style="0" customWidth="1"/>
    <col min="4" max="4" width="11.421875" style="389" customWidth="1"/>
    <col min="5" max="5" width="14.28125" style="0" customWidth="1"/>
    <col min="6" max="6" width="13.57421875" style="0" customWidth="1"/>
    <col min="7" max="7" width="17.00390625" style="0" customWidth="1"/>
    <col min="9" max="9" width="17.140625" style="0" customWidth="1"/>
    <col min="10" max="10" width="18.00390625" style="0" customWidth="1"/>
    <col min="11" max="11" width="17.00390625" style="0" customWidth="1"/>
    <col min="12" max="12" width="16.7109375" style="0" customWidth="1"/>
    <col min="13" max="13" width="18.28125" style="0" customWidth="1"/>
  </cols>
  <sheetData>
    <row r="1" spans="1:10" ht="15">
      <c r="A1" s="780" t="s">
        <v>243</v>
      </c>
      <c r="B1" s="780"/>
      <c r="C1" s="780"/>
      <c r="D1" s="780"/>
      <c r="E1" s="780"/>
      <c r="F1" s="780"/>
      <c r="G1" s="780"/>
      <c r="I1" s="353"/>
      <c r="J1" s="353"/>
    </row>
    <row r="2" spans="1:10" ht="15" customHeight="1">
      <c r="A2" s="780" t="s">
        <v>244</v>
      </c>
      <c r="B2" s="780"/>
      <c r="C2" s="780"/>
      <c r="D2" s="780"/>
      <c r="E2" s="780"/>
      <c r="F2" s="780"/>
      <c r="G2" s="780"/>
      <c r="I2" s="354"/>
      <c r="J2" s="354"/>
    </row>
    <row r="3" spans="1:10" ht="15">
      <c r="A3" s="780" t="s">
        <v>245</v>
      </c>
      <c r="B3" s="780"/>
      <c r="C3" s="780"/>
      <c r="D3" s="780"/>
      <c r="E3" s="780"/>
      <c r="F3" s="780"/>
      <c r="G3" s="780"/>
      <c r="I3" s="352"/>
      <c r="J3" s="352"/>
    </row>
    <row r="4" spans="1:10" ht="15">
      <c r="A4" s="780" t="s">
        <v>246</v>
      </c>
      <c r="B4" s="780"/>
      <c r="C4" s="780"/>
      <c r="D4" s="780"/>
      <c r="E4" s="780"/>
      <c r="F4" s="780"/>
      <c r="G4" s="780"/>
      <c r="I4" s="352"/>
      <c r="J4" s="352"/>
    </row>
    <row r="5" spans="1:10" ht="15">
      <c r="A5" s="780" t="s">
        <v>247</v>
      </c>
      <c r="B5" s="780"/>
      <c r="C5" s="780"/>
      <c r="D5" s="780"/>
      <c r="E5" s="780"/>
      <c r="F5" s="780"/>
      <c r="G5" s="780"/>
      <c r="I5" s="352"/>
      <c r="J5" s="352"/>
    </row>
    <row r="6" spans="1:10" ht="15">
      <c r="A6" s="780" t="s">
        <v>248</v>
      </c>
      <c r="B6" s="780"/>
      <c r="C6" s="780"/>
      <c r="D6" s="780"/>
      <c r="E6" s="780"/>
      <c r="F6" s="780"/>
      <c r="G6" s="780"/>
      <c r="I6" s="355"/>
      <c r="J6" s="355"/>
    </row>
    <row r="7" spans="1:10" ht="15">
      <c r="A7" s="780" t="s">
        <v>299</v>
      </c>
      <c r="B7" s="780"/>
      <c r="C7" s="780"/>
      <c r="D7" s="780"/>
      <c r="E7" s="780"/>
      <c r="F7" s="402"/>
      <c r="G7" s="402"/>
      <c r="I7" s="355"/>
      <c r="J7" s="355"/>
    </row>
    <row r="8" spans="1:10" ht="15.75" thickBot="1">
      <c r="A8" s="402"/>
      <c r="B8" s="402"/>
      <c r="C8" s="402"/>
      <c r="D8" s="402"/>
      <c r="E8" s="402"/>
      <c r="F8" s="402"/>
      <c r="G8" s="402"/>
      <c r="I8" s="355"/>
      <c r="J8" s="355"/>
    </row>
    <row r="9" spans="3:5" ht="13.5" thickBot="1">
      <c r="C9" s="345"/>
      <c r="D9" s="782" t="s">
        <v>55</v>
      </c>
      <c r="E9" s="783"/>
    </row>
    <row r="10" spans="1:5" ht="26.25" thickBot="1">
      <c r="A10" s="380" t="s">
        <v>287</v>
      </c>
      <c r="B10" s="380" t="s">
        <v>288</v>
      </c>
      <c r="C10" s="380" t="s">
        <v>249</v>
      </c>
      <c r="D10" s="392" t="s">
        <v>289</v>
      </c>
      <c r="E10" s="380" t="s">
        <v>290</v>
      </c>
    </row>
    <row r="11" spans="1:5" ht="20.25" customHeight="1">
      <c r="A11" s="398">
        <v>1</v>
      </c>
      <c r="B11" s="393" t="s">
        <v>250</v>
      </c>
      <c r="C11" s="395" t="s">
        <v>300</v>
      </c>
      <c r="D11" s="396">
        <v>1775860</v>
      </c>
      <c r="E11" s="395"/>
    </row>
    <row r="12" spans="1:5" ht="29.25" customHeight="1">
      <c r="A12" s="390">
        <v>2</v>
      </c>
      <c r="B12" s="394" t="s">
        <v>251</v>
      </c>
      <c r="C12" s="390" t="s">
        <v>300</v>
      </c>
      <c r="D12" s="397">
        <v>2251200</v>
      </c>
      <c r="E12" s="390"/>
    </row>
    <row r="13" spans="1:5" ht="21.75" customHeight="1">
      <c r="A13" s="390">
        <v>3</v>
      </c>
      <c r="B13" s="394" t="s">
        <v>252</v>
      </c>
      <c r="C13" s="390" t="s">
        <v>300</v>
      </c>
      <c r="D13" s="397">
        <v>8811914</v>
      </c>
      <c r="E13" s="390"/>
    </row>
    <row r="14" spans="1:5" ht="21.75" customHeight="1">
      <c r="A14" s="390">
        <v>4</v>
      </c>
      <c r="B14" s="394" t="s">
        <v>309</v>
      </c>
      <c r="C14" s="390" t="s">
        <v>300</v>
      </c>
      <c r="D14" s="397">
        <v>23133880</v>
      </c>
      <c r="E14" s="390"/>
    </row>
    <row r="15" spans="1:5" ht="21.75" customHeight="1">
      <c r="A15" s="390">
        <v>5</v>
      </c>
      <c r="B15" s="394" t="s">
        <v>253</v>
      </c>
      <c r="C15" s="390" t="s">
        <v>300</v>
      </c>
      <c r="D15" s="397">
        <v>16007915</v>
      </c>
      <c r="E15" s="390"/>
    </row>
    <row r="16" spans="1:5" ht="34.5" customHeight="1">
      <c r="A16" s="390">
        <v>6</v>
      </c>
      <c r="B16" s="394" t="s">
        <v>310</v>
      </c>
      <c r="C16" s="390" t="s">
        <v>300</v>
      </c>
      <c r="D16" s="397">
        <v>42419457</v>
      </c>
      <c r="E16" s="390"/>
    </row>
    <row r="17" spans="1:5" ht="21.75" customHeight="1">
      <c r="A17" s="390">
        <v>7</v>
      </c>
      <c r="B17" s="394" t="s">
        <v>254</v>
      </c>
      <c r="C17" s="390" t="s">
        <v>300</v>
      </c>
      <c r="D17" s="397">
        <v>5983600</v>
      </c>
      <c r="E17" s="390"/>
    </row>
    <row r="18" spans="1:5" ht="30" customHeight="1">
      <c r="A18" s="390">
        <v>8</v>
      </c>
      <c r="B18" s="394" t="s">
        <v>301</v>
      </c>
      <c r="C18" s="390"/>
      <c r="D18" s="397">
        <f>SUM(D11:D17)</f>
        <v>100383826</v>
      </c>
      <c r="E18" s="390"/>
    </row>
    <row r="19" spans="1:5" ht="21.75" customHeight="1">
      <c r="A19" s="390">
        <v>9</v>
      </c>
      <c r="B19" s="394" t="s">
        <v>302</v>
      </c>
      <c r="C19" s="390" t="s">
        <v>303</v>
      </c>
      <c r="D19" s="397">
        <f>ROUND(D18*13%,2)</f>
        <v>13049897.38</v>
      </c>
      <c r="E19" s="390"/>
    </row>
    <row r="20" spans="1:5" ht="21.75" customHeight="1">
      <c r="A20" s="390">
        <v>10</v>
      </c>
      <c r="B20" s="394" t="s">
        <v>304</v>
      </c>
      <c r="C20" s="390" t="s">
        <v>303</v>
      </c>
      <c r="D20" s="397">
        <f>ROUND(D18*3%,2)</f>
        <v>3011514.78</v>
      </c>
      <c r="E20" s="390"/>
    </row>
    <row r="21" spans="1:5" ht="21.75" customHeight="1">
      <c r="A21" s="390">
        <v>11</v>
      </c>
      <c r="B21" s="394" t="s">
        <v>305</v>
      </c>
      <c r="C21" s="390" t="s">
        <v>303</v>
      </c>
      <c r="D21" s="397">
        <f>ROUND(D18*5%,2)</f>
        <v>5019191.3</v>
      </c>
      <c r="E21" s="390"/>
    </row>
    <row r="22" spans="1:5" ht="21.75" customHeight="1">
      <c r="A22" s="390">
        <v>12</v>
      </c>
      <c r="B22" s="394" t="s">
        <v>306</v>
      </c>
      <c r="C22" s="390" t="s">
        <v>303</v>
      </c>
      <c r="D22" s="397">
        <f>ROUND(D21*16%,2)</f>
        <v>803070.61</v>
      </c>
      <c r="E22" s="390"/>
    </row>
    <row r="23" spans="1:5" ht="21.75" customHeight="1" thickBot="1">
      <c r="A23" s="391">
        <v>13</v>
      </c>
      <c r="B23" s="394" t="s">
        <v>307</v>
      </c>
      <c r="C23" s="399"/>
      <c r="D23" s="400">
        <f>ROUND(SUM(D18:D22),0)</f>
        <v>122267500</v>
      </c>
      <c r="E23" s="399">
        <v>500</v>
      </c>
    </row>
    <row r="24" spans="2:5" ht="21.75" customHeight="1" thickBot="1">
      <c r="B24" s="382" t="s">
        <v>308</v>
      </c>
      <c r="C24" s="379"/>
      <c r="D24" s="401"/>
      <c r="E24" s="379">
        <f>SUM(E11:E23)</f>
        <v>500</v>
      </c>
    </row>
    <row r="25" ht="21.75" customHeight="1">
      <c r="B25" s="371"/>
    </row>
    <row r="26" spans="1:7" ht="21.75" customHeight="1">
      <c r="A26" s="780" t="s">
        <v>236</v>
      </c>
      <c r="B26" s="780"/>
      <c r="C26" s="780"/>
      <c r="D26" s="780"/>
      <c r="E26" s="780"/>
      <c r="F26" s="780"/>
      <c r="G26" s="780"/>
    </row>
    <row r="27" spans="1:7" ht="21.75" customHeight="1">
      <c r="A27" s="781" t="s">
        <v>234</v>
      </c>
      <c r="B27" s="781"/>
      <c r="C27" s="781"/>
      <c r="D27" s="781"/>
      <c r="E27" s="781"/>
      <c r="F27" s="780"/>
      <c r="G27" s="780"/>
    </row>
    <row r="28" ht="21.75" customHeight="1"/>
    <row r="29" ht="21.75" customHeight="1"/>
    <row r="30" ht="21.75" customHeight="1"/>
  </sheetData>
  <sheetProtection/>
  <mergeCells count="18">
    <mergeCell ref="A4:E4"/>
    <mergeCell ref="F4:G4"/>
    <mergeCell ref="A5:E5"/>
    <mergeCell ref="F5:G5"/>
    <mergeCell ref="A1:E1"/>
    <mergeCell ref="F1:G1"/>
    <mergeCell ref="A2:E2"/>
    <mergeCell ref="F2:G2"/>
    <mergeCell ref="A3:E3"/>
    <mergeCell ref="F3:G3"/>
    <mergeCell ref="A6:E6"/>
    <mergeCell ref="F6:G6"/>
    <mergeCell ref="A26:E26"/>
    <mergeCell ref="F26:G26"/>
    <mergeCell ref="A27:E27"/>
    <mergeCell ref="F27:G27"/>
    <mergeCell ref="D9:E9"/>
    <mergeCell ref="A7:E7"/>
  </mergeCells>
  <printOp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P35"/>
  <sheetViews>
    <sheetView zoomScalePageLayoutView="0" workbookViewId="0" topLeftCell="A1">
      <selection activeCell="D10" sqref="D10:G10"/>
    </sheetView>
  </sheetViews>
  <sheetFormatPr defaultColWidth="11.421875" defaultRowHeight="12.75"/>
  <cols>
    <col min="2" max="2" width="26.28125" style="0" customWidth="1"/>
    <col min="5" max="5" width="16.28125" style="0" customWidth="1"/>
    <col min="12" max="12" width="15.8515625" style="0" customWidth="1"/>
    <col min="13" max="13" width="16.421875" style="0" customWidth="1"/>
    <col min="14" max="14" width="18.00390625" style="0" customWidth="1"/>
    <col min="15" max="15" width="16.8515625" style="0" customWidth="1"/>
    <col min="16" max="16" width="19.140625" style="0" customWidth="1"/>
  </cols>
  <sheetData>
    <row r="1" spans="1:16" ht="15" customHeight="1">
      <c r="A1" s="784" t="s">
        <v>7</v>
      </c>
      <c r="B1" s="784"/>
      <c r="C1" s="784"/>
      <c r="D1" s="784"/>
      <c r="E1" s="784"/>
      <c r="F1" s="784"/>
      <c r="G1" s="784"/>
      <c r="H1" s="784"/>
      <c r="I1" s="784"/>
      <c r="J1" s="784"/>
      <c r="K1" s="784"/>
      <c r="L1" s="784"/>
      <c r="M1" s="784"/>
      <c r="N1" s="784"/>
      <c r="O1" s="784"/>
      <c r="P1" s="784"/>
    </row>
    <row r="2" spans="1:16" ht="15" customHeight="1">
      <c r="A2" s="784" t="s">
        <v>255</v>
      </c>
      <c r="B2" s="784"/>
      <c r="C2" s="784"/>
      <c r="D2" s="784"/>
      <c r="E2" s="784"/>
      <c r="F2" s="784"/>
      <c r="G2" s="784"/>
      <c r="H2" s="784"/>
      <c r="I2" s="784"/>
      <c r="J2" s="784"/>
      <c r="K2" s="784"/>
      <c r="L2" s="784"/>
      <c r="M2" s="784"/>
      <c r="N2" s="784"/>
      <c r="O2" s="784"/>
      <c r="P2" s="784"/>
    </row>
    <row r="3" spans="1:16" ht="15">
      <c r="A3" s="784" t="s">
        <v>245</v>
      </c>
      <c r="B3" s="784"/>
      <c r="C3" s="784"/>
      <c r="D3" s="784"/>
      <c r="E3" s="784"/>
      <c r="F3" s="784"/>
      <c r="G3" s="784"/>
      <c r="H3" s="784"/>
      <c r="I3" s="784"/>
      <c r="J3" s="784"/>
      <c r="K3" s="784"/>
      <c r="L3" s="784"/>
      <c r="M3" s="784"/>
      <c r="N3" s="784"/>
      <c r="O3" s="784"/>
      <c r="P3" s="784"/>
    </row>
    <row r="4" spans="1:16" ht="15">
      <c r="A4" s="784" t="s">
        <v>256</v>
      </c>
      <c r="B4" s="784"/>
      <c r="C4" s="784"/>
      <c r="D4" s="784"/>
      <c r="E4" s="784"/>
      <c r="F4" s="784"/>
      <c r="G4" s="784"/>
      <c r="H4" s="784"/>
      <c r="I4" s="784"/>
      <c r="J4" s="784"/>
      <c r="K4" s="784"/>
      <c r="L4" s="784"/>
      <c r="M4" s="784"/>
      <c r="N4" s="784"/>
      <c r="O4" s="784"/>
      <c r="P4" s="784"/>
    </row>
    <row r="5" spans="1:16" ht="15">
      <c r="A5" s="784" t="s">
        <v>240</v>
      </c>
      <c r="B5" s="784"/>
      <c r="C5" s="784"/>
      <c r="D5" s="784"/>
      <c r="E5" s="784"/>
      <c r="F5" s="784"/>
      <c r="G5" s="784"/>
      <c r="H5" s="784"/>
      <c r="I5" s="784"/>
      <c r="J5" s="784"/>
      <c r="K5" s="784"/>
      <c r="L5" s="784"/>
      <c r="M5" s="784"/>
      <c r="N5" s="784"/>
      <c r="O5" s="784"/>
      <c r="P5" s="784"/>
    </row>
    <row r="6" spans="1:16" ht="15" customHeight="1">
      <c r="A6" s="784" t="s">
        <v>257</v>
      </c>
      <c r="B6" s="784"/>
      <c r="C6" s="784"/>
      <c r="D6" s="784"/>
      <c r="E6" s="784"/>
      <c r="F6" s="784"/>
      <c r="G6" s="784"/>
      <c r="H6" s="784"/>
      <c r="I6" s="784"/>
      <c r="J6" s="784"/>
      <c r="K6" s="784"/>
      <c r="L6" s="784"/>
      <c r="M6" s="784"/>
      <c r="N6" s="784"/>
      <c r="O6" s="784"/>
      <c r="P6" s="784"/>
    </row>
    <row r="7" spans="1:16" s="404" customFormat="1" ht="22.5" customHeight="1">
      <c r="A7" s="784" t="s">
        <v>311</v>
      </c>
      <c r="B7" s="784"/>
      <c r="C7" s="784"/>
      <c r="D7" s="784"/>
      <c r="E7" s="784"/>
      <c r="F7" s="784"/>
      <c r="G7" s="784"/>
      <c r="H7" s="403"/>
      <c r="I7" s="403"/>
      <c r="J7" s="403"/>
      <c r="K7" s="403"/>
      <c r="L7" s="403"/>
      <c r="M7" s="403"/>
      <c r="N7" s="403"/>
      <c r="O7" s="403"/>
      <c r="P7" s="403"/>
    </row>
    <row r="9" ht="13.5" thickBot="1"/>
    <row r="10" spans="4:7" ht="13.5" thickBot="1">
      <c r="D10" s="782" t="s">
        <v>40</v>
      </c>
      <c r="E10" s="783"/>
      <c r="F10" s="782" t="s">
        <v>55</v>
      </c>
      <c r="G10" s="783"/>
    </row>
    <row r="11" spans="1:7" ht="26.25" thickBot="1">
      <c r="A11" s="380" t="s">
        <v>287</v>
      </c>
      <c r="B11" s="380" t="s">
        <v>288</v>
      </c>
      <c r="C11" s="380" t="s">
        <v>249</v>
      </c>
      <c r="D11" s="380" t="s">
        <v>289</v>
      </c>
      <c r="E11" s="380" t="s">
        <v>290</v>
      </c>
      <c r="F11" s="380" t="s">
        <v>289</v>
      </c>
      <c r="G11" s="388" t="s">
        <v>290</v>
      </c>
    </row>
    <row r="12" spans="1:7" ht="27">
      <c r="A12" s="374">
        <v>1</v>
      </c>
      <c r="B12" s="384" t="s">
        <v>258</v>
      </c>
      <c r="C12" s="368" t="s">
        <v>291</v>
      </c>
      <c r="D12" s="373">
        <v>0</v>
      </c>
      <c r="E12" s="373">
        <v>0</v>
      </c>
      <c r="F12" s="373">
        <v>32006</v>
      </c>
      <c r="G12" s="374">
        <v>10</v>
      </c>
    </row>
    <row r="13" spans="1:7" ht="27">
      <c r="A13" s="375">
        <v>2</v>
      </c>
      <c r="B13" s="385" t="s">
        <v>292</v>
      </c>
      <c r="C13" s="369" t="s">
        <v>293</v>
      </c>
      <c r="D13" s="372">
        <v>0</v>
      </c>
      <c r="E13" s="372">
        <v>0</v>
      </c>
      <c r="F13" s="372">
        <v>2714841</v>
      </c>
      <c r="G13" s="375">
        <v>10</v>
      </c>
    </row>
    <row r="14" spans="1:7" ht="13.5">
      <c r="A14" s="375">
        <v>3</v>
      </c>
      <c r="B14" s="385" t="s">
        <v>259</v>
      </c>
      <c r="C14" s="369" t="s">
        <v>294</v>
      </c>
      <c r="D14" s="372">
        <v>0</v>
      </c>
      <c r="E14" s="372">
        <v>0</v>
      </c>
      <c r="F14" s="372">
        <v>3485</v>
      </c>
      <c r="G14" s="375">
        <v>10</v>
      </c>
    </row>
    <row r="15" spans="1:7" ht="40.5">
      <c r="A15" s="375">
        <v>4</v>
      </c>
      <c r="B15" s="385" t="s">
        <v>260</v>
      </c>
      <c r="C15" s="369" t="s">
        <v>291</v>
      </c>
      <c r="D15" s="372">
        <v>0</v>
      </c>
      <c r="E15" s="372">
        <v>0</v>
      </c>
      <c r="F15" s="372">
        <v>12071</v>
      </c>
      <c r="G15" s="375">
        <v>10</v>
      </c>
    </row>
    <row r="16" spans="1:7" ht="27">
      <c r="A16" s="375">
        <v>5</v>
      </c>
      <c r="B16" s="385" t="s">
        <v>261</v>
      </c>
      <c r="C16" s="369" t="s">
        <v>294</v>
      </c>
      <c r="D16" s="372">
        <v>0</v>
      </c>
      <c r="E16" s="372">
        <v>0</v>
      </c>
      <c r="F16" s="372">
        <v>12190</v>
      </c>
      <c r="G16" s="375">
        <v>10</v>
      </c>
    </row>
    <row r="17" spans="1:7" ht="27">
      <c r="A17" s="375">
        <v>6</v>
      </c>
      <c r="B17" s="385" t="s">
        <v>262</v>
      </c>
      <c r="C17" s="369" t="s">
        <v>295</v>
      </c>
      <c r="D17" s="372">
        <v>0</v>
      </c>
      <c r="E17" s="372">
        <v>0</v>
      </c>
      <c r="F17" s="372">
        <v>34746</v>
      </c>
      <c r="G17" s="375">
        <v>10</v>
      </c>
    </row>
    <row r="18" spans="1:7" ht="13.5">
      <c r="A18" s="375">
        <v>7</v>
      </c>
      <c r="B18" s="385" t="s">
        <v>263</v>
      </c>
      <c r="C18" s="369" t="s">
        <v>295</v>
      </c>
      <c r="D18" s="372">
        <v>0</v>
      </c>
      <c r="E18" s="372">
        <v>0</v>
      </c>
      <c r="F18" s="372">
        <v>75096</v>
      </c>
      <c r="G18" s="375">
        <v>10</v>
      </c>
    </row>
    <row r="19" spans="1:7" ht="40.5">
      <c r="A19" s="375">
        <v>8</v>
      </c>
      <c r="B19" s="385" t="s">
        <v>296</v>
      </c>
      <c r="C19" s="369" t="s">
        <v>295</v>
      </c>
      <c r="D19" s="372">
        <v>0</v>
      </c>
      <c r="E19" s="372">
        <v>0</v>
      </c>
      <c r="F19" s="372">
        <v>77946</v>
      </c>
      <c r="G19" s="375">
        <v>10</v>
      </c>
    </row>
    <row r="20" spans="1:7" ht="13.5">
      <c r="A20" s="375">
        <v>9</v>
      </c>
      <c r="B20" s="385" t="s">
        <v>264</v>
      </c>
      <c r="C20" s="369" t="s">
        <v>294</v>
      </c>
      <c r="D20" s="372">
        <v>0</v>
      </c>
      <c r="E20" s="372">
        <v>0</v>
      </c>
      <c r="F20" s="372">
        <v>18962</v>
      </c>
      <c r="G20" s="375">
        <v>10</v>
      </c>
    </row>
    <row r="21" spans="1:7" ht="13.5">
      <c r="A21" s="375">
        <v>10</v>
      </c>
      <c r="B21" s="385" t="s">
        <v>265</v>
      </c>
      <c r="C21" s="369" t="s">
        <v>294</v>
      </c>
      <c r="D21" s="372">
        <v>0</v>
      </c>
      <c r="E21" s="372">
        <v>0</v>
      </c>
      <c r="F21" s="372">
        <v>30423</v>
      </c>
      <c r="G21" s="375">
        <v>10</v>
      </c>
    </row>
    <row r="22" spans="1:7" ht="13.5">
      <c r="A22" s="375">
        <v>11</v>
      </c>
      <c r="B22" s="385" t="s">
        <v>266</v>
      </c>
      <c r="C22" s="369" t="s">
        <v>294</v>
      </c>
      <c r="D22" s="372">
        <v>0</v>
      </c>
      <c r="E22" s="372">
        <v>0</v>
      </c>
      <c r="F22" s="372">
        <v>42209</v>
      </c>
      <c r="G22" s="375">
        <v>10</v>
      </c>
    </row>
    <row r="23" spans="1:7" ht="13.5">
      <c r="A23" s="375">
        <v>12</v>
      </c>
      <c r="B23" s="385" t="s">
        <v>267</v>
      </c>
      <c r="C23" s="369" t="s">
        <v>294</v>
      </c>
      <c r="D23" s="372">
        <v>0</v>
      </c>
      <c r="E23" s="372">
        <v>0</v>
      </c>
      <c r="F23" s="372">
        <v>68100</v>
      </c>
      <c r="G23" s="375">
        <v>10</v>
      </c>
    </row>
    <row r="24" spans="1:7" ht="13.5">
      <c r="A24" s="375">
        <v>13</v>
      </c>
      <c r="B24" s="385" t="s">
        <v>268</v>
      </c>
      <c r="C24" s="369" t="s">
        <v>294</v>
      </c>
      <c r="D24" s="372">
        <v>0</v>
      </c>
      <c r="E24" s="372">
        <v>0</v>
      </c>
      <c r="F24" s="372">
        <v>99851</v>
      </c>
      <c r="G24" s="375">
        <v>10</v>
      </c>
    </row>
    <row r="25" spans="1:7" ht="13.5">
      <c r="A25" s="375">
        <v>14</v>
      </c>
      <c r="B25" s="385" t="s">
        <v>269</v>
      </c>
      <c r="C25" s="369" t="s">
        <v>294</v>
      </c>
      <c r="D25" s="372">
        <v>0</v>
      </c>
      <c r="E25" s="372">
        <v>0</v>
      </c>
      <c r="F25" s="372">
        <v>149195</v>
      </c>
      <c r="G25" s="375">
        <v>10</v>
      </c>
    </row>
    <row r="26" spans="1:7" ht="27">
      <c r="A26" s="375">
        <v>15</v>
      </c>
      <c r="B26" s="385" t="s">
        <v>270</v>
      </c>
      <c r="C26" s="369" t="s">
        <v>291</v>
      </c>
      <c r="D26" s="372">
        <v>0</v>
      </c>
      <c r="E26" s="372">
        <v>0</v>
      </c>
      <c r="F26" s="372">
        <v>335195</v>
      </c>
      <c r="G26" s="375">
        <v>10</v>
      </c>
    </row>
    <row r="27" spans="1:7" ht="13.5">
      <c r="A27" s="375">
        <v>16</v>
      </c>
      <c r="B27" s="385" t="s">
        <v>271</v>
      </c>
      <c r="C27" s="369" t="s">
        <v>291</v>
      </c>
      <c r="D27" s="372">
        <v>0</v>
      </c>
      <c r="E27" s="372">
        <v>0</v>
      </c>
      <c r="F27" s="372">
        <v>1597391</v>
      </c>
      <c r="G27" s="375">
        <v>10</v>
      </c>
    </row>
    <row r="28" spans="1:7" ht="13.5">
      <c r="A28" s="375">
        <v>17</v>
      </c>
      <c r="B28" s="385" t="s">
        <v>272</v>
      </c>
      <c r="C28" s="369" t="s">
        <v>291</v>
      </c>
      <c r="D28" s="372">
        <v>0</v>
      </c>
      <c r="E28" s="372">
        <v>0</v>
      </c>
      <c r="F28" s="372">
        <v>1559134</v>
      </c>
      <c r="G28" s="375">
        <v>10</v>
      </c>
    </row>
    <row r="29" spans="1:7" ht="13.5">
      <c r="A29" s="375">
        <v>18</v>
      </c>
      <c r="B29" s="385" t="s">
        <v>273</v>
      </c>
      <c r="C29" s="369" t="s">
        <v>291</v>
      </c>
      <c r="D29" s="372">
        <v>0</v>
      </c>
      <c r="E29" s="372">
        <v>0</v>
      </c>
      <c r="F29" s="372">
        <v>87954</v>
      </c>
      <c r="G29" s="375">
        <v>10</v>
      </c>
    </row>
    <row r="30" spans="1:7" ht="14.25" thickBot="1">
      <c r="A30" s="387"/>
      <c r="B30" s="386"/>
      <c r="C30" s="370"/>
      <c r="D30" s="376"/>
      <c r="E30" s="376"/>
      <c r="F30" s="376"/>
      <c r="G30" s="377"/>
    </row>
    <row r="31" spans="2:7" ht="14.25" thickBot="1">
      <c r="B31" s="382" t="s">
        <v>297</v>
      </c>
      <c r="C31" s="383"/>
      <c r="D31" s="378"/>
      <c r="E31" s="378">
        <f>SUM(E12:E30)</f>
        <v>0</v>
      </c>
      <c r="F31" s="378"/>
      <c r="G31" s="381">
        <f>SUM(G12:G30)</f>
        <v>180</v>
      </c>
    </row>
    <row r="32" spans="2:3" ht="13.5">
      <c r="B32" s="371" t="s">
        <v>298</v>
      </c>
      <c r="C32">
        <v>10</v>
      </c>
    </row>
    <row r="34" spans="1:7" ht="15">
      <c r="A34" s="780" t="s">
        <v>236</v>
      </c>
      <c r="B34" s="780"/>
      <c r="C34" s="780"/>
      <c r="D34" s="780"/>
      <c r="E34" s="780"/>
      <c r="F34" s="780"/>
      <c r="G34" s="780"/>
    </row>
    <row r="35" spans="1:7" ht="15">
      <c r="A35" s="781" t="s">
        <v>234</v>
      </c>
      <c r="B35" s="781"/>
      <c r="C35" s="781"/>
      <c r="D35" s="781"/>
      <c r="E35" s="781"/>
      <c r="F35" s="781"/>
      <c r="G35" s="781"/>
    </row>
  </sheetData>
  <sheetProtection/>
  <mergeCells count="23">
    <mergeCell ref="D10:E10"/>
    <mergeCell ref="F10:G10"/>
    <mergeCell ref="A34:G34"/>
    <mergeCell ref="O4:P4"/>
    <mergeCell ref="A5:G5"/>
    <mergeCell ref="H5:N5"/>
    <mergeCell ref="O5:P5"/>
    <mergeCell ref="O3:P3"/>
    <mergeCell ref="A4:G4"/>
    <mergeCell ref="H4:N4"/>
    <mergeCell ref="O1:P1"/>
    <mergeCell ref="A2:G2"/>
    <mergeCell ref="A7:G7"/>
    <mergeCell ref="A6:G6"/>
    <mergeCell ref="H6:N6"/>
    <mergeCell ref="O6:P6"/>
    <mergeCell ref="A35:G35"/>
    <mergeCell ref="A1:G1"/>
    <mergeCell ref="H1:N1"/>
    <mergeCell ref="H2:N2"/>
    <mergeCell ref="O2:P2"/>
    <mergeCell ref="A3:G3"/>
    <mergeCell ref="H3:N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13"/>
  <sheetViews>
    <sheetView zoomScalePageLayoutView="0" workbookViewId="0" topLeftCell="A1">
      <selection activeCell="I24" sqref="I24"/>
    </sheetView>
  </sheetViews>
  <sheetFormatPr defaultColWidth="11.421875" defaultRowHeight="12.75"/>
  <cols>
    <col min="1" max="1" width="21.421875" style="0" customWidth="1"/>
    <col min="2" max="3" width="45.421875" style="0" customWidth="1"/>
  </cols>
  <sheetData>
    <row r="1" spans="1:3" ht="15">
      <c r="A1" s="787" t="s">
        <v>7</v>
      </c>
      <c r="B1" s="787"/>
      <c r="C1" s="787"/>
    </row>
    <row r="2" spans="1:3" ht="15">
      <c r="A2" s="787" t="s">
        <v>274</v>
      </c>
      <c r="B2" s="787"/>
      <c r="C2" s="787"/>
    </row>
    <row r="3" spans="1:3" ht="15">
      <c r="A3" s="787" t="s">
        <v>4</v>
      </c>
      <c r="B3" s="787"/>
      <c r="C3" s="787"/>
    </row>
    <row r="4" spans="1:3" ht="15">
      <c r="A4" s="787" t="s">
        <v>256</v>
      </c>
      <c r="B4" s="787"/>
      <c r="C4" s="787"/>
    </row>
    <row r="5" spans="1:3" ht="15">
      <c r="A5" s="787" t="s">
        <v>275</v>
      </c>
      <c r="B5" s="787"/>
      <c r="C5" s="787"/>
    </row>
    <row r="6" spans="1:3" s="404" customFormat="1" ht="15">
      <c r="A6" s="788" t="s">
        <v>299</v>
      </c>
      <c r="B6" s="788"/>
      <c r="C6" s="788"/>
    </row>
    <row r="7" ht="13.5" thickBot="1"/>
    <row r="8" spans="1:3" ht="13.5" thickBot="1">
      <c r="A8" s="785" t="s">
        <v>276</v>
      </c>
      <c r="B8" s="786"/>
      <c r="C8" s="786"/>
    </row>
    <row r="9" ht="13.5" thickBot="1">
      <c r="A9" s="356"/>
    </row>
    <row r="10" spans="1:3" ht="15.75" thickBot="1">
      <c r="A10" s="357" t="s">
        <v>277</v>
      </c>
      <c r="B10" s="358" t="s">
        <v>312</v>
      </c>
      <c r="C10" s="358" t="s">
        <v>313</v>
      </c>
    </row>
    <row r="11" spans="1:3" ht="13.5" thickBot="1">
      <c r="A11" s="359" t="s">
        <v>278</v>
      </c>
      <c r="B11" s="360">
        <v>500</v>
      </c>
      <c r="C11" s="360"/>
    </row>
    <row r="12" spans="1:3" ht="13.5" thickBot="1">
      <c r="A12" s="359" t="s">
        <v>279</v>
      </c>
      <c r="B12" s="360">
        <v>180</v>
      </c>
      <c r="C12" s="360"/>
    </row>
    <row r="13" spans="1:3" ht="15.75" thickBot="1">
      <c r="A13" s="361" t="s">
        <v>280</v>
      </c>
      <c r="B13" s="362">
        <f>SUM(B11:B12)</f>
        <v>680</v>
      </c>
      <c r="C13" s="360">
        <f>SUM(C11:C12)</f>
        <v>0</v>
      </c>
    </row>
  </sheetData>
  <sheetProtection/>
  <mergeCells count="7">
    <mergeCell ref="A8:C8"/>
    <mergeCell ref="A1:C1"/>
    <mergeCell ref="A2:C2"/>
    <mergeCell ref="A3:C3"/>
    <mergeCell ref="A4:C4"/>
    <mergeCell ref="A5:C5"/>
    <mergeCell ref="A6:C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C000"/>
  </sheetPr>
  <dimension ref="A1:G17"/>
  <sheetViews>
    <sheetView tabSelected="1" zoomScalePageLayoutView="0" workbookViewId="0" topLeftCell="A1">
      <selection activeCell="G21" sqref="G21"/>
    </sheetView>
  </sheetViews>
  <sheetFormatPr defaultColWidth="11.421875" defaultRowHeight="12.75"/>
  <cols>
    <col min="1" max="1" width="5.421875" style="0" customWidth="1"/>
    <col min="2" max="2" width="25.421875" style="0" customWidth="1"/>
    <col min="3" max="3" width="29.28125" style="0" customWidth="1"/>
    <col min="4" max="4" width="26.00390625" style="0" customWidth="1"/>
    <col min="5" max="5" width="23.57421875" style="0" customWidth="1"/>
    <col min="6" max="6" width="43.7109375" style="0" customWidth="1"/>
    <col min="7" max="7" width="22.28125" style="0" customWidth="1"/>
  </cols>
  <sheetData>
    <row r="1" spans="1:7" ht="13.5">
      <c r="A1" s="794" t="s">
        <v>7</v>
      </c>
      <c r="B1" s="794"/>
      <c r="C1" s="794"/>
      <c r="D1" s="794"/>
      <c r="E1" s="794"/>
      <c r="F1" s="794"/>
      <c r="G1" s="794"/>
    </row>
    <row r="2" spans="1:7" ht="13.5">
      <c r="A2" s="794" t="s">
        <v>4</v>
      </c>
      <c r="B2" s="794"/>
      <c r="C2" s="794"/>
      <c r="D2" s="794"/>
      <c r="E2" s="794"/>
      <c r="F2" s="794"/>
      <c r="G2" s="794"/>
    </row>
    <row r="3" spans="1:7" ht="13.5">
      <c r="A3" s="794" t="s">
        <v>50</v>
      </c>
      <c r="B3" s="794"/>
      <c r="C3" s="794"/>
      <c r="D3" s="794"/>
      <c r="E3" s="794"/>
      <c r="F3" s="794"/>
      <c r="G3" s="794"/>
    </row>
    <row r="4" spans="1:7" ht="13.5">
      <c r="A4" s="794" t="s">
        <v>242</v>
      </c>
      <c r="B4" s="794"/>
      <c r="C4" s="794"/>
      <c r="D4" s="794"/>
      <c r="E4" s="794"/>
      <c r="F4" s="794"/>
      <c r="G4" s="794"/>
    </row>
    <row r="5" spans="1:7" ht="13.5">
      <c r="A5" s="341"/>
      <c r="B5" s="341"/>
      <c r="C5" s="341"/>
      <c r="D5" s="341"/>
      <c r="E5" s="341"/>
      <c r="F5" s="341"/>
      <c r="G5" s="341"/>
    </row>
    <row r="6" spans="1:7" ht="13.5">
      <c r="A6" s="795" t="s">
        <v>314</v>
      </c>
      <c r="B6" s="795"/>
      <c r="C6" s="795"/>
      <c r="D6" s="795"/>
      <c r="E6" s="795"/>
      <c r="F6" s="795"/>
      <c r="G6" s="795"/>
    </row>
    <row r="7" spans="1:7" ht="14.25" thickBot="1">
      <c r="A7" s="342"/>
      <c r="B7" s="342"/>
      <c r="C7" s="342"/>
      <c r="D7" s="342"/>
      <c r="E7" s="342"/>
      <c r="F7" s="342"/>
      <c r="G7" s="342"/>
    </row>
    <row r="8" spans="1:7" ht="14.25" thickBot="1">
      <c r="A8" s="789" t="s">
        <v>3</v>
      </c>
      <c r="B8" s="790"/>
      <c r="C8" s="366" t="s">
        <v>51</v>
      </c>
      <c r="D8" s="366" t="s">
        <v>108</v>
      </c>
      <c r="E8" s="366" t="s">
        <v>94</v>
      </c>
      <c r="F8" s="366" t="s">
        <v>54</v>
      </c>
      <c r="G8" s="367" t="s">
        <v>109</v>
      </c>
    </row>
    <row r="9" spans="1:7" ht="5.25" customHeight="1" thickBot="1">
      <c r="A9" s="342"/>
      <c r="B9" s="342"/>
      <c r="C9" s="342"/>
      <c r="D9" s="342"/>
      <c r="E9" s="342"/>
      <c r="F9" s="342"/>
      <c r="G9" s="406"/>
    </row>
    <row r="10" spans="1:7" ht="26.25" customHeight="1" thickBot="1">
      <c r="A10" s="343" t="s">
        <v>5</v>
      </c>
      <c r="B10" s="343" t="s">
        <v>103</v>
      </c>
      <c r="C10" s="343" t="s">
        <v>104</v>
      </c>
      <c r="D10" s="343" t="s">
        <v>104</v>
      </c>
      <c r="E10" s="343" t="s">
        <v>104</v>
      </c>
      <c r="F10" s="343" t="s">
        <v>104</v>
      </c>
      <c r="G10" s="364" t="s">
        <v>104</v>
      </c>
    </row>
    <row r="11" spans="1:7" ht="14.25" thickBot="1">
      <c r="A11" s="407">
        <v>1</v>
      </c>
      <c r="B11" s="343" t="s">
        <v>105</v>
      </c>
      <c r="C11" s="364" t="s">
        <v>238</v>
      </c>
      <c r="D11" s="343" t="s">
        <v>233</v>
      </c>
      <c r="E11" s="364" t="s">
        <v>233</v>
      </c>
      <c r="F11" s="343" t="s">
        <v>233</v>
      </c>
      <c r="G11" s="364" t="s">
        <v>233</v>
      </c>
    </row>
    <row r="12" spans="1:7" ht="14.25" thickBot="1">
      <c r="A12" s="791">
        <v>2</v>
      </c>
      <c r="B12" s="364" t="s">
        <v>106</v>
      </c>
      <c r="C12" s="364" t="s">
        <v>238</v>
      </c>
      <c r="D12" s="364" t="s">
        <v>88</v>
      </c>
      <c r="E12" s="364" t="s">
        <v>233</v>
      </c>
      <c r="F12" s="364" t="s">
        <v>238</v>
      </c>
      <c r="G12" s="364" t="s">
        <v>233</v>
      </c>
    </row>
    <row r="13" spans="1:7" ht="14.25" thickBot="1">
      <c r="A13" s="792"/>
      <c r="B13" s="365" t="s">
        <v>111</v>
      </c>
      <c r="C13" s="365" t="s">
        <v>237</v>
      </c>
      <c r="D13" s="365" t="s">
        <v>239</v>
      </c>
      <c r="E13" s="365" t="s">
        <v>239</v>
      </c>
      <c r="F13" s="365" t="s">
        <v>237</v>
      </c>
      <c r="G13" s="365" t="s">
        <v>239</v>
      </c>
    </row>
    <row r="14" spans="1:7" ht="14.25" thickBot="1">
      <c r="A14" s="793"/>
      <c r="B14" s="365" t="s">
        <v>112</v>
      </c>
      <c r="C14" s="365" t="s">
        <v>113</v>
      </c>
      <c r="D14" s="365" t="s">
        <v>113</v>
      </c>
      <c r="E14" s="365" t="s">
        <v>113</v>
      </c>
      <c r="F14" s="365" t="s">
        <v>113</v>
      </c>
      <c r="G14" s="365" t="s">
        <v>113</v>
      </c>
    </row>
    <row r="15" spans="1:7" ht="57" customHeight="1" thickBot="1">
      <c r="A15" s="408">
        <v>3</v>
      </c>
      <c r="B15" s="349" t="s">
        <v>107</v>
      </c>
      <c r="C15" s="350" t="s">
        <v>119</v>
      </c>
      <c r="D15" s="350" t="s">
        <v>119</v>
      </c>
      <c r="E15" s="405" t="s">
        <v>317</v>
      </c>
      <c r="F15" s="350" t="s">
        <v>119</v>
      </c>
      <c r="G15" s="405" t="s">
        <v>110</v>
      </c>
    </row>
    <row r="16" spans="1:7" ht="27.75" thickBot="1">
      <c r="A16" s="344">
        <v>4</v>
      </c>
      <c r="B16" s="343" t="s">
        <v>316</v>
      </c>
      <c r="C16" s="351"/>
      <c r="D16" s="351"/>
      <c r="E16" s="364" t="s">
        <v>318</v>
      </c>
      <c r="F16" s="351"/>
      <c r="G16" s="407" t="s">
        <v>319</v>
      </c>
    </row>
    <row r="17" spans="1:7" ht="13.5">
      <c r="A17" s="342"/>
      <c r="B17" s="342"/>
      <c r="C17" s="342"/>
      <c r="D17" s="342"/>
      <c r="E17" s="342"/>
      <c r="F17" s="342"/>
      <c r="G17" s="342"/>
    </row>
  </sheetData>
  <sheetProtection/>
  <mergeCells count="7">
    <mergeCell ref="A8:B8"/>
    <mergeCell ref="A12:A14"/>
    <mergeCell ref="A1:G1"/>
    <mergeCell ref="A2:G2"/>
    <mergeCell ref="A3:G3"/>
    <mergeCell ref="A4:G4"/>
    <mergeCell ref="A6:G6"/>
  </mergeCells>
  <printOptions horizontalCentered="1" verticalCentered="1"/>
  <pageMargins left="0.7086614173228347" right="0.7086614173228347" top="0.7480314960629921" bottom="0.7480314960629921" header="0.31496062992125984" footer="0.31496062992125984"/>
  <pageSetup orientation="landscape" scale="70" r:id="rId1"/>
</worksheet>
</file>

<file path=xl/worksheets/sheet2.xml><?xml version="1.0" encoding="utf-8"?>
<worksheet xmlns="http://schemas.openxmlformats.org/spreadsheetml/2006/main" xmlns:r="http://schemas.openxmlformats.org/officeDocument/2006/relationships">
  <sheetPr>
    <tabColor theme="8"/>
  </sheetPr>
  <dimension ref="A1:M21"/>
  <sheetViews>
    <sheetView zoomScalePageLayoutView="0" workbookViewId="0" topLeftCell="A1">
      <selection activeCell="C29" sqref="C29"/>
    </sheetView>
  </sheetViews>
  <sheetFormatPr defaultColWidth="11.421875" defaultRowHeight="12.75"/>
  <cols>
    <col min="1" max="1" width="2.00390625" style="0" bestFit="1" customWidth="1"/>
    <col min="2" max="2" width="10.00390625" style="43" bestFit="1" customWidth="1"/>
    <col min="3" max="3" width="56.00390625" style="43" customWidth="1"/>
    <col min="4" max="4" width="15.57421875" style="0" customWidth="1"/>
    <col min="5" max="5" width="14.7109375" style="0" customWidth="1"/>
    <col min="6" max="6" width="16.140625" style="0" customWidth="1"/>
    <col min="7" max="7" width="14.7109375" style="0" customWidth="1"/>
    <col min="8" max="8" width="1.421875" style="0" customWidth="1"/>
    <col min="9" max="9" width="8.8515625" style="0" bestFit="1" customWidth="1"/>
    <col min="10" max="10" width="14.8515625" style="123" customWidth="1"/>
    <col min="11" max="11" width="18.00390625" style="0" bestFit="1" customWidth="1"/>
    <col min="12" max="12" width="14.7109375" style="0" bestFit="1" customWidth="1"/>
    <col min="13" max="13" width="13.140625" style="0" customWidth="1"/>
    <col min="14" max="14" width="14.140625" style="0" customWidth="1"/>
  </cols>
  <sheetData>
    <row r="1" spans="1:10" ht="16.5">
      <c r="A1" s="619" t="s">
        <v>7</v>
      </c>
      <c r="B1" s="619"/>
      <c r="C1" s="619"/>
      <c r="D1" s="619"/>
      <c r="E1" s="619"/>
      <c r="F1" s="619"/>
      <c r="G1" s="619"/>
      <c r="H1" s="619"/>
      <c r="I1" s="619"/>
      <c r="J1" s="619"/>
    </row>
    <row r="2" spans="1:10" ht="16.5">
      <c r="A2" s="619" t="s">
        <v>4</v>
      </c>
      <c r="B2" s="619"/>
      <c r="C2" s="619"/>
      <c r="D2" s="619"/>
      <c r="E2" s="619"/>
      <c r="F2" s="619"/>
      <c r="G2" s="619"/>
      <c r="H2" s="619"/>
      <c r="I2" s="619"/>
      <c r="J2" s="619"/>
    </row>
    <row r="3" spans="1:10" ht="16.5">
      <c r="A3" s="619" t="s">
        <v>50</v>
      </c>
      <c r="B3" s="619"/>
      <c r="C3" s="619"/>
      <c r="D3" s="619"/>
      <c r="E3" s="619"/>
      <c r="F3" s="619"/>
      <c r="G3" s="619"/>
      <c r="H3" s="619"/>
      <c r="I3" s="619"/>
      <c r="J3" s="619"/>
    </row>
    <row r="4" spans="1:10" ht="16.5">
      <c r="A4" s="619" t="s">
        <v>241</v>
      </c>
      <c r="B4" s="619"/>
      <c r="C4" s="619"/>
      <c r="D4" s="619"/>
      <c r="E4" s="619"/>
      <c r="F4" s="619"/>
      <c r="G4" s="619"/>
      <c r="H4" s="619"/>
      <c r="I4" s="619"/>
      <c r="J4" s="619"/>
    </row>
    <row r="5" spans="1:10" ht="16.5">
      <c r="A5" s="619" t="s">
        <v>20</v>
      </c>
      <c r="B5" s="619"/>
      <c r="C5" s="619"/>
      <c r="D5" s="619"/>
      <c r="E5" s="619"/>
      <c r="F5" s="619"/>
      <c r="G5" s="619"/>
      <c r="H5" s="619"/>
      <c r="I5" s="619"/>
      <c r="J5" s="619"/>
    </row>
    <row r="6" spans="1:10" ht="16.5">
      <c r="A6" s="611" t="s">
        <v>311</v>
      </c>
      <c r="B6" s="611"/>
      <c r="C6" s="611"/>
      <c r="D6" s="611"/>
      <c r="E6" s="611"/>
      <c r="F6" s="611"/>
      <c r="G6" s="611"/>
      <c r="H6" s="611"/>
      <c r="I6" s="611"/>
      <c r="J6" s="611"/>
    </row>
    <row r="8" spans="1:10" s="43" customFormat="1" ht="12.75">
      <c r="A8"/>
      <c r="D8"/>
      <c r="E8"/>
      <c r="F8"/>
      <c r="G8"/>
      <c r="H8"/>
      <c r="I8"/>
      <c r="J8" s="123"/>
    </row>
    <row r="9" spans="1:13" s="43" customFormat="1" ht="12.75">
      <c r="A9" s="52"/>
      <c r="B9" s="47"/>
      <c r="C9" s="53" t="s">
        <v>40</v>
      </c>
      <c r="D9" s="615" t="s">
        <v>48</v>
      </c>
      <c r="E9" s="615"/>
      <c r="F9" s="615"/>
      <c r="G9" s="615"/>
      <c r="H9" s="54"/>
      <c r="I9" s="612" t="s">
        <v>41</v>
      </c>
      <c r="J9" s="613"/>
      <c r="K9" s="613"/>
      <c r="L9" s="614"/>
      <c r="M9" s="124" t="s">
        <v>89</v>
      </c>
    </row>
    <row r="10" spans="1:13" s="43" customFormat="1" ht="12.75">
      <c r="A10" s="52"/>
      <c r="B10" s="47"/>
      <c r="C10" s="47"/>
      <c r="D10" s="54" t="s">
        <v>26</v>
      </c>
      <c r="E10" s="54" t="s">
        <v>32</v>
      </c>
      <c r="F10" s="54" t="s">
        <v>27</v>
      </c>
      <c r="G10" s="54" t="s">
        <v>29</v>
      </c>
      <c r="H10" s="54"/>
      <c r="I10" s="55" t="s">
        <v>42</v>
      </c>
      <c r="J10" s="121" t="s">
        <v>44</v>
      </c>
      <c r="K10" s="55" t="s">
        <v>43</v>
      </c>
      <c r="L10" s="55" t="s">
        <v>35</v>
      </c>
      <c r="M10" s="52"/>
    </row>
    <row r="11" spans="1:13" s="43" customFormat="1" ht="12.75">
      <c r="A11" s="616">
        <v>1</v>
      </c>
      <c r="B11" s="49"/>
      <c r="C11" s="83" t="s">
        <v>51</v>
      </c>
      <c r="D11" s="56"/>
      <c r="E11" s="57"/>
      <c r="F11" s="57"/>
      <c r="G11" s="57"/>
      <c r="H11" s="51"/>
      <c r="I11" s="48"/>
      <c r="J11" s="122"/>
      <c r="K11" s="46"/>
      <c r="L11" s="44"/>
      <c r="M11" s="47" t="str">
        <f>+'I.Financieros ADECUAC.'!V41</f>
        <v>ADMISIBLE</v>
      </c>
    </row>
    <row r="12" spans="1:13" s="43" customFormat="1" ht="12.75">
      <c r="A12" s="617"/>
      <c r="B12" s="50">
        <v>820003319</v>
      </c>
      <c r="C12" s="51" t="s">
        <v>81</v>
      </c>
      <c r="D12" s="44">
        <v>1960570757.09</v>
      </c>
      <c r="E12" s="44">
        <v>1971125723.06</v>
      </c>
      <c r="F12" s="44">
        <v>676877001.39</v>
      </c>
      <c r="G12" s="44">
        <v>909837775.12</v>
      </c>
      <c r="H12" s="51"/>
      <c r="I12" s="48">
        <f>(+D12/F12)*50/100</f>
        <v>1.4482474312643745</v>
      </c>
      <c r="J12" s="122">
        <f>+(G12/E12)*50%</f>
        <v>0.23079141134324924</v>
      </c>
      <c r="K12" s="119">
        <f>+(D12-F12)*50%</f>
        <v>641846877.8499999</v>
      </c>
      <c r="L12" s="44">
        <f>+E12-G12</f>
        <v>1061287947.9399999</v>
      </c>
      <c r="M12" s="47"/>
    </row>
    <row r="13" spans="1:13" s="43" customFormat="1" ht="12.75">
      <c r="A13" s="618"/>
      <c r="B13" s="50">
        <v>830003648</v>
      </c>
      <c r="C13" s="51" t="s">
        <v>82</v>
      </c>
      <c r="D13" s="44">
        <v>224420058</v>
      </c>
      <c r="E13" s="44">
        <v>378139000</v>
      </c>
      <c r="F13" s="44">
        <v>53779330</v>
      </c>
      <c r="G13" s="44">
        <v>53779330</v>
      </c>
      <c r="H13" s="51"/>
      <c r="I13" s="48">
        <f>(+D13/F13)*50/100</f>
        <v>2.0864899023472403</v>
      </c>
      <c r="J13" s="122">
        <f aca="true" t="shared" si="0" ref="J13:J21">+(G13/E13)*50%</f>
        <v>0.07111053078365363</v>
      </c>
      <c r="K13" s="119">
        <f>+(D13-F13)*50%</f>
        <v>85320364</v>
      </c>
      <c r="L13" s="44">
        <f>+E13-G13</f>
        <v>324359670</v>
      </c>
      <c r="M13" s="47"/>
    </row>
    <row r="14" spans="1:13" s="43" customFormat="1" ht="12.75">
      <c r="A14" s="616">
        <v>2</v>
      </c>
      <c r="B14" s="47"/>
      <c r="C14" s="84" t="s">
        <v>52</v>
      </c>
      <c r="D14" s="44"/>
      <c r="E14" s="44"/>
      <c r="F14" s="44"/>
      <c r="G14" s="44"/>
      <c r="H14" s="51"/>
      <c r="I14" s="48"/>
      <c r="J14" s="122"/>
      <c r="K14" s="119"/>
      <c r="L14" s="44"/>
      <c r="M14" s="47" t="str">
        <f>+'I.Financieros ESCUADRA'!V41</f>
        <v>ADMISIBLE</v>
      </c>
    </row>
    <row r="15" spans="1:13" s="43" customFormat="1" ht="12.75">
      <c r="A15" s="617"/>
      <c r="B15" s="50">
        <v>800229583</v>
      </c>
      <c r="C15" s="51" t="s">
        <v>83</v>
      </c>
      <c r="D15" s="44">
        <v>2114155049</v>
      </c>
      <c r="E15" s="44">
        <v>2215189328</v>
      </c>
      <c r="F15" s="44">
        <v>244731823</v>
      </c>
      <c r="G15" s="44">
        <v>708410469</v>
      </c>
      <c r="H15" s="51"/>
      <c r="I15" s="48">
        <f>(+D15/F15)*50/100</f>
        <v>4.319330079521371</v>
      </c>
      <c r="J15" s="122">
        <f t="shared" si="0"/>
        <v>0.15989840237258493</v>
      </c>
      <c r="K15" s="119">
        <f>+(D15-F15)*50%</f>
        <v>934711613</v>
      </c>
      <c r="L15" s="44">
        <f>+E15-G15</f>
        <v>1506778859</v>
      </c>
      <c r="M15" s="47"/>
    </row>
    <row r="16" spans="1:13" ht="12.75">
      <c r="A16" s="618"/>
      <c r="B16" s="50">
        <v>12526184</v>
      </c>
      <c r="C16" s="74" t="s">
        <v>84</v>
      </c>
      <c r="D16" s="44">
        <v>377937625.2</v>
      </c>
      <c r="E16" s="44">
        <v>479982741.2</v>
      </c>
      <c r="F16" s="44">
        <v>13763353</v>
      </c>
      <c r="G16" s="44">
        <v>13763353</v>
      </c>
      <c r="H16" s="51"/>
      <c r="I16" s="48">
        <f>(+D16/F16)*50/100</f>
        <v>13.729852936272142</v>
      </c>
      <c r="J16" s="122">
        <f t="shared" si="0"/>
        <v>0.01433734155272998</v>
      </c>
      <c r="K16" s="119">
        <f>+(D16-F16)*50%</f>
        <v>182087136.1</v>
      </c>
      <c r="L16" s="44">
        <f>+E16-G16</f>
        <v>466219388.2</v>
      </c>
      <c r="M16" s="47"/>
    </row>
    <row r="17" spans="1:13" ht="12.75">
      <c r="A17" s="616">
        <v>3</v>
      </c>
      <c r="B17" s="50"/>
      <c r="C17" s="83" t="s">
        <v>53</v>
      </c>
      <c r="D17" s="44"/>
      <c r="E17" s="44"/>
      <c r="F17" s="44"/>
      <c r="G17" s="44"/>
      <c r="H17" s="51"/>
      <c r="I17" s="48"/>
      <c r="J17" s="122"/>
      <c r="K17" s="119"/>
      <c r="L17" s="44"/>
      <c r="M17" s="47" t="str">
        <f>+'I.Financieros TM ING'!V41</f>
        <v>ADMISIBLE</v>
      </c>
    </row>
    <row r="18" spans="1:13" ht="12.75">
      <c r="A18" s="617"/>
      <c r="B18" s="50">
        <v>900254035</v>
      </c>
      <c r="C18" s="51" t="s">
        <v>85</v>
      </c>
      <c r="D18" s="44">
        <v>982315753</v>
      </c>
      <c r="E18" s="44">
        <v>1071685752</v>
      </c>
      <c r="F18" s="44">
        <v>600400031</v>
      </c>
      <c r="G18" s="44">
        <v>600400031</v>
      </c>
      <c r="H18" s="51"/>
      <c r="I18" s="48">
        <f>(+D18/F18)*50/100</f>
        <v>0.8180510511998957</v>
      </c>
      <c r="J18" s="122">
        <f t="shared" si="0"/>
        <v>0.2801194426069033</v>
      </c>
      <c r="K18" s="119">
        <f>+(D18-F18)*50%</f>
        <v>190957861</v>
      </c>
      <c r="L18" s="44">
        <f>+E18-G18</f>
        <v>471285721</v>
      </c>
      <c r="M18" s="47"/>
    </row>
    <row r="19" spans="1:13" ht="12.75">
      <c r="A19" s="618"/>
      <c r="B19" s="50">
        <v>900126632</v>
      </c>
      <c r="C19" s="51" t="s">
        <v>86</v>
      </c>
      <c r="D19" s="115">
        <v>311802000</v>
      </c>
      <c r="E19" s="44">
        <v>343213000</v>
      </c>
      <c r="F19" s="44">
        <v>5794000</v>
      </c>
      <c r="G19" s="44">
        <v>5794000</v>
      </c>
      <c r="H19" s="51"/>
      <c r="I19" s="48">
        <f>(+D19/F19)*50/100</f>
        <v>26.90731791508457</v>
      </c>
      <c r="J19" s="122">
        <f t="shared" si="0"/>
        <v>0.008440822463018593</v>
      </c>
      <c r="K19" s="119">
        <f>+(D19-F19)*50%</f>
        <v>153004000</v>
      </c>
      <c r="L19" s="44">
        <f>+E19-G19</f>
        <v>337419000</v>
      </c>
      <c r="M19" s="47"/>
    </row>
    <row r="20" spans="1:13" ht="12.75">
      <c r="A20" s="50">
        <v>4</v>
      </c>
      <c r="B20" s="50">
        <v>830100952</v>
      </c>
      <c r="C20" s="83" t="s">
        <v>54</v>
      </c>
      <c r="D20" s="44">
        <v>2229991107.54</v>
      </c>
      <c r="E20" s="44">
        <v>4196618047.6</v>
      </c>
      <c r="F20" s="44">
        <v>1142432093.91</v>
      </c>
      <c r="G20" s="44">
        <v>1858170179.46</v>
      </c>
      <c r="H20" s="51"/>
      <c r="I20" s="48">
        <f>+D20/F20</f>
        <v>1.9519681908688369</v>
      </c>
      <c r="J20" s="122">
        <f t="shared" si="0"/>
        <v>0.2213890040008129</v>
      </c>
      <c r="K20" s="120">
        <f>D20-F20</f>
        <v>1087559013.6299999</v>
      </c>
      <c r="L20" s="44">
        <f>+E20-G20</f>
        <v>2338447868.14</v>
      </c>
      <c r="M20" s="47" t="str">
        <f>+BEVAVIDES!J41</f>
        <v>ADMISIBLE</v>
      </c>
    </row>
    <row r="21" spans="1:13" ht="12.75">
      <c r="A21" s="50">
        <v>5</v>
      </c>
      <c r="B21" s="50">
        <v>830036296</v>
      </c>
      <c r="C21" s="83" t="s">
        <v>55</v>
      </c>
      <c r="D21" s="44">
        <v>3613525314</v>
      </c>
      <c r="E21" s="44">
        <v>3727786398</v>
      </c>
      <c r="F21" s="44">
        <v>1675713165</v>
      </c>
      <c r="G21" s="44">
        <v>2217713165</v>
      </c>
      <c r="H21" s="51"/>
      <c r="I21" s="48">
        <f>+D21/F21</f>
        <v>2.1564104104893156</v>
      </c>
      <c r="J21" s="122">
        <f t="shared" si="0"/>
        <v>0.2974571137163101</v>
      </c>
      <c r="K21" s="119">
        <f>D21-F21</f>
        <v>1937812149</v>
      </c>
      <c r="L21" s="44">
        <f>+E21-G21</f>
        <v>1510073233</v>
      </c>
      <c r="M21" s="47" t="str">
        <f>+SAVERA!J41</f>
        <v>ADMISIBLE</v>
      </c>
    </row>
  </sheetData>
  <sheetProtection/>
  <mergeCells count="11">
    <mergeCell ref="A1:J1"/>
    <mergeCell ref="A2:J2"/>
    <mergeCell ref="A3:J3"/>
    <mergeCell ref="A4:J4"/>
    <mergeCell ref="A5:J5"/>
    <mergeCell ref="A6:J6"/>
    <mergeCell ref="I9:L9"/>
    <mergeCell ref="D9:G9"/>
    <mergeCell ref="A14:A16"/>
    <mergeCell ref="A17:A19"/>
    <mergeCell ref="A11:A13"/>
  </mergeCells>
  <printOptions/>
  <pageMargins left="1.38" right="0.1968503937007874" top="0.984251968503937" bottom="0.984251968503937" header="0" footer="0"/>
  <pageSetup horizontalDpi="600" verticalDpi="600" orientation="landscape" paperSize="5" scale="85" r:id="rId1"/>
</worksheet>
</file>

<file path=xl/worksheets/sheet3.xml><?xml version="1.0" encoding="utf-8"?>
<worksheet xmlns="http://schemas.openxmlformats.org/spreadsheetml/2006/main" xmlns:r="http://schemas.openxmlformats.org/officeDocument/2006/relationships">
  <sheetPr>
    <tabColor rgb="FFFFFF00"/>
  </sheetPr>
  <dimension ref="A1:AO167"/>
  <sheetViews>
    <sheetView view="pageBreakPreview" zoomScaleNormal="80" zoomScaleSheetLayoutView="100" zoomScalePageLayoutView="0" workbookViewId="0" topLeftCell="A1">
      <pane ySplit="8" topLeftCell="A9" activePane="bottomLeft" state="frozen"/>
      <selection pane="topLeft" activeCell="A1" sqref="A1"/>
      <selection pane="bottomLeft" activeCell="A6" sqref="A6:AL6"/>
    </sheetView>
  </sheetViews>
  <sheetFormatPr defaultColWidth="9.140625" defaultRowHeight="12.75"/>
  <cols>
    <col min="1" max="1" width="6.28125" style="0" customWidth="1"/>
    <col min="2" max="2" width="9.140625" style="0" customWidth="1"/>
    <col min="3" max="3" width="11.8515625" style="0" customWidth="1"/>
    <col min="4" max="5" width="12.57421875" style="0" customWidth="1"/>
    <col min="6" max="6" width="4.57421875" style="0" customWidth="1"/>
    <col min="7" max="7" width="4.8515625" style="0" customWidth="1"/>
    <col min="8" max="8" width="13.57421875" style="0" customWidth="1"/>
    <col min="9" max="9" width="4.140625" style="0" customWidth="1"/>
    <col min="10" max="10" width="4.00390625" style="0" customWidth="1"/>
    <col min="11" max="11" width="14.00390625" style="0" customWidth="1"/>
    <col min="12" max="13" width="5.8515625" style="0" customWidth="1"/>
    <col min="14" max="14" width="16.7109375" style="0" customWidth="1"/>
    <col min="15" max="15" width="4.8515625" style="0" customWidth="1"/>
    <col min="16" max="16" width="3.7109375" style="0" customWidth="1"/>
    <col min="17" max="17" width="13.140625" style="0" customWidth="1"/>
    <col min="18" max="19" width="4.8515625" style="0" customWidth="1"/>
    <col min="20" max="20" width="12.8515625" style="0" customWidth="1"/>
    <col min="21" max="21" width="5.140625" style="0" customWidth="1"/>
    <col min="22" max="22" width="4.421875" style="0" customWidth="1"/>
    <col min="23" max="23" width="18.57421875" style="0" bestFit="1" customWidth="1"/>
    <col min="24" max="24" width="4.28125" style="0" customWidth="1"/>
    <col min="25" max="25" width="4.00390625" style="0" customWidth="1"/>
    <col min="26" max="26" width="13.140625" style="0" customWidth="1"/>
    <col min="27" max="27" width="5.140625" style="0" customWidth="1"/>
    <col min="28" max="28" width="5.00390625" style="0" customWidth="1"/>
    <col min="29" max="29" width="13.421875" style="0" customWidth="1"/>
    <col min="30" max="30" width="5.421875" style="0" customWidth="1"/>
    <col min="31" max="31" width="5.00390625" style="0" customWidth="1"/>
    <col min="32" max="32" width="15.140625" style="0" customWidth="1"/>
    <col min="33" max="33" width="7.7109375" style="0" customWidth="1"/>
    <col min="34" max="34" width="13.7109375" style="0" customWidth="1"/>
    <col min="35" max="35" width="18.140625" style="0" customWidth="1"/>
    <col min="36" max="36" width="5.57421875" style="0" customWidth="1"/>
    <col min="37" max="37" width="6.28125" style="0" customWidth="1"/>
    <col min="38" max="38" width="19.57421875" style="0" customWidth="1"/>
  </cols>
  <sheetData>
    <row r="1" spans="1:38" ht="16.5">
      <c r="A1" s="619" t="s">
        <v>7</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row>
    <row r="2" spans="1:38" ht="16.5">
      <c r="A2" s="619" t="s">
        <v>4</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row>
    <row r="3" spans="1:38" ht="16.5">
      <c r="A3" s="619" t="s">
        <v>49</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row>
    <row r="4" spans="1:38" ht="16.5">
      <c r="A4" s="619" t="s">
        <v>241</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row>
    <row r="5" spans="1:38" ht="16.5">
      <c r="A5" s="619" t="s">
        <v>8</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row>
    <row r="6" spans="1:38" ht="16.5">
      <c r="A6" s="700" t="s">
        <v>299</v>
      </c>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row>
    <row r="7" spans="1:8" ht="13.5">
      <c r="A7" s="62"/>
      <c r="B7" s="62"/>
      <c r="C7" s="62"/>
      <c r="D7" s="62"/>
      <c r="E7" s="62"/>
      <c r="F7" s="62"/>
      <c r="G7" s="62"/>
      <c r="H7" s="62"/>
    </row>
    <row r="8" spans="1:11" ht="14.25" thickBot="1">
      <c r="A8" s="62"/>
      <c r="B8" s="62"/>
      <c r="C8" s="62"/>
      <c r="D8" s="62"/>
      <c r="E8" s="62"/>
      <c r="F8" s="676"/>
      <c r="G8" s="676"/>
      <c r="H8" s="676"/>
      <c r="I8" s="676"/>
      <c r="J8" s="676"/>
      <c r="K8" s="676"/>
    </row>
    <row r="9" spans="1:38" ht="14.25" customHeight="1" thickBot="1">
      <c r="A9" s="649" t="s">
        <v>5</v>
      </c>
      <c r="B9" s="658" t="s">
        <v>9</v>
      </c>
      <c r="C9" s="659"/>
      <c r="D9" s="659"/>
      <c r="E9" s="660"/>
      <c r="F9" s="652" t="s">
        <v>3</v>
      </c>
      <c r="G9" s="653"/>
      <c r="H9" s="654"/>
      <c r="I9" s="652" t="s">
        <v>3</v>
      </c>
      <c r="J9" s="653"/>
      <c r="K9" s="654"/>
      <c r="L9" s="652" t="s">
        <v>3</v>
      </c>
      <c r="M9" s="653"/>
      <c r="N9" s="654"/>
      <c r="O9" s="673" t="s">
        <v>3</v>
      </c>
      <c r="P9" s="674"/>
      <c r="Q9" s="675"/>
      <c r="R9" s="673" t="s">
        <v>3</v>
      </c>
      <c r="S9" s="674"/>
      <c r="T9" s="675"/>
      <c r="U9" s="673" t="s">
        <v>3</v>
      </c>
      <c r="V9" s="674"/>
      <c r="W9" s="675"/>
      <c r="X9" s="680" t="s">
        <v>3</v>
      </c>
      <c r="Y9" s="681"/>
      <c r="Z9" s="682"/>
      <c r="AA9" s="680" t="s">
        <v>3</v>
      </c>
      <c r="AB9" s="681"/>
      <c r="AC9" s="682"/>
      <c r="AD9" s="680" t="s">
        <v>3</v>
      </c>
      <c r="AE9" s="681"/>
      <c r="AF9" s="682"/>
      <c r="AG9" s="692" t="s">
        <v>3</v>
      </c>
      <c r="AH9" s="693"/>
      <c r="AI9" s="694"/>
      <c r="AJ9" s="652" t="s">
        <v>3</v>
      </c>
      <c r="AK9" s="653"/>
      <c r="AL9" s="654"/>
    </row>
    <row r="10" spans="1:38" ht="29.25" customHeight="1" thickBot="1">
      <c r="A10" s="650"/>
      <c r="B10" s="661"/>
      <c r="C10" s="662"/>
      <c r="D10" s="662"/>
      <c r="E10" s="663"/>
      <c r="F10" s="655" t="str">
        <f>+'Indicadores Media 2010'!C12</f>
        <v>CONGETER LTDA - 50%</v>
      </c>
      <c r="G10" s="656"/>
      <c r="H10" s="657"/>
      <c r="I10" s="655" t="str">
        <f>+'Indicadores Media 2010'!C13</f>
        <v>DAPCIL LTDA - 50%</v>
      </c>
      <c r="J10" s="656"/>
      <c r="K10" s="657"/>
      <c r="L10" s="677" t="str">
        <f>+'Indicadores Media 2010'!C11</f>
        <v>CONSORCIO ADECUACIONES UD</v>
      </c>
      <c r="M10" s="678"/>
      <c r="N10" s="679"/>
      <c r="O10" s="670" t="str">
        <f>+'Indicadores Media 2010'!C15</f>
        <v>EQUIPOS Y CONSTRUCCIONES VAREGO SAS - 50%</v>
      </c>
      <c r="P10" s="671"/>
      <c r="Q10" s="672"/>
      <c r="R10" s="670" t="str">
        <f>+'Indicadores Media 2010'!C16</f>
        <v>OJEDA CORTES ANIBAL - 50%</v>
      </c>
      <c r="S10" s="671"/>
      <c r="T10" s="672"/>
      <c r="U10" s="670" t="str">
        <f>+'Indicadores Media 2010'!C14</f>
        <v>CONSORCIO ESCUADRA</v>
      </c>
      <c r="V10" s="671"/>
      <c r="W10" s="672"/>
      <c r="X10" s="683" t="str">
        <f>+'Indicadores Media 2010'!C18</f>
        <v>TEC- CONS SAS - 50%</v>
      </c>
      <c r="Y10" s="684"/>
      <c r="Z10" s="685"/>
      <c r="AA10" s="683" t="str">
        <f>+'Indicadores Media 2010'!C19</f>
        <v>MHC INGENIERIA EU - 50%</v>
      </c>
      <c r="AB10" s="684"/>
      <c r="AC10" s="685"/>
      <c r="AD10" s="683" t="str">
        <f>+'Indicadores Media 2010'!C17</f>
        <v>CONSORICIO TM INGENIERIA</v>
      </c>
      <c r="AE10" s="684"/>
      <c r="AF10" s="685"/>
      <c r="AG10" s="686" t="str">
        <f>+'Indicadores Media 2010'!C20</f>
        <v>CONSTRUCCIONES BENAVIDES INGENIEROS CONTRATISTAS</v>
      </c>
      <c r="AH10" s="687"/>
      <c r="AI10" s="688"/>
      <c r="AJ10" s="689" t="str">
        <f>+'Indicadores Media 2010'!C21</f>
        <v>SAVERA SAS</v>
      </c>
      <c r="AK10" s="690"/>
      <c r="AL10" s="691"/>
    </row>
    <row r="11" spans="1:38" ht="14.25" thickBot="1">
      <c r="A11" s="650"/>
      <c r="B11" s="661"/>
      <c r="C11" s="662"/>
      <c r="D11" s="662"/>
      <c r="E11" s="663"/>
      <c r="F11" s="652" t="s">
        <v>0</v>
      </c>
      <c r="G11" s="653"/>
      <c r="H11" s="654"/>
      <c r="I11" s="652" t="s">
        <v>0</v>
      </c>
      <c r="J11" s="653"/>
      <c r="K11" s="654"/>
      <c r="L11" s="652" t="s">
        <v>0</v>
      </c>
      <c r="M11" s="653"/>
      <c r="N11" s="654"/>
      <c r="O11" s="673" t="s">
        <v>0</v>
      </c>
      <c r="P11" s="674"/>
      <c r="Q11" s="675"/>
      <c r="R11" s="673" t="s">
        <v>0</v>
      </c>
      <c r="S11" s="674"/>
      <c r="T11" s="675"/>
      <c r="U11" s="673" t="s">
        <v>0</v>
      </c>
      <c r="V11" s="674"/>
      <c r="W11" s="675"/>
      <c r="X11" s="680" t="s">
        <v>0</v>
      </c>
      <c r="Y11" s="681"/>
      <c r="Z11" s="682"/>
      <c r="AA11" s="680" t="s">
        <v>0</v>
      </c>
      <c r="AB11" s="681"/>
      <c r="AC11" s="682"/>
      <c r="AD11" s="680" t="s">
        <v>0</v>
      </c>
      <c r="AE11" s="681"/>
      <c r="AF11" s="682"/>
      <c r="AG11" s="692" t="s">
        <v>0</v>
      </c>
      <c r="AH11" s="693"/>
      <c r="AI11" s="694"/>
      <c r="AJ11" s="695" t="s">
        <v>0</v>
      </c>
      <c r="AK11" s="696"/>
      <c r="AL11" s="697"/>
    </row>
    <row r="12" spans="1:38" ht="14.25" thickBot="1">
      <c r="A12" s="651"/>
      <c r="B12" s="664"/>
      <c r="C12" s="665"/>
      <c r="D12" s="665"/>
      <c r="E12" s="666"/>
      <c r="F12" s="6" t="s">
        <v>2</v>
      </c>
      <c r="G12" s="5" t="s">
        <v>1</v>
      </c>
      <c r="H12" s="5" t="s">
        <v>6</v>
      </c>
      <c r="I12" s="6" t="s">
        <v>2</v>
      </c>
      <c r="J12" s="5" t="s">
        <v>1</v>
      </c>
      <c r="K12" s="5" t="s">
        <v>6</v>
      </c>
      <c r="L12" s="6" t="s">
        <v>2</v>
      </c>
      <c r="M12" s="5" t="s">
        <v>1</v>
      </c>
      <c r="N12" s="5" t="s">
        <v>6</v>
      </c>
      <c r="O12" s="125" t="s">
        <v>2</v>
      </c>
      <c r="P12" s="126" t="s">
        <v>1</v>
      </c>
      <c r="Q12" s="126" t="s">
        <v>6</v>
      </c>
      <c r="R12" s="125" t="s">
        <v>2</v>
      </c>
      <c r="S12" s="126" t="s">
        <v>1</v>
      </c>
      <c r="T12" s="126" t="s">
        <v>6</v>
      </c>
      <c r="U12" s="125" t="s">
        <v>2</v>
      </c>
      <c r="V12" s="126" t="s">
        <v>1</v>
      </c>
      <c r="W12" s="126" t="s">
        <v>6</v>
      </c>
      <c r="X12" s="156" t="s">
        <v>2</v>
      </c>
      <c r="Y12" s="157" t="s">
        <v>1</v>
      </c>
      <c r="Z12" s="157" t="s">
        <v>6</v>
      </c>
      <c r="AA12" s="156" t="s">
        <v>2</v>
      </c>
      <c r="AB12" s="157" t="s">
        <v>1</v>
      </c>
      <c r="AC12" s="157" t="s">
        <v>6</v>
      </c>
      <c r="AD12" s="156" t="s">
        <v>2</v>
      </c>
      <c r="AE12" s="157" t="s">
        <v>1</v>
      </c>
      <c r="AF12" s="157" t="s">
        <v>6</v>
      </c>
      <c r="AG12" s="204" t="s">
        <v>2</v>
      </c>
      <c r="AH12" s="205" t="s">
        <v>1</v>
      </c>
      <c r="AI12" s="205" t="s">
        <v>6</v>
      </c>
      <c r="AJ12" s="187" t="s">
        <v>2</v>
      </c>
      <c r="AK12" s="188" t="s">
        <v>1</v>
      </c>
      <c r="AL12" s="188" t="s">
        <v>6</v>
      </c>
    </row>
    <row r="13" spans="1:38" ht="14.25" thickBot="1">
      <c r="A13" s="642">
        <v>1</v>
      </c>
      <c r="B13" s="667" t="s">
        <v>10</v>
      </c>
      <c r="C13" s="668"/>
      <c r="D13" s="668"/>
      <c r="E13" s="669"/>
      <c r="F13" s="17"/>
      <c r="G13" s="17"/>
      <c r="H13" s="17"/>
      <c r="I13" s="68"/>
      <c r="J13" s="68"/>
      <c r="K13" s="17"/>
      <c r="L13" s="17"/>
      <c r="M13" s="17"/>
      <c r="N13" s="17"/>
      <c r="O13" s="127"/>
      <c r="P13" s="127"/>
      <c r="Q13" s="127"/>
      <c r="R13" s="128"/>
      <c r="S13" s="128"/>
      <c r="T13" s="127"/>
      <c r="U13" s="127"/>
      <c r="V13" s="127"/>
      <c r="W13" s="127"/>
      <c r="X13" s="158"/>
      <c r="Y13" s="158"/>
      <c r="Z13" s="158"/>
      <c r="AA13" s="159"/>
      <c r="AB13" s="159"/>
      <c r="AC13" s="158"/>
      <c r="AD13" s="158"/>
      <c r="AE13" s="158"/>
      <c r="AF13" s="158"/>
      <c r="AG13" s="206"/>
      <c r="AH13" s="206"/>
      <c r="AI13" s="206"/>
      <c r="AJ13" s="228"/>
      <c r="AK13" s="228"/>
      <c r="AL13" s="189"/>
    </row>
    <row r="14" spans="1:38" ht="13.5">
      <c r="A14" s="643"/>
      <c r="B14" s="645" t="s">
        <v>11</v>
      </c>
      <c r="C14" s="646"/>
      <c r="D14" s="18">
        <v>2009</v>
      </c>
      <c r="E14" s="19">
        <v>2010</v>
      </c>
      <c r="F14" s="20"/>
      <c r="G14" s="9" t="s">
        <v>78</v>
      </c>
      <c r="H14" s="9" t="s">
        <v>77</v>
      </c>
      <c r="I14" s="20"/>
      <c r="J14" s="69" t="s">
        <v>78</v>
      </c>
      <c r="K14" s="9" t="s">
        <v>77</v>
      </c>
      <c r="L14" s="20"/>
      <c r="M14" s="9"/>
      <c r="N14" s="9" t="s">
        <v>90</v>
      </c>
      <c r="O14" s="129" t="s">
        <v>78</v>
      </c>
      <c r="P14" s="130"/>
      <c r="Q14" s="130"/>
      <c r="R14" s="129" t="s">
        <v>78</v>
      </c>
      <c r="S14" s="131"/>
      <c r="T14" s="130"/>
      <c r="U14" s="129"/>
      <c r="V14" s="130"/>
      <c r="W14" s="130"/>
      <c r="X14" s="160" t="s">
        <v>78</v>
      </c>
      <c r="Y14" s="161"/>
      <c r="Z14" s="161"/>
      <c r="AA14" s="160" t="s">
        <v>78</v>
      </c>
      <c r="AB14" s="162"/>
      <c r="AC14" s="161"/>
      <c r="AD14" s="160"/>
      <c r="AE14" s="161"/>
      <c r="AF14" s="161"/>
      <c r="AG14" s="207" t="s">
        <v>78</v>
      </c>
      <c r="AH14" s="208"/>
      <c r="AI14" s="208"/>
      <c r="AJ14" s="190" t="s">
        <v>78</v>
      </c>
      <c r="AK14" s="229"/>
      <c r="AL14" s="191"/>
    </row>
    <row r="15" spans="1:38" ht="14.25" thickBot="1">
      <c r="A15" s="643"/>
      <c r="B15" s="647"/>
      <c r="C15" s="648"/>
      <c r="D15" s="65"/>
      <c r="E15" s="66"/>
      <c r="F15" s="63"/>
      <c r="G15" s="11"/>
      <c r="H15" s="11"/>
      <c r="I15" s="63"/>
      <c r="J15" s="70"/>
      <c r="K15" s="11"/>
      <c r="L15" s="63"/>
      <c r="M15" s="11"/>
      <c r="N15" s="11"/>
      <c r="O15" s="132"/>
      <c r="P15" s="133"/>
      <c r="Q15" s="133"/>
      <c r="R15" s="132"/>
      <c r="S15" s="134"/>
      <c r="T15" s="133"/>
      <c r="U15" s="132"/>
      <c r="V15" s="133"/>
      <c r="W15" s="133"/>
      <c r="X15" s="163"/>
      <c r="Y15" s="164"/>
      <c r="Z15" s="164"/>
      <c r="AA15" s="163"/>
      <c r="AB15" s="165"/>
      <c r="AC15" s="164"/>
      <c r="AD15" s="163"/>
      <c r="AE15" s="164"/>
      <c r="AF15" s="164"/>
      <c r="AG15" s="209"/>
      <c r="AH15" s="210"/>
      <c r="AI15" s="210"/>
      <c r="AJ15" s="192"/>
      <c r="AK15" s="230"/>
      <c r="AL15" s="193"/>
    </row>
    <row r="16" spans="1:38" ht="13.5">
      <c r="A16" s="643"/>
      <c r="B16" s="645" t="s">
        <v>12</v>
      </c>
      <c r="C16" s="646"/>
      <c r="D16" s="18">
        <v>2009</v>
      </c>
      <c r="E16" s="19">
        <v>2010</v>
      </c>
      <c r="F16" s="20"/>
      <c r="G16" s="9" t="s">
        <v>78</v>
      </c>
      <c r="H16" s="9" t="s">
        <v>77</v>
      </c>
      <c r="I16" s="20"/>
      <c r="J16" s="69" t="s">
        <v>78</v>
      </c>
      <c r="K16" s="9" t="s">
        <v>77</v>
      </c>
      <c r="L16" s="20"/>
      <c r="M16" s="9"/>
      <c r="N16" s="9" t="s">
        <v>90</v>
      </c>
      <c r="O16" s="129" t="s">
        <v>78</v>
      </c>
      <c r="P16" s="130"/>
      <c r="Q16" s="130"/>
      <c r="R16" s="129" t="s">
        <v>78</v>
      </c>
      <c r="S16" s="131"/>
      <c r="T16" s="130"/>
      <c r="U16" s="129"/>
      <c r="V16" s="130"/>
      <c r="W16" s="130"/>
      <c r="X16" s="160" t="s">
        <v>78</v>
      </c>
      <c r="Y16" s="161"/>
      <c r="Z16" s="161"/>
      <c r="AA16" s="160" t="s">
        <v>78</v>
      </c>
      <c r="AB16" s="162"/>
      <c r="AC16" s="161"/>
      <c r="AD16" s="160"/>
      <c r="AE16" s="161"/>
      <c r="AF16" s="161"/>
      <c r="AG16" s="207" t="s">
        <v>78</v>
      </c>
      <c r="AH16" s="208"/>
      <c r="AI16" s="208"/>
      <c r="AJ16" s="190" t="s">
        <v>78</v>
      </c>
      <c r="AK16" s="229"/>
      <c r="AL16" s="191"/>
    </row>
    <row r="17" spans="1:38" ht="14.25" thickBot="1">
      <c r="A17" s="643"/>
      <c r="B17" s="647"/>
      <c r="C17" s="648"/>
      <c r="D17" s="65"/>
      <c r="E17" s="66"/>
      <c r="F17" s="63"/>
      <c r="G17" s="11"/>
      <c r="H17" s="11"/>
      <c r="I17" s="63"/>
      <c r="J17" s="70"/>
      <c r="K17" s="11"/>
      <c r="L17" s="63"/>
      <c r="M17" s="11"/>
      <c r="N17" s="11"/>
      <c r="O17" s="132"/>
      <c r="P17" s="133"/>
      <c r="Q17" s="133"/>
      <c r="R17" s="132"/>
      <c r="S17" s="134"/>
      <c r="T17" s="133"/>
      <c r="U17" s="132"/>
      <c r="V17" s="133"/>
      <c r="W17" s="133"/>
      <c r="X17" s="163"/>
      <c r="Y17" s="164"/>
      <c r="Z17" s="164"/>
      <c r="AA17" s="163"/>
      <c r="AB17" s="165"/>
      <c r="AC17" s="164"/>
      <c r="AD17" s="163"/>
      <c r="AE17" s="164"/>
      <c r="AF17" s="164"/>
      <c r="AG17" s="209"/>
      <c r="AH17" s="210"/>
      <c r="AI17" s="210"/>
      <c r="AJ17" s="192"/>
      <c r="AK17" s="230"/>
      <c r="AL17" s="193"/>
    </row>
    <row r="18" spans="1:38" ht="13.5">
      <c r="A18" s="643"/>
      <c r="B18" s="645" t="s">
        <v>13</v>
      </c>
      <c r="C18" s="646"/>
      <c r="D18" s="18">
        <v>2009</v>
      </c>
      <c r="E18" s="19">
        <v>2010</v>
      </c>
      <c r="F18" s="20"/>
      <c r="G18" s="9" t="s">
        <v>78</v>
      </c>
      <c r="H18" s="9" t="s">
        <v>77</v>
      </c>
      <c r="I18" s="20"/>
      <c r="J18" s="69" t="s">
        <v>78</v>
      </c>
      <c r="K18" s="9" t="s">
        <v>77</v>
      </c>
      <c r="L18" s="20"/>
      <c r="M18" s="9"/>
      <c r="N18" s="9" t="s">
        <v>90</v>
      </c>
      <c r="O18" s="129" t="s">
        <v>78</v>
      </c>
      <c r="P18" s="130"/>
      <c r="Q18" s="130"/>
      <c r="R18" s="129" t="s">
        <v>78</v>
      </c>
      <c r="S18" s="131"/>
      <c r="T18" s="130"/>
      <c r="U18" s="129"/>
      <c r="V18" s="130"/>
      <c r="W18" s="130"/>
      <c r="X18" s="160" t="s">
        <v>78</v>
      </c>
      <c r="Y18" s="161"/>
      <c r="Z18" s="161"/>
      <c r="AA18" s="160" t="s">
        <v>78</v>
      </c>
      <c r="AB18" s="162"/>
      <c r="AC18" s="161"/>
      <c r="AD18" s="160"/>
      <c r="AE18" s="161"/>
      <c r="AF18" s="161"/>
      <c r="AG18" s="207" t="s">
        <v>78</v>
      </c>
      <c r="AH18" s="208"/>
      <c r="AI18" s="208"/>
      <c r="AJ18" s="190" t="s">
        <v>78</v>
      </c>
      <c r="AK18" s="229"/>
      <c r="AL18" s="191"/>
    </row>
    <row r="19" spans="1:38" ht="14.25" thickBot="1">
      <c r="A19" s="643"/>
      <c r="B19" s="647"/>
      <c r="C19" s="648"/>
      <c r="D19" s="65"/>
      <c r="E19" s="66"/>
      <c r="F19" s="63"/>
      <c r="G19" s="11"/>
      <c r="H19" s="11"/>
      <c r="I19" s="63"/>
      <c r="J19" s="70"/>
      <c r="K19" s="11"/>
      <c r="L19" s="63"/>
      <c r="M19" s="11"/>
      <c r="N19" s="11"/>
      <c r="O19" s="132"/>
      <c r="P19" s="133"/>
      <c r="Q19" s="133"/>
      <c r="R19" s="132"/>
      <c r="S19" s="134"/>
      <c r="T19" s="133"/>
      <c r="U19" s="132"/>
      <c r="V19" s="133"/>
      <c r="W19" s="133"/>
      <c r="X19" s="163"/>
      <c r="Y19" s="164"/>
      <c r="Z19" s="164"/>
      <c r="AA19" s="163"/>
      <c r="AB19" s="165"/>
      <c r="AC19" s="164"/>
      <c r="AD19" s="163"/>
      <c r="AE19" s="164"/>
      <c r="AF19" s="164"/>
      <c r="AG19" s="209"/>
      <c r="AH19" s="210"/>
      <c r="AI19" s="210"/>
      <c r="AJ19" s="192"/>
      <c r="AK19" s="230"/>
      <c r="AL19" s="193"/>
    </row>
    <row r="20" spans="1:38" ht="14.25" thickBot="1">
      <c r="A20" s="643"/>
      <c r="B20" s="624" t="s">
        <v>14</v>
      </c>
      <c r="C20" s="625"/>
      <c r="D20" s="18">
        <v>2009</v>
      </c>
      <c r="E20" s="19">
        <v>2010</v>
      </c>
      <c r="F20" s="28"/>
      <c r="G20" s="30" t="s">
        <v>78</v>
      </c>
      <c r="H20" s="9" t="s">
        <v>77</v>
      </c>
      <c r="I20" s="28"/>
      <c r="J20" s="68" t="s">
        <v>78</v>
      </c>
      <c r="K20" s="29" t="s">
        <v>77</v>
      </c>
      <c r="L20" s="28"/>
      <c r="M20" s="30"/>
      <c r="N20" s="29" t="s">
        <v>90</v>
      </c>
      <c r="O20" s="135" t="s">
        <v>78</v>
      </c>
      <c r="P20" s="136"/>
      <c r="Q20" s="137"/>
      <c r="R20" s="135" t="s">
        <v>78</v>
      </c>
      <c r="S20" s="128"/>
      <c r="T20" s="137"/>
      <c r="U20" s="135"/>
      <c r="V20" s="136"/>
      <c r="W20" s="137"/>
      <c r="X20" s="166" t="s">
        <v>78</v>
      </c>
      <c r="Y20" s="167"/>
      <c r="Z20" s="168"/>
      <c r="AA20" s="166" t="s">
        <v>78</v>
      </c>
      <c r="AB20" s="159"/>
      <c r="AC20" s="168"/>
      <c r="AD20" s="166"/>
      <c r="AE20" s="167"/>
      <c r="AF20" s="168"/>
      <c r="AG20" s="211" t="s">
        <v>78</v>
      </c>
      <c r="AH20" s="212"/>
      <c r="AI20" s="213"/>
      <c r="AJ20" s="194" t="s">
        <v>78</v>
      </c>
      <c r="AK20" s="228"/>
      <c r="AL20" s="195"/>
    </row>
    <row r="21" spans="1:38" ht="14.25" thickBot="1">
      <c r="A21" s="644"/>
      <c r="B21" s="626"/>
      <c r="C21" s="627"/>
      <c r="D21" s="65"/>
      <c r="E21" s="66"/>
      <c r="F21" s="67"/>
      <c r="G21" s="22"/>
      <c r="H21" s="22"/>
      <c r="I21" s="67"/>
      <c r="J21" s="64"/>
      <c r="K21" s="22"/>
      <c r="L21" s="67"/>
      <c r="M21" s="22"/>
      <c r="N21" s="22"/>
      <c r="O21" s="138"/>
      <c r="P21" s="139"/>
      <c r="Q21" s="139"/>
      <c r="R21" s="138"/>
      <c r="S21" s="140"/>
      <c r="T21" s="139"/>
      <c r="U21" s="138"/>
      <c r="V21" s="139"/>
      <c r="W21" s="139"/>
      <c r="X21" s="169"/>
      <c r="Y21" s="170"/>
      <c r="Z21" s="170"/>
      <c r="AA21" s="169"/>
      <c r="AB21" s="171"/>
      <c r="AC21" s="170"/>
      <c r="AD21" s="169"/>
      <c r="AE21" s="170"/>
      <c r="AF21" s="170"/>
      <c r="AG21" s="214"/>
      <c r="AH21" s="215"/>
      <c r="AI21" s="215"/>
      <c r="AJ21" s="196"/>
      <c r="AK21" s="231"/>
      <c r="AL21" s="197"/>
    </row>
    <row r="22" spans="1:38" ht="14.25" thickBot="1">
      <c r="A22" s="630">
        <v>2</v>
      </c>
      <c r="B22" s="628" t="s">
        <v>15</v>
      </c>
      <c r="C22" s="629"/>
      <c r="D22" s="629"/>
      <c r="E22" s="629"/>
      <c r="F22" s="17"/>
      <c r="G22" s="17"/>
      <c r="H22" s="17"/>
      <c r="I22" s="68"/>
      <c r="J22" s="68"/>
      <c r="K22" s="17"/>
      <c r="L22" s="17"/>
      <c r="M22" s="17"/>
      <c r="N22" s="17"/>
      <c r="O22" s="127"/>
      <c r="P22" s="127"/>
      <c r="Q22" s="127"/>
      <c r="R22" s="128"/>
      <c r="S22" s="128"/>
      <c r="T22" s="127"/>
      <c r="U22" s="127"/>
      <c r="V22" s="127"/>
      <c r="W22" s="127"/>
      <c r="X22" s="158"/>
      <c r="Y22" s="158"/>
      <c r="Z22" s="158"/>
      <c r="AA22" s="159"/>
      <c r="AB22" s="159"/>
      <c r="AC22" s="158"/>
      <c r="AD22" s="158"/>
      <c r="AE22" s="158"/>
      <c r="AF22" s="158"/>
      <c r="AG22" s="206"/>
      <c r="AH22" s="206"/>
      <c r="AI22" s="206"/>
      <c r="AJ22" s="228"/>
      <c r="AK22" s="228"/>
      <c r="AL22" s="189"/>
    </row>
    <row r="23" spans="1:38" ht="14.25" thickBot="1">
      <c r="A23" s="631"/>
      <c r="B23" s="633" t="s">
        <v>18</v>
      </c>
      <c r="C23" s="634"/>
      <c r="D23" s="634"/>
      <c r="E23" s="634"/>
      <c r="F23" s="20" t="s">
        <v>78</v>
      </c>
      <c r="G23" s="21"/>
      <c r="H23" s="22"/>
      <c r="I23" s="20" t="s">
        <v>78</v>
      </c>
      <c r="J23" s="67"/>
      <c r="K23" s="22"/>
      <c r="L23" s="20"/>
      <c r="M23" s="21"/>
      <c r="N23" s="22"/>
      <c r="O23" s="129" t="s">
        <v>78</v>
      </c>
      <c r="P23" s="141"/>
      <c r="Q23" s="139"/>
      <c r="R23" s="129" t="s">
        <v>78</v>
      </c>
      <c r="S23" s="138"/>
      <c r="T23" s="139"/>
      <c r="U23" s="129"/>
      <c r="V23" s="141"/>
      <c r="W23" s="139"/>
      <c r="X23" s="169" t="s">
        <v>78</v>
      </c>
      <c r="Y23" s="172"/>
      <c r="Z23" s="170"/>
      <c r="AA23" s="160" t="s">
        <v>78</v>
      </c>
      <c r="AB23" s="169"/>
      <c r="AC23" s="170"/>
      <c r="AD23" s="160"/>
      <c r="AE23" s="172"/>
      <c r="AF23" s="170"/>
      <c r="AG23" s="207"/>
      <c r="AH23" s="216" t="s">
        <v>78</v>
      </c>
      <c r="AI23" s="215" t="s">
        <v>79</v>
      </c>
      <c r="AJ23" s="190" t="s">
        <v>78</v>
      </c>
      <c r="AK23" s="196"/>
      <c r="AL23" s="197"/>
    </row>
    <row r="24" spans="1:38" ht="14.25" thickBot="1">
      <c r="A24" s="631"/>
      <c r="B24" s="635" t="s">
        <v>16</v>
      </c>
      <c r="C24" s="636"/>
      <c r="D24" s="636"/>
      <c r="E24" s="636"/>
      <c r="F24" s="20" t="s">
        <v>78</v>
      </c>
      <c r="G24" s="23"/>
      <c r="H24" s="9"/>
      <c r="I24" s="20" t="s">
        <v>78</v>
      </c>
      <c r="J24" s="71"/>
      <c r="K24" s="9"/>
      <c r="L24" s="20"/>
      <c r="M24" s="23"/>
      <c r="N24" s="9"/>
      <c r="O24" s="129" t="s">
        <v>78</v>
      </c>
      <c r="P24" s="142"/>
      <c r="Q24" s="130"/>
      <c r="R24" s="129" t="s">
        <v>78</v>
      </c>
      <c r="S24" s="143"/>
      <c r="T24" s="130"/>
      <c r="U24" s="129"/>
      <c r="V24" s="142"/>
      <c r="W24" s="130"/>
      <c r="X24" s="160" t="s">
        <v>78</v>
      </c>
      <c r="Y24" s="173"/>
      <c r="Z24" s="161"/>
      <c r="AA24" s="160" t="s">
        <v>78</v>
      </c>
      <c r="AB24" s="174"/>
      <c r="AC24" s="161"/>
      <c r="AD24" s="160"/>
      <c r="AE24" s="173"/>
      <c r="AF24" s="161"/>
      <c r="AG24" s="207" t="s">
        <v>78</v>
      </c>
      <c r="AH24" s="217"/>
      <c r="AI24" s="208"/>
      <c r="AJ24" s="190" t="s">
        <v>78</v>
      </c>
      <c r="AK24" s="232"/>
      <c r="AL24" s="191"/>
    </row>
    <row r="25" spans="1:38" ht="14.25" thickBot="1">
      <c r="A25" s="630">
        <v>3</v>
      </c>
      <c r="B25" s="628" t="s">
        <v>17</v>
      </c>
      <c r="C25" s="629"/>
      <c r="D25" s="629"/>
      <c r="E25" s="629"/>
      <c r="F25" s="24"/>
      <c r="G25" s="24"/>
      <c r="H25" s="17"/>
      <c r="I25" s="6"/>
      <c r="J25" s="6"/>
      <c r="K25" s="17"/>
      <c r="L25" s="24"/>
      <c r="M25" s="24"/>
      <c r="N25" s="17"/>
      <c r="O25" s="144"/>
      <c r="P25" s="144"/>
      <c r="Q25" s="127"/>
      <c r="R25" s="125"/>
      <c r="S25" s="125"/>
      <c r="T25" s="127"/>
      <c r="U25" s="144"/>
      <c r="V25" s="144"/>
      <c r="W25" s="127"/>
      <c r="X25" s="175"/>
      <c r="Y25" s="175"/>
      <c r="Z25" s="158"/>
      <c r="AA25" s="156"/>
      <c r="AB25" s="156"/>
      <c r="AC25" s="158"/>
      <c r="AD25" s="175"/>
      <c r="AE25" s="175"/>
      <c r="AF25" s="158"/>
      <c r="AG25" s="218"/>
      <c r="AH25" s="218"/>
      <c r="AI25" s="206"/>
      <c r="AJ25" s="187"/>
      <c r="AK25" s="187"/>
      <c r="AL25" s="189"/>
    </row>
    <row r="26" spans="1:38" ht="14.25" thickBot="1">
      <c r="A26" s="631"/>
      <c r="B26" s="637" t="s">
        <v>18</v>
      </c>
      <c r="C26" s="638"/>
      <c r="D26" s="638"/>
      <c r="E26" s="638"/>
      <c r="F26" s="25" t="s">
        <v>78</v>
      </c>
      <c r="G26" s="26"/>
      <c r="H26" s="27"/>
      <c r="I26" s="25" t="s">
        <v>80</v>
      </c>
      <c r="J26" s="72"/>
      <c r="K26" s="27"/>
      <c r="L26" s="25"/>
      <c r="M26" s="26"/>
      <c r="N26" s="27"/>
      <c r="O26" s="145" t="s">
        <v>78</v>
      </c>
      <c r="P26" s="146"/>
      <c r="Q26" s="147"/>
      <c r="R26" s="145" t="s">
        <v>80</v>
      </c>
      <c r="S26" s="148"/>
      <c r="T26" s="147"/>
      <c r="U26" s="145"/>
      <c r="V26" s="146"/>
      <c r="W26" s="147"/>
      <c r="X26" s="169" t="s">
        <v>78</v>
      </c>
      <c r="Y26" s="177"/>
      <c r="Z26" s="178"/>
      <c r="AA26" s="176" t="s">
        <v>80</v>
      </c>
      <c r="AB26" s="179"/>
      <c r="AC26" s="178"/>
      <c r="AD26" s="176"/>
      <c r="AE26" s="177"/>
      <c r="AF26" s="178"/>
      <c r="AG26" s="219"/>
      <c r="AH26" s="220" t="s">
        <v>78</v>
      </c>
      <c r="AI26" s="221" t="s">
        <v>79</v>
      </c>
      <c r="AJ26" s="198" t="s">
        <v>78</v>
      </c>
      <c r="AK26" s="233"/>
      <c r="AL26" s="199"/>
    </row>
    <row r="27" spans="1:38" ht="14.25" thickBot="1">
      <c r="A27" s="632"/>
      <c r="B27" s="639" t="s">
        <v>16</v>
      </c>
      <c r="C27" s="640"/>
      <c r="D27" s="640"/>
      <c r="E27" s="641"/>
      <c r="F27" s="25" t="s">
        <v>78</v>
      </c>
      <c r="G27" s="26"/>
      <c r="H27" s="35"/>
      <c r="I27" s="25" t="s">
        <v>80</v>
      </c>
      <c r="J27" s="72"/>
      <c r="K27" s="35"/>
      <c r="L27" s="25"/>
      <c r="M27" s="26"/>
      <c r="N27" s="35"/>
      <c r="O27" s="145" t="s">
        <v>78</v>
      </c>
      <c r="P27" s="146"/>
      <c r="Q27" s="149"/>
      <c r="R27" s="145" t="s">
        <v>80</v>
      </c>
      <c r="S27" s="148"/>
      <c r="T27" s="149"/>
      <c r="U27" s="145"/>
      <c r="V27" s="146"/>
      <c r="W27" s="149"/>
      <c r="X27" s="176" t="s">
        <v>78</v>
      </c>
      <c r="Y27" s="177"/>
      <c r="Z27" s="180"/>
      <c r="AA27" s="176" t="s">
        <v>80</v>
      </c>
      <c r="AB27" s="179"/>
      <c r="AC27" s="180"/>
      <c r="AD27" s="176"/>
      <c r="AE27" s="177"/>
      <c r="AF27" s="180"/>
      <c r="AG27" s="219" t="s">
        <v>78</v>
      </c>
      <c r="AH27" s="220"/>
      <c r="AI27" s="222"/>
      <c r="AJ27" s="198" t="s">
        <v>78</v>
      </c>
      <c r="AK27" s="233"/>
      <c r="AL27" s="200"/>
    </row>
    <row r="28" spans="1:38" ht="14.25" thickBot="1">
      <c r="A28" s="81">
        <v>4</v>
      </c>
      <c r="B28" s="79" t="s">
        <v>56</v>
      </c>
      <c r="C28" s="80"/>
      <c r="D28" s="80"/>
      <c r="E28" s="80"/>
      <c r="F28" s="25"/>
      <c r="G28" s="26" t="s">
        <v>78</v>
      </c>
      <c r="H28" s="35" t="s">
        <v>79</v>
      </c>
      <c r="I28" s="25"/>
      <c r="J28" s="72" t="s">
        <v>78</v>
      </c>
      <c r="K28" s="35" t="s">
        <v>79</v>
      </c>
      <c r="L28" s="25"/>
      <c r="M28" s="26"/>
      <c r="N28" s="35" t="s">
        <v>90</v>
      </c>
      <c r="O28" s="145" t="s">
        <v>78</v>
      </c>
      <c r="P28" s="146"/>
      <c r="Q28" s="149"/>
      <c r="R28" s="145" t="s">
        <v>78</v>
      </c>
      <c r="S28" s="148"/>
      <c r="T28" s="149"/>
      <c r="U28" s="145"/>
      <c r="V28" s="146"/>
      <c r="W28" s="149"/>
      <c r="X28" s="176" t="s">
        <v>78</v>
      </c>
      <c r="Y28" s="177"/>
      <c r="Z28" s="180"/>
      <c r="AA28" s="176" t="s">
        <v>78</v>
      </c>
      <c r="AB28" s="179"/>
      <c r="AC28" s="180"/>
      <c r="AD28" s="176"/>
      <c r="AE28" s="177"/>
      <c r="AF28" s="180"/>
      <c r="AG28" s="219" t="s">
        <v>78</v>
      </c>
      <c r="AH28" s="220"/>
      <c r="AI28" s="222"/>
      <c r="AJ28" s="198" t="s">
        <v>78</v>
      </c>
      <c r="AK28" s="233"/>
      <c r="AL28" s="200"/>
    </row>
    <row r="29" spans="1:38" ht="14.25" thickBot="1">
      <c r="A29" s="16">
        <v>5</v>
      </c>
      <c r="B29" s="79" t="s">
        <v>57</v>
      </c>
      <c r="C29" s="80"/>
      <c r="D29" s="80"/>
      <c r="E29" s="80"/>
      <c r="F29" s="28"/>
      <c r="G29" s="73" t="s">
        <v>78</v>
      </c>
      <c r="H29" s="114" t="s">
        <v>79</v>
      </c>
      <c r="I29" s="28"/>
      <c r="J29" s="6" t="s">
        <v>78</v>
      </c>
      <c r="K29" s="114" t="s">
        <v>79</v>
      </c>
      <c r="L29" s="28"/>
      <c r="M29" s="73"/>
      <c r="N29" s="114" t="s">
        <v>90</v>
      </c>
      <c r="O29" s="135" t="s">
        <v>78</v>
      </c>
      <c r="P29" s="150"/>
      <c r="Q29" s="151"/>
      <c r="R29" s="135" t="s">
        <v>78</v>
      </c>
      <c r="S29" s="150"/>
      <c r="T29" s="151"/>
      <c r="U29" s="135"/>
      <c r="V29" s="150"/>
      <c r="W29" s="151"/>
      <c r="X29" s="166"/>
      <c r="Y29" s="181"/>
      <c r="Z29" s="182"/>
      <c r="AA29" s="166"/>
      <c r="AB29" s="156"/>
      <c r="AC29" s="182"/>
      <c r="AD29" s="166"/>
      <c r="AE29" s="181"/>
      <c r="AF29" s="182"/>
      <c r="AG29" s="211"/>
      <c r="AH29" s="223" t="s">
        <v>78</v>
      </c>
      <c r="AI29" s="224" t="s">
        <v>79</v>
      </c>
      <c r="AJ29" s="194" t="s">
        <v>78</v>
      </c>
      <c r="AK29" s="187"/>
      <c r="AL29" s="201"/>
    </row>
    <row r="30" spans="1:38" s="45" customFormat="1" ht="14.25" thickBot="1">
      <c r="A30" s="78"/>
      <c r="B30" s="110"/>
      <c r="C30" s="75"/>
      <c r="D30" s="75"/>
      <c r="E30" s="75"/>
      <c r="F30" s="78"/>
      <c r="G30" s="111"/>
      <c r="H30" s="112"/>
      <c r="I30" s="78"/>
      <c r="J30" s="113"/>
      <c r="K30" s="112"/>
      <c r="L30" s="78"/>
      <c r="M30" s="111"/>
      <c r="N30" s="112"/>
      <c r="O30" s="152"/>
      <c r="P30" s="153"/>
      <c r="Q30" s="154"/>
      <c r="R30" s="152"/>
      <c r="S30" s="155"/>
      <c r="T30" s="154"/>
      <c r="U30" s="152"/>
      <c r="V30" s="153"/>
      <c r="W30" s="154"/>
      <c r="X30" s="183"/>
      <c r="Y30" s="184"/>
      <c r="Z30" s="185"/>
      <c r="AA30" s="183"/>
      <c r="AB30" s="186"/>
      <c r="AC30" s="185"/>
      <c r="AD30" s="183"/>
      <c r="AE30" s="184"/>
      <c r="AF30" s="185"/>
      <c r="AG30" s="225"/>
      <c r="AH30" s="226"/>
      <c r="AI30" s="227"/>
      <c r="AJ30" s="202"/>
      <c r="AK30" s="234"/>
      <c r="AL30" s="203"/>
    </row>
    <row r="31" spans="1:38" ht="14.25" thickBot="1">
      <c r="A31" s="7"/>
      <c r="B31" s="31" t="s">
        <v>34</v>
      </c>
      <c r="C31" s="34"/>
      <c r="D31" s="34"/>
      <c r="E31" s="34"/>
      <c r="F31" s="28"/>
      <c r="G31" s="30"/>
      <c r="H31" s="348" t="s">
        <v>237</v>
      </c>
      <c r="I31" s="28"/>
      <c r="J31" s="68"/>
      <c r="K31" s="348" t="s">
        <v>237</v>
      </c>
      <c r="L31" s="28"/>
      <c r="M31" s="30"/>
      <c r="N31" s="348" t="s">
        <v>238</v>
      </c>
      <c r="O31" s="135"/>
      <c r="P31" s="136"/>
      <c r="Q31" s="125" t="s">
        <v>88</v>
      </c>
      <c r="R31" s="135"/>
      <c r="S31" s="128"/>
      <c r="T31" s="125" t="s">
        <v>88</v>
      </c>
      <c r="U31" s="135"/>
      <c r="V31" s="136"/>
      <c r="W31" s="348" t="s">
        <v>88</v>
      </c>
      <c r="X31" s="166"/>
      <c r="Y31" s="167"/>
      <c r="Z31" s="156" t="s">
        <v>88</v>
      </c>
      <c r="AA31" s="166"/>
      <c r="AB31" s="159"/>
      <c r="AC31" s="156" t="s">
        <v>88</v>
      </c>
      <c r="AD31" s="166"/>
      <c r="AE31" s="167"/>
      <c r="AF31" s="348" t="s">
        <v>88</v>
      </c>
      <c r="AG31" s="211"/>
      <c r="AH31" s="348" t="s">
        <v>237</v>
      </c>
      <c r="AI31" s="348" t="s">
        <v>238</v>
      </c>
      <c r="AJ31" s="194"/>
      <c r="AK31" s="228"/>
      <c r="AL31" s="348" t="s">
        <v>88</v>
      </c>
    </row>
    <row r="32" spans="1:8" ht="13.5">
      <c r="A32" s="7"/>
      <c r="B32" s="7"/>
      <c r="C32" s="7"/>
      <c r="D32" s="7"/>
      <c r="E32" s="7"/>
      <c r="F32" s="7"/>
      <c r="G32" s="7"/>
      <c r="H32" s="7"/>
    </row>
    <row r="33" spans="2:31" s="40" customFormat="1" ht="12.75">
      <c r="B33" s="698"/>
      <c r="C33" s="699"/>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row>
    <row r="34" spans="1:8" s="40" customFormat="1" ht="11.25">
      <c r="A34" s="623" t="s">
        <v>38</v>
      </c>
      <c r="B34" s="623"/>
      <c r="C34" s="623"/>
      <c r="D34" s="623"/>
      <c r="E34" s="623"/>
      <c r="F34" s="623"/>
      <c r="G34" s="623"/>
      <c r="H34" s="623"/>
    </row>
    <row r="35" spans="1:41" s="40" customFormat="1" ht="11.25">
      <c r="A35" s="622" t="s">
        <v>36</v>
      </c>
      <c r="B35" s="622"/>
      <c r="C35" s="622"/>
      <c r="D35" s="622"/>
      <c r="E35" s="622"/>
      <c r="F35" s="622"/>
      <c r="G35" s="622"/>
      <c r="H35" s="622"/>
      <c r="O35" s="620" t="s">
        <v>36</v>
      </c>
      <c r="P35" s="620"/>
      <c r="Q35" s="620"/>
      <c r="R35" s="620"/>
      <c r="S35" s="620"/>
      <c r="T35" s="620"/>
      <c r="U35" s="620"/>
      <c r="V35" s="620"/>
      <c r="W35" s="620"/>
      <c r="X35" s="620" t="s">
        <v>36</v>
      </c>
      <c r="Y35" s="620"/>
      <c r="Z35" s="620"/>
      <c r="AA35" s="620"/>
      <c r="AB35" s="620"/>
      <c r="AC35" s="620"/>
      <c r="AD35" s="620"/>
      <c r="AE35" s="620"/>
      <c r="AF35" s="620"/>
      <c r="AG35" s="620" t="s">
        <v>36</v>
      </c>
      <c r="AH35" s="620"/>
      <c r="AI35" s="620"/>
      <c r="AJ35" s="620"/>
      <c r="AK35" s="620"/>
      <c r="AL35" s="620"/>
      <c r="AM35" s="346"/>
      <c r="AN35" s="346"/>
      <c r="AO35" s="346"/>
    </row>
    <row r="36" spans="1:41" s="40" customFormat="1" ht="11.25">
      <c r="A36" s="623" t="s">
        <v>37</v>
      </c>
      <c r="B36" s="623"/>
      <c r="C36" s="623"/>
      <c r="D36" s="623"/>
      <c r="E36" s="623"/>
      <c r="F36" s="623"/>
      <c r="G36" s="623"/>
      <c r="H36" s="623"/>
      <c r="O36" s="621" t="s">
        <v>37</v>
      </c>
      <c r="P36" s="620"/>
      <c r="Q36" s="620"/>
      <c r="R36" s="620"/>
      <c r="S36" s="620"/>
      <c r="T36" s="620"/>
      <c r="U36" s="620"/>
      <c r="V36" s="620"/>
      <c r="W36" s="620"/>
      <c r="X36" s="621" t="s">
        <v>37</v>
      </c>
      <c r="Y36" s="620"/>
      <c r="Z36" s="620"/>
      <c r="AA36" s="620"/>
      <c r="AB36" s="620"/>
      <c r="AC36" s="620"/>
      <c r="AD36" s="620"/>
      <c r="AE36" s="620"/>
      <c r="AF36" s="620"/>
      <c r="AG36" s="621" t="s">
        <v>37</v>
      </c>
      <c r="AH36" s="621"/>
      <c r="AI36" s="621"/>
      <c r="AJ36" s="621"/>
      <c r="AK36" s="621"/>
      <c r="AL36" s="621"/>
      <c r="AM36" s="621"/>
      <c r="AN36" s="621"/>
      <c r="AO36" s="621"/>
    </row>
    <row r="37" s="40" customFormat="1" ht="12.75">
      <c r="H37" s="7"/>
    </row>
    <row r="38" s="40" customFormat="1" ht="12.75">
      <c r="H38" s="7"/>
    </row>
    <row r="39" s="40" customFormat="1" ht="12.75">
      <c r="H39" s="7"/>
    </row>
    <row r="40" s="40" customFormat="1" ht="12.75">
      <c r="H40" s="7"/>
    </row>
    <row r="41" spans="1:8" ht="12.75">
      <c r="A41" s="39"/>
      <c r="H41" s="1"/>
    </row>
    <row r="42" spans="1:8" ht="12.75">
      <c r="A42" s="38"/>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row r="74" spans="1:8" ht="12.75">
      <c r="A74" s="1"/>
      <c r="B74" s="1"/>
      <c r="C74" s="1"/>
      <c r="D74" s="1"/>
      <c r="E74" s="1"/>
      <c r="F74" s="1"/>
      <c r="G74" s="1"/>
      <c r="H74" s="1"/>
    </row>
    <row r="75" spans="1:8" ht="12.75">
      <c r="A75" s="1"/>
      <c r="B75" s="1"/>
      <c r="C75" s="1"/>
      <c r="D75" s="1"/>
      <c r="E75" s="1"/>
      <c r="F75" s="1"/>
      <c r="G75" s="1"/>
      <c r="H75" s="1"/>
    </row>
    <row r="76" spans="1:8" ht="12.75">
      <c r="A76" s="1"/>
      <c r="B76" s="1"/>
      <c r="C76" s="1"/>
      <c r="D76" s="1"/>
      <c r="E76" s="1"/>
      <c r="F76" s="1"/>
      <c r="G76" s="1"/>
      <c r="H76" s="1"/>
    </row>
    <row r="77" spans="1:8" ht="12.75">
      <c r="A77" s="1"/>
      <c r="B77" s="1"/>
      <c r="C77" s="1"/>
      <c r="D77" s="1"/>
      <c r="E77" s="1"/>
      <c r="F77" s="1"/>
      <c r="G77" s="1"/>
      <c r="H77" s="1"/>
    </row>
    <row r="78" spans="1:8" ht="12.75">
      <c r="A78" s="1"/>
      <c r="B78" s="1"/>
      <c r="C78" s="1"/>
      <c r="D78" s="1"/>
      <c r="E78" s="1"/>
      <c r="F78" s="1"/>
      <c r="G78" s="1"/>
      <c r="H78" s="1"/>
    </row>
    <row r="79" spans="1:8" ht="12.75">
      <c r="A79" s="1"/>
      <c r="B79" s="1"/>
      <c r="C79" s="1"/>
      <c r="D79" s="1"/>
      <c r="E79" s="1"/>
      <c r="F79" s="1"/>
      <c r="G79" s="1"/>
      <c r="H79" s="1"/>
    </row>
    <row r="80" spans="1:8" ht="12.75">
      <c r="A80" s="1"/>
      <c r="B80" s="1"/>
      <c r="C80" s="1"/>
      <c r="D80" s="1"/>
      <c r="E80" s="1"/>
      <c r="F80" s="1"/>
      <c r="G80" s="1"/>
      <c r="H80" s="1"/>
    </row>
    <row r="81" spans="1:8" ht="12.75">
      <c r="A81" s="1"/>
      <c r="B81" s="1"/>
      <c r="C81" s="1"/>
      <c r="D81" s="1"/>
      <c r="E81" s="1"/>
      <c r="F81" s="1"/>
      <c r="G81" s="1"/>
      <c r="H81" s="1"/>
    </row>
    <row r="82" spans="1:8" ht="12.75">
      <c r="A82" s="1"/>
      <c r="B82" s="1"/>
      <c r="C82" s="1"/>
      <c r="D82" s="1"/>
      <c r="E82" s="1"/>
      <c r="F82" s="1"/>
      <c r="G82" s="1"/>
      <c r="H82" s="1"/>
    </row>
    <row r="83" spans="1:8" ht="12.75">
      <c r="A83" s="1"/>
      <c r="B83" s="1"/>
      <c r="C83" s="1"/>
      <c r="D83" s="1"/>
      <c r="E83" s="1"/>
      <c r="F83" s="1"/>
      <c r="G83" s="1"/>
      <c r="H83" s="1"/>
    </row>
    <row r="84" spans="1:8" ht="12.75">
      <c r="A84" s="1"/>
      <c r="B84" s="1"/>
      <c r="C84" s="1"/>
      <c r="D84" s="1"/>
      <c r="E84" s="1"/>
      <c r="F84" s="1"/>
      <c r="G84" s="1"/>
      <c r="H84" s="1"/>
    </row>
    <row r="85" spans="1:8" ht="12.75">
      <c r="A85" s="1"/>
      <c r="B85" s="1"/>
      <c r="C85" s="1"/>
      <c r="D85" s="1"/>
      <c r="E85" s="1"/>
      <c r="F85" s="1"/>
      <c r="G85" s="1"/>
      <c r="H85" s="1"/>
    </row>
    <row r="86" spans="1:8" ht="12.75">
      <c r="A86" s="1"/>
      <c r="B86" s="1"/>
      <c r="C86" s="1"/>
      <c r="D86" s="1"/>
      <c r="E86" s="1"/>
      <c r="F86" s="1"/>
      <c r="G86" s="1"/>
      <c r="H86" s="1"/>
    </row>
    <row r="87" spans="1:8" ht="12.75">
      <c r="A87" s="1"/>
      <c r="B87" s="1"/>
      <c r="C87" s="1"/>
      <c r="D87" s="1"/>
      <c r="E87" s="1"/>
      <c r="F87" s="1"/>
      <c r="G87" s="1"/>
      <c r="H87" s="1"/>
    </row>
    <row r="88" spans="1:8" ht="12.75">
      <c r="A88" s="1"/>
      <c r="B88" s="1"/>
      <c r="C88" s="1"/>
      <c r="D88" s="1"/>
      <c r="E88" s="1"/>
      <c r="F88" s="1"/>
      <c r="G88" s="1"/>
      <c r="H88" s="1"/>
    </row>
    <row r="89" spans="1:8" ht="12.75">
      <c r="A89" s="1"/>
      <c r="B89" s="1"/>
      <c r="C89" s="1"/>
      <c r="D89" s="1"/>
      <c r="E89" s="1"/>
      <c r="F89" s="1"/>
      <c r="G89" s="1"/>
      <c r="H89" s="1"/>
    </row>
    <row r="90" spans="1:8" ht="12.75">
      <c r="A90" s="1"/>
      <c r="B90" s="1"/>
      <c r="C90" s="1"/>
      <c r="D90" s="1"/>
      <c r="E90" s="1"/>
      <c r="F90" s="1"/>
      <c r="G90" s="1"/>
      <c r="H90" s="1"/>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8" ht="12.75">
      <c r="A97" s="2"/>
      <c r="B97" s="2"/>
      <c r="C97" s="2"/>
      <c r="D97" s="2"/>
      <c r="E97" s="2"/>
      <c r="F97" s="2"/>
      <c r="G97" s="2"/>
      <c r="H97" s="2"/>
    </row>
    <row r="98" spans="1:8" ht="12.75">
      <c r="A98" s="2"/>
      <c r="B98" s="2"/>
      <c r="C98" s="2"/>
      <c r="D98" s="2"/>
      <c r="E98" s="2"/>
      <c r="F98" s="2"/>
      <c r="G98" s="2"/>
      <c r="H98" s="2"/>
    </row>
    <row r="99" spans="1:8" ht="12.75">
      <c r="A99" s="2"/>
      <c r="B99" s="2"/>
      <c r="C99" s="2"/>
      <c r="D99" s="2"/>
      <c r="E99" s="2"/>
      <c r="F99" s="2"/>
      <c r="G99" s="2"/>
      <c r="H99" s="2"/>
    </row>
    <row r="100" spans="1:8" ht="12.75">
      <c r="A100" s="2"/>
      <c r="B100" s="2"/>
      <c r="C100" s="2"/>
      <c r="D100" s="2"/>
      <c r="E100" s="2"/>
      <c r="F100" s="2"/>
      <c r="G100" s="2"/>
      <c r="H100" s="2"/>
    </row>
    <row r="101" spans="1:8" ht="12.75">
      <c r="A101" s="2"/>
      <c r="B101" s="2"/>
      <c r="C101" s="2"/>
      <c r="D101" s="2"/>
      <c r="E101" s="2"/>
      <c r="F101" s="2"/>
      <c r="G101" s="2"/>
      <c r="H101" s="2"/>
    </row>
    <row r="102" spans="1:8" ht="12.75">
      <c r="A102" s="2"/>
      <c r="B102" s="2"/>
      <c r="C102" s="2"/>
      <c r="D102" s="2"/>
      <c r="E102" s="2"/>
      <c r="F102" s="2"/>
      <c r="G102" s="2"/>
      <c r="H102" s="2"/>
    </row>
    <row r="103" spans="1:8" ht="12.75">
      <c r="A103" s="2"/>
      <c r="B103" s="2"/>
      <c r="C103" s="2"/>
      <c r="D103" s="2"/>
      <c r="E103" s="2"/>
      <c r="F103" s="2"/>
      <c r="G103" s="2"/>
      <c r="H103" s="2"/>
    </row>
    <row r="104" spans="1:8" ht="12.75">
      <c r="A104" s="2"/>
      <c r="B104" s="2"/>
      <c r="C104" s="2"/>
      <c r="D104" s="2"/>
      <c r="E104" s="2"/>
      <c r="F104" s="2"/>
      <c r="G104" s="2"/>
      <c r="H104" s="2"/>
    </row>
    <row r="105" spans="1:8" ht="12.75">
      <c r="A105" s="2"/>
      <c r="B105" s="2"/>
      <c r="C105" s="2"/>
      <c r="D105" s="2"/>
      <c r="E105" s="2"/>
      <c r="F105" s="2"/>
      <c r="G105" s="2"/>
      <c r="H105" s="2"/>
    </row>
    <row r="106" spans="1:8" ht="12.75">
      <c r="A106" s="2"/>
      <c r="B106" s="2"/>
      <c r="C106" s="2"/>
      <c r="D106" s="2"/>
      <c r="E106" s="2"/>
      <c r="F106" s="2"/>
      <c r="G106" s="2"/>
      <c r="H106" s="2"/>
    </row>
    <row r="107" spans="1:8" ht="12.75">
      <c r="A107" s="2"/>
      <c r="B107" s="2"/>
      <c r="C107" s="2"/>
      <c r="D107" s="2"/>
      <c r="E107" s="2"/>
      <c r="F107" s="2"/>
      <c r="G107" s="2"/>
      <c r="H107" s="2"/>
    </row>
    <row r="108" spans="1:8" ht="12.75">
      <c r="A108" s="2"/>
      <c r="B108" s="2"/>
      <c r="C108" s="2"/>
      <c r="D108" s="2"/>
      <c r="E108" s="2"/>
      <c r="F108" s="2"/>
      <c r="G108" s="2"/>
      <c r="H108" s="2"/>
    </row>
    <row r="109" spans="1:8" ht="12.75">
      <c r="A109" s="2"/>
      <c r="B109" s="2"/>
      <c r="C109" s="2"/>
      <c r="D109" s="2"/>
      <c r="E109" s="2"/>
      <c r="F109" s="2"/>
      <c r="G109" s="2"/>
      <c r="H109" s="2"/>
    </row>
    <row r="110" spans="1:8" ht="12.75">
      <c r="A110" s="2"/>
      <c r="B110" s="2"/>
      <c r="C110" s="2"/>
      <c r="D110" s="2"/>
      <c r="E110" s="2"/>
      <c r="F110" s="2"/>
      <c r="G110" s="2"/>
      <c r="H110" s="2"/>
    </row>
    <row r="111" spans="1:8" ht="12.75">
      <c r="A111" s="2"/>
      <c r="B111" s="2"/>
      <c r="C111" s="2"/>
      <c r="D111" s="2"/>
      <c r="E111" s="2"/>
      <c r="F111" s="2"/>
      <c r="G111" s="2"/>
      <c r="H111" s="2"/>
    </row>
    <row r="112" spans="1:8" ht="12.75">
      <c r="A112" s="2"/>
      <c r="B112" s="2"/>
      <c r="C112" s="2"/>
      <c r="D112" s="2"/>
      <c r="E112" s="2"/>
      <c r="F112" s="2"/>
      <c r="G112" s="2"/>
      <c r="H112" s="2"/>
    </row>
    <row r="113" spans="1:8" ht="12.75">
      <c r="A113" s="2"/>
      <c r="B113" s="2"/>
      <c r="C113" s="2"/>
      <c r="D113" s="2"/>
      <c r="E113" s="2"/>
      <c r="F113" s="2"/>
      <c r="G113" s="2"/>
      <c r="H113" s="2"/>
    </row>
    <row r="114" spans="1:8" ht="12.75">
      <c r="A114" s="2"/>
      <c r="B114" s="2"/>
      <c r="C114" s="2"/>
      <c r="D114" s="2"/>
      <c r="E114" s="2"/>
      <c r="F114" s="2"/>
      <c r="G114" s="2"/>
      <c r="H114" s="2"/>
    </row>
    <row r="115" spans="1:8" ht="12.75">
      <c r="A115" s="2"/>
      <c r="B115" s="2"/>
      <c r="C115" s="2"/>
      <c r="D115" s="2"/>
      <c r="E115" s="2"/>
      <c r="F115" s="2"/>
      <c r="G115" s="2"/>
      <c r="H115" s="2"/>
    </row>
    <row r="116" spans="1:8" ht="12.75">
      <c r="A116" s="2"/>
      <c r="B116" s="2"/>
      <c r="C116" s="2"/>
      <c r="D116" s="2"/>
      <c r="E116" s="2"/>
      <c r="F116" s="2"/>
      <c r="G116" s="2"/>
      <c r="H116" s="2"/>
    </row>
    <row r="117" spans="1:8" ht="12.75">
      <c r="A117" s="2"/>
      <c r="B117" s="2"/>
      <c r="C117" s="2"/>
      <c r="D117" s="2"/>
      <c r="E117" s="2"/>
      <c r="F117" s="2"/>
      <c r="G117" s="2"/>
      <c r="H117" s="2"/>
    </row>
    <row r="118" spans="1:8" ht="12.75">
      <c r="A118" s="2"/>
      <c r="B118" s="2"/>
      <c r="C118" s="2"/>
      <c r="D118" s="2"/>
      <c r="E118" s="2"/>
      <c r="F118" s="2"/>
      <c r="G118" s="2"/>
      <c r="H118" s="2"/>
    </row>
    <row r="119" spans="1:8" ht="12.75">
      <c r="A119" s="2"/>
      <c r="B119" s="2"/>
      <c r="C119" s="2"/>
      <c r="D119" s="2"/>
      <c r="E119" s="2"/>
      <c r="F119" s="2"/>
      <c r="G119" s="2"/>
      <c r="H119" s="2"/>
    </row>
    <row r="120" spans="1:8" ht="12.75">
      <c r="A120" s="2"/>
      <c r="B120" s="2"/>
      <c r="C120" s="2"/>
      <c r="D120" s="2"/>
      <c r="E120" s="2"/>
      <c r="F120" s="2"/>
      <c r="G120" s="2"/>
      <c r="H120" s="2"/>
    </row>
    <row r="121" spans="1:8" ht="12.75">
      <c r="A121" s="2"/>
      <c r="B121" s="2"/>
      <c r="C121" s="2"/>
      <c r="D121" s="2"/>
      <c r="E121" s="2"/>
      <c r="F121" s="2"/>
      <c r="G121" s="2"/>
      <c r="H121" s="2"/>
    </row>
    <row r="122" spans="1:8" ht="12.75">
      <c r="A122" s="2"/>
      <c r="B122" s="2"/>
      <c r="C122" s="2"/>
      <c r="D122" s="2"/>
      <c r="E122" s="2"/>
      <c r="F122" s="2"/>
      <c r="G122" s="2"/>
      <c r="H122" s="2"/>
    </row>
    <row r="123" spans="1:8" ht="12.75">
      <c r="A123" s="2"/>
      <c r="B123" s="2"/>
      <c r="C123" s="2"/>
      <c r="D123" s="2"/>
      <c r="E123" s="2"/>
      <c r="F123" s="2"/>
      <c r="G123" s="2"/>
      <c r="H123" s="2"/>
    </row>
    <row r="124" spans="1:8" ht="12.75">
      <c r="A124" s="2"/>
      <c r="B124" s="2"/>
      <c r="C124" s="2"/>
      <c r="D124" s="2"/>
      <c r="E124" s="2"/>
      <c r="F124" s="2"/>
      <c r="G124" s="2"/>
      <c r="H124" s="2"/>
    </row>
    <row r="125" spans="1:8" ht="12.75">
      <c r="A125" s="2"/>
      <c r="B125" s="2"/>
      <c r="C125" s="2"/>
      <c r="D125" s="2"/>
      <c r="E125" s="2"/>
      <c r="F125" s="2"/>
      <c r="G125" s="2"/>
      <c r="H125" s="2"/>
    </row>
    <row r="126" spans="1:8" ht="12.75">
      <c r="A126" s="2"/>
      <c r="B126" s="2"/>
      <c r="C126" s="2"/>
      <c r="D126" s="2"/>
      <c r="E126" s="2"/>
      <c r="F126" s="2"/>
      <c r="G126" s="2"/>
      <c r="H126" s="2"/>
    </row>
    <row r="127" spans="1:8" ht="12.75">
      <c r="A127" s="2"/>
      <c r="B127" s="2"/>
      <c r="C127" s="2"/>
      <c r="D127" s="2"/>
      <c r="E127" s="2"/>
      <c r="F127" s="2"/>
      <c r="G127" s="2"/>
      <c r="H127" s="2"/>
    </row>
    <row r="128" spans="1:8" ht="12.75">
      <c r="A128" s="2"/>
      <c r="B128" s="2"/>
      <c r="C128" s="2"/>
      <c r="D128" s="2"/>
      <c r="E128" s="2"/>
      <c r="F128" s="2"/>
      <c r="G128" s="2"/>
      <c r="H128" s="2"/>
    </row>
    <row r="129" spans="1:8" ht="12.75">
      <c r="A129" s="2"/>
      <c r="B129" s="2"/>
      <c r="C129" s="2"/>
      <c r="D129" s="2"/>
      <c r="E129" s="2"/>
      <c r="F129" s="2"/>
      <c r="G129" s="2"/>
      <c r="H129" s="2"/>
    </row>
    <row r="130" spans="1:8" ht="12.75">
      <c r="A130" s="2"/>
      <c r="B130" s="2"/>
      <c r="C130" s="2"/>
      <c r="D130" s="2"/>
      <c r="E130" s="2"/>
      <c r="F130" s="2"/>
      <c r="G130" s="2"/>
      <c r="H130" s="2"/>
    </row>
    <row r="131" spans="1:8" ht="12.75">
      <c r="A131" s="2"/>
      <c r="B131" s="2"/>
      <c r="C131" s="2"/>
      <c r="D131" s="2"/>
      <c r="E131" s="2"/>
      <c r="F131" s="2"/>
      <c r="G131" s="2"/>
      <c r="H131" s="2"/>
    </row>
    <row r="132" spans="1:8" ht="12.75">
      <c r="A132" s="2"/>
      <c r="B132" s="2"/>
      <c r="C132" s="2"/>
      <c r="D132" s="2"/>
      <c r="E132" s="2"/>
      <c r="F132" s="2"/>
      <c r="G132" s="2"/>
      <c r="H132" s="2"/>
    </row>
    <row r="133" spans="1:8" ht="12.75">
      <c r="A133" s="2"/>
      <c r="B133" s="2"/>
      <c r="C133" s="2"/>
      <c r="D133" s="2"/>
      <c r="E133" s="2"/>
      <c r="F133" s="2"/>
      <c r="G133" s="2"/>
      <c r="H133" s="2"/>
    </row>
    <row r="134" spans="1:8" ht="12.75">
      <c r="A134" s="2"/>
      <c r="B134" s="2"/>
      <c r="C134" s="2"/>
      <c r="D134" s="2"/>
      <c r="E134" s="2"/>
      <c r="F134" s="2"/>
      <c r="G134" s="2"/>
      <c r="H134" s="2"/>
    </row>
    <row r="135" spans="1:8" ht="12.75">
      <c r="A135" s="2"/>
      <c r="B135" s="2"/>
      <c r="C135" s="2"/>
      <c r="D135" s="2"/>
      <c r="E135" s="2"/>
      <c r="F135" s="2"/>
      <c r="G135" s="2"/>
      <c r="H135" s="2"/>
    </row>
    <row r="136" spans="1:8" ht="12.75">
      <c r="A136" s="2"/>
      <c r="B136" s="2"/>
      <c r="C136" s="2"/>
      <c r="D136" s="2"/>
      <c r="E136" s="2"/>
      <c r="F136" s="2"/>
      <c r="G136" s="2"/>
      <c r="H136" s="2"/>
    </row>
    <row r="137" spans="1:8" ht="12.75">
      <c r="A137" s="2"/>
      <c r="B137" s="2"/>
      <c r="C137" s="2"/>
      <c r="D137" s="2"/>
      <c r="E137" s="2"/>
      <c r="F137" s="2"/>
      <c r="G137" s="2"/>
      <c r="H137" s="2"/>
    </row>
    <row r="138" spans="1:8" ht="12.75">
      <c r="A138" s="2"/>
      <c r="B138" s="2"/>
      <c r="C138" s="2"/>
      <c r="D138" s="2"/>
      <c r="E138" s="2"/>
      <c r="F138" s="2"/>
      <c r="G138" s="2"/>
      <c r="H138" s="2"/>
    </row>
    <row r="139" spans="1:8" ht="12.75">
      <c r="A139" s="2"/>
      <c r="B139" s="2"/>
      <c r="C139" s="2"/>
      <c r="D139" s="2"/>
      <c r="E139" s="2"/>
      <c r="F139" s="2"/>
      <c r="G139" s="2"/>
      <c r="H139" s="2"/>
    </row>
    <row r="140" spans="1:8" ht="12.75">
      <c r="A140" s="2"/>
      <c r="B140" s="2"/>
      <c r="C140" s="2"/>
      <c r="D140" s="2"/>
      <c r="E140" s="2"/>
      <c r="F140" s="2"/>
      <c r="G140" s="2"/>
      <c r="H140" s="2"/>
    </row>
    <row r="141" spans="1:8" ht="12.75">
      <c r="A141" s="2"/>
      <c r="B141" s="2"/>
      <c r="C141" s="2"/>
      <c r="D141" s="2"/>
      <c r="E141" s="2"/>
      <c r="F141" s="2"/>
      <c r="G141" s="2"/>
      <c r="H141" s="2"/>
    </row>
    <row r="142" spans="1:8" ht="12.75">
      <c r="A142" s="2"/>
      <c r="B142" s="2"/>
      <c r="C142" s="2"/>
      <c r="D142" s="2"/>
      <c r="E142" s="2"/>
      <c r="F142" s="2"/>
      <c r="G142" s="2"/>
      <c r="H142" s="2"/>
    </row>
    <row r="143" spans="1:8" ht="12.75">
      <c r="A143" s="2"/>
      <c r="B143" s="2"/>
      <c r="C143" s="2"/>
      <c r="D143" s="2"/>
      <c r="E143" s="2"/>
      <c r="F143" s="2"/>
      <c r="G143" s="2"/>
      <c r="H143" s="2"/>
    </row>
    <row r="144" spans="1:8" ht="12.75">
      <c r="A144" s="2"/>
      <c r="B144" s="2"/>
      <c r="C144" s="2"/>
      <c r="D144" s="2"/>
      <c r="E144" s="2"/>
      <c r="F144" s="2"/>
      <c r="G144" s="2"/>
      <c r="H144" s="2"/>
    </row>
    <row r="145" spans="1:8" ht="12.75">
      <c r="A145" s="2"/>
      <c r="B145" s="2"/>
      <c r="C145" s="2"/>
      <c r="D145" s="2"/>
      <c r="E145" s="2"/>
      <c r="F145" s="2"/>
      <c r="G145" s="2"/>
      <c r="H145" s="2"/>
    </row>
    <row r="146" spans="1:8" ht="12.75">
      <c r="A146" s="2"/>
      <c r="B146" s="2"/>
      <c r="C146" s="2"/>
      <c r="D146" s="2"/>
      <c r="E146" s="2"/>
      <c r="F146" s="2"/>
      <c r="G146" s="2"/>
      <c r="H146" s="2"/>
    </row>
    <row r="147" spans="1:8" ht="12.75">
      <c r="A147" s="2"/>
      <c r="B147" s="2"/>
      <c r="C147" s="2"/>
      <c r="D147" s="2"/>
      <c r="E147" s="2"/>
      <c r="F147" s="2"/>
      <c r="G147" s="2"/>
      <c r="H147" s="2"/>
    </row>
    <row r="148" spans="1:8" ht="12.75">
      <c r="A148" s="2"/>
      <c r="B148" s="2"/>
      <c r="C148" s="2"/>
      <c r="D148" s="2"/>
      <c r="E148" s="2"/>
      <c r="F148" s="2"/>
      <c r="G148" s="2"/>
      <c r="H148" s="2"/>
    </row>
    <row r="149" spans="1:8" ht="12.75">
      <c r="A149" s="2"/>
      <c r="B149" s="2"/>
      <c r="C149" s="2"/>
      <c r="D149" s="2"/>
      <c r="E149" s="2"/>
      <c r="F149" s="2"/>
      <c r="G149" s="2"/>
      <c r="H149" s="2"/>
    </row>
    <row r="150" spans="1:8" ht="12.75">
      <c r="A150" s="2"/>
      <c r="B150" s="2"/>
      <c r="C150" s="2"/>
      <c r="D150" s="2"/>
      <c r="E150" s="2"/>
      <c r="F150" s="2"/>
      <c r="G150" s="2"/>
      <c r="H150" s="2"/>
    </row>
    <row r="151" spans="1:8" ht="12.75">
      <c r="A151" s="2"/>
      <c r="B151" s="2"/>
      <c r="C151" s="2"/>
      <c r="D151" s="2"/>
      <c r="E151" s="2"/>
      <c r="F151" s="2"/>
      <c r="G151" s="2"/>
      <c r="H151" s="2"/>
    </row>
    <row r="152" spans="1:8" ht="12.75">
      <c r="A152" s="2"/>
      <c r="B152" s="2"/>
      <c r="C152" s="2"/>
      <c r="D152" s="2"/>
      <c r="E152" s="2"/>
      <c r="F152" s="2"/>
      <c r="G152" s="2"/>
      <c r="H152" s="2"/>
    </row>
    <row r="153" spans="1:8" ht="12.75">
      <c r="A153" s="2"/>
      <c r="B153" s="2"/>
      <c r="C153" s="2"/>
      <c r="D153" s="2"/>
      <c r="E153" s="2"/>
      <c r="F153" s="2"/>
      <c r="G153" s="2"/>
      <c r="H153" s="2"/>
    </row>
    <row r="154" spans="1:8" ht="12.75">
      <c r="A154" s="2"/>
      <c r="B154" s="2"/>
      <c r="C154" s="2"/>
      <c r="D154" s="2"/>
      <c r="E154" s="2"/>
      <c r="F154" s="2"/>
      <c r="G154" s="2"/>
      <c r="H154" s="2"/>
    </row>
    <row r="155" spans="1:8" ht="12.75">
      <c r="A155" s="2"/>
      <c r="B155" s="2"/>
      <c r="C155" s="2"/>
      <c r="D155" s="2"/>
      <c r="E155" s="2"/>
      <c r="F155" s="2"/>
      <c r="G155" s="2"/>
      <c r="H155" s="2"/>
    </row>
    <row r="156" spans="1:8" ht="12.75">
      <c r="A156" s="2"/>
      <c r="B156" s="2"/>
      <c r="C156" s="2"/>
      <c r="D156" s="2"/>
      <c r="E156" s="2"/>
      <c r="F156" s="2"/>
      <c r="G156" s="2"/>
      <c r="H156" s="2"/>
    </row>
    <row r="157" spans="1:8" ht="12.75">
      <c r="A157" s="2"/>
      <c r="B157" s="2"/>
      <c r="C157" s="2"/>
      <c r="D157" s="2"/>
      <c r="E157" s="2"/>
      <c r="F157" s="2"/>
      <c r="G157" s="2"/>
      <c r="H157" s="2"/>
    </row>
    <row r="158" spans="1:8" ht="12.75">
      <c r="A158" s="2"/>
      <c r="B158" s="2"/>
      <c r="C158" s="2"/>
      <c r="D158" s="2"/>
      <c r="E158" s="2"/>
      <c r="F158" s="2"/>
      <c r="G158" s="2"/>
      <c r="H158" s="2"/>
    </row>
    <row r="159" spans="1:8" ht="12.75">
      <c r="A159" s="2"/>
      <c r="B159" s="2"/>
      <c r="C159" s="2"/>
      <c r="D159" s="2"/>
      <c r="E159" s="2"/>
      <c r="F159" s="2"/>
      <c r="G159" s="2"/>
      <c r="H159" s="2"/>
    </row>
    <row r="160" spans="1:8" ht="12.75">
      <c r="A160" s="2"/>
      <c r="B160" s="2"/>
      <c r="C160" s="2"/>
      <c r="D160" s="2"/>
      <c r="E160" s="2"/>
      <c r="F160" s="2"/>
      <c r="G160" s="2"/>
      <c r="H160" s="2"/>
    </row>
    <row r="161" spans="1:8" ht="12.75">
      <c r="A161" s="2"/>
      <c r="B161" s="2"/>
      <c r="C161" s="2"/>
      <c r="D161" s="2"/>
      <c r="E161" s="2"/>
      <c r="F161" s="2"/>
      <c r="G161" s="2"/>
      <c r="H161" s="2"/>
    </row>
    <row r="162" spans="1:8" ht="12.75">
      <c r="A162" s="2"/>
      <c r="B162" s="2"/>
      <c r="C162" s="2"/>
      <c r="D162" s="2"/>
      <c r="E162" s="2"/>
      <c r="F162" s="2"/>
      <c r="G162" s="2"/>
      <c r="H162" s="2"/>
    </row>
    <row r="163" spans="1:8" ht="12.75">
      <c r="A163" s="2"/>
      <c r="B163" s="2"/>
      <c r="C163" s="2"/>
      <c r="D163" s="2"/>
      <c r="E163" s="2"/>
      <c r="F163" s="2"/>
      <c r="G163" s="2"/>
      <c r="H163" s="2"/>
    </row>
    <row r="164" spans="1:8" ht="12.75">
      <c r="A164" s="2"/>
      <c r="B164" s="2"/>
      <c r="C164" s="2"/>
      <c r="D164" s="2"/>
      <c r="E164" s="2"/>
      <c r="F164" s="2"/>
      <c r="G164" s="2"/>
      <c r="H164" s="2"/>
    </row>
    <row r="165" spans="1:8" ht="12.75">
      <c r="A165" s="2"/>
      <c r="B165" s="2"/>
      <c r="C165" s="2"/>
      <c r="D165" s="2"/>
      <c r="E165" s="2"/>
      <c r="F165" s="2"/>
      <c r="G165" s="2"/>
      <c r="H165" s="2"/>
    </row>
    <row r="166" spans="1:8" ht="12.75">
      <c r="A166" s="2"/>
      <c r="B166" s="2"/>
      <c r="C166" s="2"/>
      <c r="D166" s="2"/>
      <c r="E166" s="2"/>
      <c r="F166" s="2"/>
      <c r="G166" s="2"/>
      <c r="H166" s="2"/>
    </row>
    <row r="167" spans="1:8" ht="12.75">
      <c r="A167" s="2"/>
      <c r="B167" s="2"/>
      <c r="C167" s="2"/>
      <c r="D167" s="2"/>
      <c r="E167" s="2"/>
      <c r="F167" s="2"/>
      <c r="G167" s="2"/>
      <c r="H167" s="2"/>
    </row>
  </sheetData>
  <sheetProtection/>
  <mergeCells count="67">
    <mergeCell ref="B33:AE33"/>
    <mergeCell ref="A1:AL1"/>
    <mergeCell ref="A2:AL2"/>
    <mergeCell ref="A3:AL3"/>
    <mergeCell ref="A4:AL4"/>
    <mergeCell ref="A5:AL5"/>
    <mergeCell ref="A6:AL6"/>
    <mergeCell ref="AA11:AC11"/>
    <mergeCell ref="AD11:AF11"/>
    <mergeCell ref="AG9:AI9"/>
    <mergeCell ref="AJ9:AL9"/>
    <mergeCell ref="AG10:AI10"/>
    <mergeCell ref="AJ10:AL10"/>
    <mergeCell ref="AG11:AI11"/>
    <mergeCell ref="AJ11:AL11"/>
    <mergeCell ref="O11:Q11"/>
    <mergeCell ref="R11:T11"/>
    <mergeCell ref="U11:W11"/>
    <mergeCell ref="X9:Z9"/>
    <mergeCell ref="AA9:AC9"/>
    <mergeCell ref="F8:K8"/>
    <mergeCell ref="L9:N9"/>
    <mergeCell ref="L10:N10"/>
    <mergeCell ref="L11:N11"/>
    <mergeCell ref="AD9:AF9"/>
    <mergeCell ref="X10:Z10"/>
    <mergeCell ref="AA10:AC10"/>
    <mergeCell ref="AD10:AF10"/>
    <mergeCell ref="X11:Z11"/>
    <mergeCell ref="O9:Q9"/>
    <mergeCell ref="B14:C15"/>
    <mergeCell ref="B13:E13"/>
    <mergeCell ref="U10:W10"/>
    <mergeCell ref="I9:K9"/>
    <mergeCell ref="I10:K10"/>
    <mergeCell ref="I11:K11"/>
    <mergeCell ref="R9:T9"/>
    <mergeCell ref="U9:W9"/>
    <mergeCell ref="O10:Q10"/>
    <mergeCell ref="R10:T10"/>
    <mergeCell ref="A13:A21"/>
    <mergeCell ref="B22:E22"/>
    <mergeCell ref="B18:C19"/>
    <mergeCell ref="A9:A12"/>
    <mergeCell ref="A34:H34"/>
    <mergeCell ref="B16:C17"/>
    <mergeCell ref="F9:H9"/>
    <mergeCell ref="F10:H10"/>
    <mergeCell ref="F11:H11"/>
    <mergeCell ref="B9:E12"/>
    <mergeCell ref="A35:H35"/>
    <mergeCell ref="A36:H36"/>
    <mergeCell ref="B20:C21"/>
    <mergeCell ref="B25:E25"/>
    <mergeCell ref="A22:A24"/>
    <mergeCell ref="A25:A27"/>
    <mergeCell ref="B23:E23"/>
    <mergeCell ref="B24:E24"/>
    <mergeCell ref="B26:E26"/>
    <mergeCell ref="B27:E27"/>
    <mergeCell ref="AG35:AL35"/>
    <mergeCell ref="AG36:AL36"/>
    <mergeCell ref="AM36:AO36"/>
    <mergeCell ref="O35:W35"/>
    <mergeCell ref="O36:W36"/>
    <mergeCell ref="X35:AF35"/>
    <mergeCell ref="X36:AF36"/>
  </mergeCells>
  <printOptions horizontalCentered="1" verticalCentered="1"/>
  <pageMargins left="0.7480314960629921" right="0.7480314960629921" top="0.984251968503937" bottom="0.984251968503937" header="0" footer="0"/>
  <pageSetup horizontalDpi="600" verticalDpi="600" orientation="landscape" paperSize="5" scale="85" r:id="rId1"/>
  <colBreaks count="3" manualBreakCount="3">
    <brk id="14" max="65535" man="1"/>
    <brk id="23" max="65535" man="1"/>
    <brk id="32" max="65535" man="1"/>
  </colBreaks>
</worksheet>
</file>

<file path=xl/worksheets/sheet4.xml><?xml version="1.0" encoding="utf-8"?>
<worksheet xmlns="http://schemas.openxmlformats.org/spreadsheetml/2006/main" xmlns:r="http://schemas.openxmlformats.org/officeDocument/2006/relationships">
  <sheetPr>
    <tabColor theme="9" tint="-0.24997000396251678"/>
  </sheetPr>
  <dimension ref="A1:AI180"/>
  <sheetViews>
    <sheetView zoomScale="102" zoomScaleNormal="102" zoomScalePageLayoutView="0" workbookViewId="0" topLeftCell="A1">
      <selection activeCell="L9" sqref="L9"/>
    </sheetView>
  </sheetViews>
  <sheetFormatPr defaultColWidth="11.421875" defaultRowHeight="12.75"/>
  <cols>
    <col min="1" max="1" width="6.140625" style="0" customWidth="1"/>
    <col min="2" max="2" width="9.8515625" style="0" customWidth="1"/>
    <col min="3" max="3" width="12.140625" style="0" customWidth="1"/>
    <col min="4" max="4" width="14.57421875" style="0" customWidth="1"/>
    <col min="5" max="5" width="15.57421875" style="0" customWidth="1"/>
    <col min="6" max="6" width="12.28125" style="0" customWidth="1"/>
    <col min="7" max="7" width="14.57421875" style="0" customWidth="1"/>
    <col min="8" max="8" width="4.8515625" style="0" customWidth="1"/>
    <col min="9" max="9" width="5.57421875" style="0" customWidth="1"/>
    <col min="10" max="10" width="12.421875" style="0" customWidth="1"/>
    <col min="12" max="12" width="12.421875" style="0" bestFit="1" customWidth="1"/>
    <col min="13" max="13" width="12.421875" style="0" customWidth="1"/>
    <col min="14" max="14" width="6.00390625" style="0" customWidth="1"/>
    <col min="15" max="15" width="5.57421875" style="0" customWidth="1"/>
    <col min="18" max="18" width="12.421875" style="0" bestFit="1" customWidth="1"/>
    <col min="19" max="19" width="13.28125" style="0" customWidth="1"/>
    <col min="20" max="21" width="7.00390625" style="0" customWidth="1"/>
    <col min="22" max="22" width="16.28125" style="0" customWidth="1"/>
  </cols>
  <sheetData>
    <row r="1" spans="1:35" ht="16.5">
      <c r="A1" s="619" t="s">
        <v>7</v>
      </c>
      <c r="B1" s="619"/>
      <c r="C1" s="619"/>
      <c r="D1" s="619"/>
      <c r="E1" s="619"/>
      <c r="F1" s="619"/>
      <c r="G1" s="619"/>
      <c r="H1" s="619"/>
      <c r="I1" s="619"/>
      <c r="J1" s="619"/>
      <c r="K1" s="4"/>
      <c r="L1" s="4"/>
      <c r="M1" s="4"/>
      <c r="N1" s="4"/>
      <c r="O1" s="4"/>
      <c r="P1" s="4"/>
      <c r="Q1" s="4"/>
      <c r="R1" s="4"/>
      <c r="S1" s="4"/>
      <c r="T1" s="4"/>
      <c r="U1" s="4"/>
      <c r="V1" s="4"/>
      <c r="W1" s="4"/>
      <c r="X1" s="4"/>
      <c r="Y1" s="4"/>
      <c r="Z1" s="4"/>
      <c r="AA1" s="4"/>
      <c r="AB1" s="4"/>
      <c r="AC1" s="4"/>
      <c r="AD1" s="4"/>
      <c r="AE1" s="4"/>
      <c r="AF1" s="4"/>
      <c r="AG1" s="4"/>
      <c r="AH1" s="4"/>
      <c r="AI1" s="4"/>
    </row>
    <row r="2" spans="1:35" ht="16.5">
      <c r="A2" s="619" t="s">
        <v>4</v>
      </c>
      <c r="B2" s="619"/>
      <c r="C2" s="619"/>
      <c r="D2" s="619"/>
      <c r="E2" s="619"/>
      <c r="F2" s="619"/>
      <c r="G2" s="619"/>
      <c r="H2" s="619"/>
      <c r="I2" s="619"/>
      <c r="J2" s="619"/>
      <c r="K2" s="4"/>
      <c r="L2" s="4"/>
      <c r="M2" s="4"/>
      <c r="N2" s="4"/>
      <c r="O2" s="4"/>
      <c r="P2" s="4"/>
      <c r="Q2" s="4"/>
      <c r="R2" s="4"/>
      <c r="S2" s="4"/>
      <c r="T2" s="4"/>
      <c r="U2" s="4"/>
      <c r="V2" s="4"/>
      <c r="W2" s="4"/>
      <c r="X2" s="4"/>
      <c r="Y2" s="4"/>
      <c r="Z2" s="4"/>
      <c r="AA2" s="4"/>
      <c r="AB2" s="4"/>
      <c r="AC2" s="4"/>
      <c r="AD2" s="4"/>
      <c r="AE2" s="4"/>
      <c r="AF2" s="4"/>
      <c r="AG2" s="4"/>
      <c r="AH2" s="4"/>
      <c r="AI2" s="4"/>
    </row>
    <row r="3" spans="1:35" ht="16.5">
      <c r="A3" s="619" t="s">
        <v>50</v>
      </c>
      <c r="B3" s="619"/>
      <c r="C3" s="619"/>
      <c r="D3" s="619"/>
      <c r="E3" s="619"/>
      <c r="F3" s="619"/>
      <c r="G3" s="619"/>
      <c r="H3" s="619"/>
      <c r="I3" s="619"/>
      <c r="J3" s="619"/>
      <c r="K3" s="4"/>
      <c r="L3" s="4"/>
      <c r="M3" s="4"/>
      <c r="N3" s="4"/>
      <c r="O3" s="4"/>
      <c r="P3" s="4"/>
      <c r="Q3" s="4"/>
      <c r="R3" s="4"/>
      <c r="S3" s="4"/>
      <c r="T3" s="4"/>
      <c r="U3" s="4"/>
      <c r="V3" s="4"/>
      <c r="W3" s="4"/>
      <c r="X3" s="4"/>
      <c r="Y3" s="4"/>
      <c r="Z3" s="4"/>
      <c r="AA3" s="4"/>
      <c r="AB3" s="4"/>
      <c r="AC3" s="4"/>
      <c r="AD3" s="4"/>
      <c r="AE3" s="4"/>
      <c r="AF3" s="4"/>
      <c r="AG3" s="4"/>
      <c r="AH3" s="4"/>
      <c r="AI3" s="4"/>
    </row>
    <row r="4" spans="1:35" ht="16.5">
      <c r="A4" s="619" t="s">
        <v>241</v>
      </c>
      <c r="B4" s="619"/>
      <c r="C4" s="619"/>
      <c r="D4" s="619"/>
      <c r="E4" s="619"/>
      <c r="F4" s="619"/>
      <c r="G4" s="619"/>
      <c r="H4" s="619"/>
      <c r="I4" s="619"/>
      <c r="J4" s="619"/>
      <c r="K4" s="4"/>
      <c r="L4" s="4"/>
      <c r="M4" s="4"/>
      <c r="N4" s="4"/>
      <c r="O4" s="4"/>
      <c r="P4" s="4"/>
      <c r="Q4" s="4"/>
      <c r="R4" s="4"/>
      <c r="S4" s="4"/>
      <c r="T4" s="4"/>
      <c r="U4" s="4"/>
      <c r="V4" s="4"/>
      <c r="W4" s="4"/>
      <c r="X4" s="4"/>
      <c r="Y4" s="4"/>
      <c r="Z4" s="4"/>
      <c r="AA4" s="4"/>
      <c r="AB4" s="4"/>
      <c r="AC4" s="4"/>
      <c r="AD4" s="4"/>
      <c r="AE4" s="4"/>
      <c r="AF4" s="4"/>
      <c r="AG4" s="4"/>
      <c r="AH4" s="4"/>
      <c r="AI4" s="4"/>
    </row>
    <row r="5" spans="1:35" ht="16.5">
      <c r="A5" s="619" t="s">
        <v>20</v>
      </c>
      <c r="B5" s="619"/>
      <c r="C5" s="619"/>
      <c r="D5" s="619"/>
      <c r="E5" s="619"/>
      <c r="F5" s="619"/>
      <c r="G5" s="619"/>
      <c r="H5" s="619"/>
      <c r="I5" s="619"/>
      <c r="J5" s="619"/>
      <c r="K5" s="4"/>
      <c r="L5" s="4"/>
      <c r="M5" s="4"/>
      <c r="N5" s="4"/>
      <c r="O5" s="4"/>
      <c r="P5" s="4"/>
      <c r="Q5" s="4"/>
      <c r="R5" s="4"/>
      <c r="S5" s="4"/>
      <c r="T5" s="4"/>
      <c r="U5" s="4"/>
      <c r="V5" s="4"/>
      <c r="W5" s="4"/>
      <c r="X5" s="4"/>
      <c r="Y5" s="4"/>
      <c r="Z5" s="4"/>
      <c r="AA5" s="4"/>
      <c r="AB5" s="4"/>
      <c r="AC5" s="4"/>
      <c r="AD5" s="4"/>
      <c r="AE5" s="4"/>
      <c r="AF5" s="4"/>
      <c r="AG5" s="4"/>
      <c r="AH5" s="4"/>
      <c r="AI5" s="4"/>
    </row>
    <row r="6" spans="1:35" ht="16.5">
      <c r="A6" s="611" t="s">
        <v>315</v>
      </c>
      <c r="B6" s="611"/>
      <c r="C6" s="611"/>
      <c r="D6" s="611"/>
      <c r="E6" s="611"/>
      <c r="F6" s="611"/>
      <c r="G6" s="611"/>
      <c r="H6" s="611"/>
      <c r="I6" s="611"/>
      <c r="J6" s="611"/>
      <c r="K6" s="4"/>
      <c r="L6" s="4"/>
      <c r="M6" s="4"/>
      <c r="N6" s="4"/>
      <c r="O6" s="4"/>
      <c r="P6" s="4"/>
      <c r="Q6" s="4"/>
      <c r="R6" s="4"/>
      <c r="S6" s="4"/>
      <c r="T6" s="4"/>
      <c r="U6" s="4"/>
      <c r="V6" s="4"/>
      <c r="W6" s="4"/>
      <c r="X6" s="4"/>
      <c r="Y6" s="4"/>
      <c r="Z6" s="4"/>
      <c r="AA6" s="4"/>
      <c r="AB6" s="4"/>
      <c r="AC6" s="4"/>
      <c r="AD6" s="4"/>
      <c r="AE6" s="4"/>
      <c r="AF6" s="4"/>
      <c r="AG6" s="4"/>
      <c r="AH6" s="4"/>
      <c r="AI6" s="4"/>
    </row>
    <row r="7" spans="1:35" ht="14.25" thickBot="1">
      <c r="A7" s="3"/>
      <c r="B7" s="3"/>
      <c r="C7" s="3"/>
      <c r="D7" s="3"/>
      <c r="E7" s="3"/>
      <c r="F7" s="3"/>
      <c r="G7" s="3"/>
      <c r="H7" s="3"/>
      <c r="I7" s="3"/>
      <c r="J7" s="3"/>
      <c r="K7" s="4"/>
      <c r="L7" s="4"/>
      <c r="M7" s="4"/>
      <c r="N7" s="4"/>
      <c r="O7" s="4"/>
      <c r="P7" s="4"/>
      <c r="Q7" s="4"/>
      <c r="R7" s="4"/>
      <c r="S7" s="4"/>
      <c r="T7" s="4"/>
      <c r="U7" s="4"/>
      <c r="V7" s="4"/>
      <c r="W7" s="4"/>
      <c r="X7" s="4"/>
      <c r="Y7" s="4"/>
      <c r="Z7" s="4"/>
      <c r="AA7" s="4"/>
      <c r="AB7" s="4"/>
      <c r="AC7" s="4"/>
      <c r="AD7" s="4"/>
      <c r="AE7" s="4"/>
      <c r="AF7" s="4"/>
      <c r="AG7" s="4"/>
      <c r="AH7" s="4"/>
      <c r="AI7" s="4"/>
    </row>
    <row r="8" spans="1:35" ht="14.25" thickBot="1">
      <c r="A8" s="701" t="s">
        <v>23</v>
      </c>
      <c r="B8" s="702"/>
      <c r="C8" s="702"/>
      <c r="D8" s="702"/>
      <c r="E8" s="703"/>
      <c r="F8" s="7"/>
      <c r="G8" s="7"/>
      <c r="H8" s="7"/>
      <c r="I8" s="7"/>
      <c r="J8" s="7"/>
      <c r="K8" s="4"/>
      <c r="L8" s="4"/>
      <c r="M8" s="4"/>
      <c r="N8" s="4"/>
      <c r="O8" s="4"/>
      <c r="P8" s="4"/>
      <c r="Q8" s="4"/>
      <c r="R8" s="4"/>
      <c r="S8" s="4"/>
      <c r="T8" s="4"/>
      <c r="U8" s="4"/>
      <c r="V8" s="4"/>
      <c r="W8" s="4"/>
      <c r="X8" s="4"/>
      <c r="Y8" s="4"/>
      <c r="Z8" s="4"/>
      <c r="AA8" s="4"/>
      <c r="AB8" s="4"/>
      <c r="AC8" s="4"/>
      <c r="AD8" s="4"/>
      <c r="AE8" s="4"/>
      <c r="AF8" s="4"/>
      <c r="AG8" s="4"/>
      <c r="AH8" s="4"/>
      <c r="AI8" s="4"/>
    </row>
    <row r="9" spans="1:35" ht="14.25" thickBot="1">
      <c r="A9" s="701" t="s">
        <v>21</v>
      </c>
      <c r="B9" s="702"/>
      <c r="C9" s="702"/>
      <c r="D9" s="703"/>
      <c r="E9" s="13" t="s">
        <v>22</v>
      </c>
      <c r="F9" s="7"/>
      <c r="G9" s="7"/>
      <c r="H9" s="7"/>
      <c r="I9" s="7"/>
      <c r="J9" s="7"/>
      <c r="K9" s="4"/>
      <c r="L9" s="4"/>
      <c r="M9" s="4"/>
      <c r="N9" s="4"/>
      <c r="O9" s="4"/>
      <c r="P9" s="4"/>
      <c r="Q9" s="4"/>
      <c r="R9" s="4"/>
      <c r="S9" s="4"/>
      <c r="T9" s="4"/>
      <c r="U9" s="4"/>
      <c r="V9" s="4"/>
      <c r="W9" s="4"/>
      <c r="X9" s="4"/>
      <c r="Y9" s="4"/>
      <c r="Z9" s="4"/>
      <c r="AA9" s="4"/>
      <c r="AB9" s="4"/>
      <c r="AC9" s="4"/>
      <c r="AD9" s="4"/>
      <c r="AE9" s="4"/>
      <c r="AF9" s="4"/>
      <c r="AG9" s="4"/>
      <c r="AH9" s="4"/>
      <c r="AI9" s="4"/>
    </row>
    <row r="10" spans="1:35" ht="14.25" thickBot="1">
      <c r="A10" s="704" t="s">
        <v>61</v>
      </c>
      <c r="B10" s="705"/>
      <c r="C10" s="705"/>
      <c r="D10" s="706"/>
      <c r="E10" s="118" t="s">
        <v>88</v>
      </c>
      <c r="F10" s="7"/>
      <c r="G10" s="7"/>
      <c r="H10" s="7"/>
      <c r="I10" s="7"/>
      <c r="J10" s="7"/>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14.25" thickBot="1">
      <c r="A11" s="707" t="s">
        <v>62</v>
      </c>
      <c r="B11" s="708"/>
      <c r="C11" s="708"/>
      <c r="D11" s="709"/>
      <c r="E11" s="118" t="s">
        <v>88</v>
      </c>
      <c r="F11" s="7"/>
      <c r="G11" s="7"/>
      <c r="H11" s="7"/>
      <c r="I11" s="7"/>
      <c r="J11" s="7"/>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4.25" thickBot="1">
      <c r="A12" s="707" t="s">
        <v>64</v>
      </c>
      <c r="B12" s="708"/>
      <c r="C12" s="708"/>
      <c r="D12" s="709"/>
      <c r="E12" s="118" t="s">
        <v>88</v>
      </c>
      <c r="F12" s="7"/>
      <c r="G12" s="7"/>
      <c r="H12" s="7"/>
      <c r="I12" s="7"/>
      <c r="J12" s="7"/>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4.25" thickBot="1">
      <c r="A13" s="710" t="s">
        <v>65</v>
      </c>
      <c r="B13" s="711"/>
      <c r="C13" s="711"/>
      <c r="D13" s="712"/>
      <c r="E13" s="16" t="s">
        <v>88</v>
      </c>
      <c r="F13" s="7"/>
      <c r="G13" s="7"/>
      <c r="H13" s="7"/>
      <c r="I13" s="7"/>
      <c r="J13" s="7"/>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3.5">
      <c r="A14" s="7"/>
      <c r="B14" s="7"/>
      <c r="C14" s="7"/>
      <c r="D14" s="7"/>
      <c r="E14" s="7"/>
      <c r="F14" s="7"/>
      <c r="G14" s="7"/>
      <c r="H14" s="7"/>
      <c r="I14" s="7"/>
      <c r="J14" s="7"/>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13.5">
      <c r="A15" s="58" t="s">
        <v>46</v>
      </c>
      <c r="B15" s="58"/>
      <c r="C15" s="58"/>
      <c r="D15" s="60">
        <v>250000000</v>
      </c>
      <c r="E15" s="7"/>
      <c r="F15" s="7"/>
      <c r="G15" s="7"/>
      <c r="H15" s="7"/>
      <c r="I15" s="7"/>
      <c r="J15" s="7"/>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13.5">
      <c r="A16" s="58" t="s">
        <v>66</v>
      </c>
      <c r="B16" s="58"/>
      <c r="C16" s="58"/>
      <c r="D16" s="60">
        <v>125172116</v>
      </c>
      <c r="E16" s="7"/>
      <c r="F16" s="7"/>
      <c r="G16" s="7"/>
      <c r="H16" s="7"/>
      <c r="I16" s="7"/>
      <c r="J16" s="7"/>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ht="14.25" thickBot="1">
      <c r="A17" s="7"/>
      <c r="B17" s="7"/>
      <c r="C17" s="7"/>
      <c r="D17" s="7"/>
      <c r="E17" s="7"/>
      <c r="F17" s="7"/>
      <c r="G17" s="7"/>
      <c r="H17" s="7"/>
      <c r="I17" s="7"/>
      <c r="J17" s="7"/>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4.25" customHeight="1" thickBot="1">
      <c r="A18" s="649" t="s">
        <v>5</v>
      </c>
      <c r="B18" s="713" t="s">
        <v>24</v>
      </c>
      <c r="C18" s="714"/>
      <c r="D18" s="715"/>
      <c r="E18" s="652" t="s">
        <v>19</v>
      </c>
      <c r="F18" s="653"/>
      <c r="G18" s="653"/>
      <c r="H18" s="653"/>
      <c r="I18" s="653"/>
      <c r="J18" s="654"/>
      <c r="K18" s="652" t="s">
        <v>19</v>
      </c>
      <c r="L18" s="653"/>
      <c r="M18" s="653"/>
      <c r="N18" s="653"/>
      <c r="O18" s="653"/>
      <c r="P18" s="654"/>
      <c r="Q18" s="652" t="s">
        <v>19</v>
      </c>
      <c r="R18" s="653"/>
      <c r="S18" s="653"/>
      <c r="T18" s="653"/>
      <c r="U18" s="653"/>
      <c r="V18" s="654"/>
      <c r="W18" s="4"/>
      <c r="X18" s="4"/>
      <c r="Y18" s="4"/>
      <c r="Z18" s="4"/>
      <c r="AA18" s="4"/>
      <c r="AB18" s="4"/>
      <c r="AC18" s="4"/>
      <c r="AD18" s="4"/>
      <c r="AE18" s="4"/>
      <c r="AF18" s="4"/>
      <c r="AG18" s="4"/>
      <c r="AH18" s="4"/>
      <c r="AI18" s="4"/>
    </row>
    <row r="19" spans="1:35" ht="14.25" customHeight="1" thickBot="1">
      <c r="A19" s="650"/>
      <c r="B19" s="716"/>
      <c r="C19" s="717"/>
      <c r="D19" s="718"/>
      <c r="E19" s="41"/>
      <c r="F19" s="42" t="s">
        <v>45</v>
      </c>
      <c r="G19" s="49">
        <v>820003319</v>
      </c>
      <c r="H19" s="42"/>
      <c r="I19" s="42"/>
      <c r="J19" s="5"/>
      <c r="K19" s="41"/>
      <c r="L19" s="42" t="s">
        <v>45</v>
      </c>
      <c r="M19" s="49">
        <f>+'Indicadores Media 2010'!B13</f>
        <v>830003648</v>
      </c>
      <c r="N19" s="42"/>
      <c r="O19" s="42"/>
      <c r="P19" s="5"/>
      <c r="Q19" s="41"/>
      <c r="R19" s="42"/>
      <c r="S19" s="42"/>
      <c r="T19" s="42"/>
      <c r="U19" s="42"/>
      <c r="V19" s="5"/>
      <c r="W19" s="4"/>
      <c r="X19" s="4"/>
      <c r="Y19" s="4"/>
      <c r="Z19" s="4"/>
      <c r="AA19" s="4"/>
      <c r="AB19" s="4"/>
      <c r="AC19" s="4"/>
      <c r="AD19" s="4"/>
      <c r="AE19" s="4"/>
      <c r="AF19" s="4"/>
      <c r="AG19" s="4"/>
      <c r="AH19" s="4"/>
      <c r="AI19" s="4"/>
    </row>
    <row r="20" spans="1:35" ht="13.5" customHeight="1" thickBot="1">
      <c r="A20" s="650"/>
      <c r="B20" s="716"/>
      <c r="C20" s="717"/>
      <c r="D20" s="718"/>
      <c r="E20" s="655" t="str">
        <f>VLOOKUP(G19,'Indicadores Media 2010'!B12:C21,2,0)</f>
        <v>CONGETER LTDA - 50%</v>
      </c>
      <c r="F20" s="656"/>
      <c r="G20" s="656"/>
      <c r="H20" s="656"/>
      <c r="I20" s="656"/>
      <c r="J20" s="657"/>
      <c r="K20" s="655" t="str">
        <f>VLOOKUP(M19,'Indicadores Media 2010'!B11:D21,2,0)</f>
        <v>DAPCIL LTDA - 50%</v>
      </c>
      <c r="L20" s="656"/>
      <c r="M20" s="656"/>
      <c r="N20" s="656"/>
      <c r="O20" s="656"/>
      <c r="P20" s="657"/>
      <c r="Q20" s="670" t="str">
        <f>+'Indicadores Media 2010'!C11</f>
        <v>CONSORCIO ADECUACIONES UD</v>
      </c>
      <c r="R20" s="671"/>
      <c r="S20" s="671"/>
      <c r="T20" s="671"/>
      <c r="U20" s="671"/>
      <c r="V20" s="672"/>
      <c r="W20" s="4"/>
      <c r="X20" s="4"/>
      <c r="Y20" s="4"/>
      <c r="Z20" s="4"/>
      <c r="AA20" s="4"/>
      <c r="AB20" s="4"/>
      <c r="AC20" s="4"/>
      <c r="AD20" s="4"/>
      <c r="AE20" s="4"/>
      <c r="AF20" s="4"/>
      <c r="AG20" s="4"/>
      <c r="AH20" s="4"/>
      <c r="AI20" s="4"/>
    </row>
    <row r="21" spans="1:35" ht="14.25" thickBot="1">
      <c r="A21" s="650"/>
      <c r="B21" s="716"/>
      <c r="C21" s="717"/>
      <c r="D21" s="718"/>
      <c r="E21" s="652" t="s">
        <v>0</v>
      </c>
      <c r="F21" s="653"/>
      <c r="G21" s="653"/>
      <c r="H21" s="653"/>
      <c r="I21" s="653"/>
      <c r="J21" s="654"/>
      <c r="K21" s="652" t="s">
        <v>0</v>
      </c>
      <c r="L21" s="653"/>
      <c r="M21" s="653"/>
      <c r="N21" s="653"/>
      <c r="O21" s="653"/>
      <c r="P21" s="654"/>
      <c r="Q21" s="652" t="s">
        <v>0</v>
      </c>
      <c r="R21" s="653"/>
      <c r="S21" s="653"/>
      <c r="T21" s="653"/>
      <c r="U21" s="653"/>
      <c r="V21" s="654"/>
      <c r="W21" s="4"/>
      <c r="X21" s="4"/>
      <c r="Y21" s="4"/>
      <c r="Z21" s="4"/>
      <c r="AA21" s="4"/>
      <c r="AB21" s="4"/>
      <c r="AC21" s="4"/>
      <c r="AD21" s="4"/>
      <c r="AE21" s="4"/>
      <c r="AF21" s="4"/>
      <c r="AG21" s="4"/>
      <c r="AH21" s="4"/>
      <c r="AI21" s="4"/>
    </row>
    <row r="22" spans="1:35" ht="14.25" thickBot="1">
      <c r="A22" s="651"/>
      <c r="B22" s="719"/>
      <c r="C22" s="720"/>
      <c r="D22" s="720"/>
      <c r="E22" s="32" t="s">
        <v>47</v>
      </c>
      <c r="F22" s="61">
        <v>0.5</v>
      </c>
      <c r="G22" s="5"/>
      <c r="H22" s="6" t="s">
        <v>2</v>
      </c>
      <c r="I22" s="5" t="s">
        <v>1</v>
      </c>
      <c r="J22" s="5" t="s">
        <v>6</v>
      </c>
      <c r="K22" s="32" t="s">
        <v>47</v>
      </c>
      <c r="L22" s="61">
        <v>0.5</v>
      </c>
      <c r="M22" s="5"/>
      <c r="N22" s="6" t="s">
        <v>2</v>
      </c>
      <c r="O22" s="5" t="s">
        <v>1</v>
      </c>
      <c r="P22" s="5" t="s">
        <v>6</v>
      </c>
      <c r="Q22" s="32" t="s">
        <v>47</v>
      </c>
      <c r="R22" s="61">
        <f>+F22+L22</f>
        <v>1</v>
      </c>
      <c r="S22" s="5"/>
      <c r="T22" s="6" t="s">
        <v>2</v>
      </c>
      <c r="U22" s="5" t="s">
        <v>1</v>
      </c>
      <c r="V22" s="5" t="s">
        <v>6</v>
      </c>
      <c r="W22" s="4"/>
      <c r="X22" s="4"/>
      <c r="Y22" s="4"/>
      <c r="Z22" s="4"/>
      <c r="AA22" s="4"/>
      <c r="AB22" s="4"/>
      <c r="AC22" s="4"/>
      <c r="AD22" s="4"/>
      <c r="AE22" s="4"/>
      <c r="AF22" s="4"/>
      <c r="AG22" s="4"/>
      <c r="AH22" s="4"/>
      <c r="AI22" s="4"/>
    </row>
    <row r="23" spans="1:35" ht="13.5">
      <c r="A23" s="7"/>
      <c r="B23" s="7"/>
      <c r="C23" s="7"/>
      <c r="D23" s="7"/>
      <c r="E23" s="7"/>
      <c r="F23" s="7"/>
      <c r="G23" s="7"/>
      <c r="H23" s="7"/>
      <c r="I23" s="7"/>
      <c r="J23" s="7"/>
      <c r="K23" s="7"/>
      <c r="L23" s="7"/>
      <c r="M23" s="7"/>
      <c r="N23" s="7"/>
      <c r="O23" s="7"/>
      <c r="P23" s="7"/>
      <c r="Q23" s="7"/>
      <c r="R23" s="7"/>
      <c r="S23" s="7"/>
      <c r="T23" s="7"/>
      <c r="U23" s="7"/>
      <c r="V23" s="7"/>
      <c r="W23" s="4"/>
      <c r="X23" s="4"/>
      <c r="Y23" s="4"/>
      <c r="Z23" s="4"/>
      <c r="AA23" s="4"/>
      <c r="AB23" s="4"/>
      <c r="AC23" s="4"/>
      <c r="AD23" s="4"/>
      <c r="AE23" s="4"/>
      <c r="AF23" s="4"/>
      <c r="AG23" s="4"/>
      <c r="AH23" s="4"/>
      <c r="AI23" s="4"/>
    </row>
    <row r="24" spans="1:35" ht="14.25" thickBot="1">
      <c r="A24" s="7"/>
      <c r="B24" s="665" t="s">
        <v>25</v>
      </c>
      <c r="C24" s="665"/>
      <c r="D24" s="665"/>
      <c r="E24" s="8"/>
      <c r="F24" s="8"/>
      <c r="G24" s="8"/>
      <c r="H24" s="7"/>
      <c r="I24" s="7"/>
      <c r="J24" s="7"/>
      <c r="K24" s="8"/>
      <c r="L24" s="8"/>
      <c r="M24" s="8"/>
      <c r="N24" s="7"/>
      <c r="O24" s="7"/>
      <c r="P24" s="7"/>
      <c r="Q24" s="116"/>
      <c r="R24" s="8"/>
      <c r="S24" s="8"/>
      <c r="T24" s="7"/>
      <c r="U24" s="7"/>
      <c r="V24" s="7"/>
      <c r="W24" s="4"/>
      <c r="X24" s="4"/>
      <c r="Y24" s="4"/>
      <c r="Z24" s="4"/>
      <c r="AA24" s="4"/>
      <c r="AB24" s="4"/>
      <c r="AC24" s="4"/>
      <c r="AD24" s="4"/>
      <c r="AE24" s="4"/>
      <c r="AF24" s="4"/>
      <c r="AG24" s="4"/>
      <c r="AH24" s="4"/>
      <c r="AI24" s="4"/>
    </row>
    <row r="25" spans="1:35" ht="14.25" thickBot="1">
      <c r="A25" s="630">
        <v>1</v>
      </c>
      <c r="B25" s="645" t="s">
        <v>61</v>
      </c>
      <c r="C25" s="723"/>
      <c r="D25" s="646"/>
      <c r="E25" s="9" t="s">
        <v>26</v>
      </c>
      <c r="F25" s="10">
        <f>VLOOKUP(G19,'Indicadores Media 2010'!B11:D21,3,0)</f>
        <v>1960570757.09</v>
      </c>
      <c r="G25" s="721">
        <f>(+F25/F26)*F22</f>
        <v>1.4482474312643745</v>
      </c>
      <c r="H25" s="725" t="s">
        <v>87</v>
      </c>
      <c r="I25" s="727"/>
      <c r="J25" s="727"/>
      <c r="K25" s="9" t="s">
        <v>26</v>
      </c>
      <c r="L25" s="10">
        <f>VLOOKUP(M19,'Indicadores Media 2010'!B12:D21,3,0)</f>
        <v>224420058</v>
      </c>
      <c r="M25" s="721">
        <f>(+L25/L26)*L22</f>
        <v>2.0864899023472403</v>
      </c>
      <c r="N25" s="725" t="s">
        <v>87</v>
      </c>
      <c r="O25" s="727"/>
      <c r="P25" s="727"/>
      <c r="Q25" s="9" t="s">
        <v>26</v>
      </c>
      <c r="R25" s="12">
        <f>+(F25*F22)+(L25*L22)</f>
        <v>1092495407.545</v>
      </c>
      <c r="S25" s="721">
        <f>+G25+M25</f>
        <v>3.5347373336116146</v>
      </c>
      <c r="T25" s="725" t="s">
        <v>87</v>
      </c>
      <c r="U25" s="727"/>
      <c r="V25" s="727"/>
      <c r="W25" s="4"/>
      <c r="X25" s="4"/>
      <c r="Y25" s="4"/>
      <c r="Z25" s="4"/>
      <c r="AA25" s="4"/>
      <c r="AB25" s="4"/>
      <c r="AC25" s="4"/>
      <c r="AD25" s="4"/>
      <c r="AE25" s="4"/>
      <c r="AF25" s="4"/>
      <c r="AG25" s="4"/>
      <c r="AH25" s="4"/>
      <c r="AI25" s="4"/>
    </row>
    <row r="26" spans="1:35" ht="14.25" thickBot="1">
      <c r="A26" s="632"/>
      <c r="B26" s="647"/>
      <c r="C26" s="724"/>
      <c r="D26" s="648"/>
      <c r="E26" s="11" t="s">
        <v>27</v>
      </c>
      <c r="F26" s="12">
        <f>VLOOKUP(G19,'Indicadores Media 2010'!B11:F21,5,0)</f>
        <v>676877001.39</v>
      </c>
      <c r="G26" s="722"/>
      <c r="H26" s="726"/>
      <c r="I26" s="728"/>
      <c r="J26" s="728"/>
      <c r="K26" s="11" t="s">
        <v>27</v>
      </c>
      <c r="L26" s="12">
        <f>VLOOKUP(M19,'Indicadores Media 2010'!B12:F21,5,0)</f>
        <v>53779330</v>
      </c>
      <c r="M26" s="722"/>
      <c r="N26" s="726"/>
      <c r="O26" s="728"/>
      <c r="P26" s="728"/>
      <c r="Q26" s="11" t="s">
        <v>27</v>
      </c>
      <c r="R26" s="12">
        <f>+(F26*F22)+(L26*L22)</f>
        <v>365328165.695</v>
      </c>
      <c r="S26" s="722"/>
      <c r="T26" s="726"/>
      <c r="U26" s="728"/>
      <c r="V26" s="728"/>
      <c r="W26" s="4"/>
      <c r="X26" s="4"/>
      <c r="Y26" s="4"/>
      <c r="Z26" s="4"/>
      <c r="AA26" s="4"/>
      <c r="AB26" s="4"/>
      <c r="AC26" s="4"/>
      <c r="AD26" s="4"/>
      <c r="AE26" s="4"/>
      <c r="AF26" s="4"/>
      <c r="AG26" s="4"/>
      <c r="AH26" s="4"/>
      <c r="AI26" s="4"/>
    </row>
    <row r="27" spans="1:35" ht="13.5">
      <c r="A27" s="7"/>
      <c r="B27" s="7"/>
      <c r="C27" s="7"/>
      <c r="D27" s="7"/>
      <c r="E27" s="7"/>
      <c r="F27" s="7"/>
      <c r="G27" s="7"/>
      <c r="H27" s="7"/>
      <c r="I27" s="7"/>
      <c r="J27" s="7"/>
      <c r="K27" s="7"/>
      <c r="L27" s="7"/>
      <c r="M27" s="7"/>
      <c r="N27" s="7"/>
      <c r="O27" s="7"/>
      <c r="P27" s="7"/>
      <c r="Q27" s="7"/>
      <c r="R27" s="7"/>
      <c r="S27" s="7"/>
      <c r="T27" s="7"/>
      <c r="U27" s="7"/>
      <c r="V27" s="7"/>
      <c r="W27" s="4"/>
      <c r="X27" s="4"/>
      <c r="Y27" s="4"/>
      <c r="Z27" s="4"/>
      <c r="AA27" s="4"/>
      <c r="AB27" s="4"/>
      <c r="AC27" s="4"/>
      <c r="AD27" s="4"/>
      <c r="AE27" s="4"/>
      <c r="AF27" s="4"/>
      <c r="AG27" s="4"/>
      <c r="AH27" s="4"/>
      <c r="AI27" s="4"/>
    </row>
    <row r="28" spans="1:35" ht="14.25" thickBot="1">
      <c r="A28" s="7"/>
      <c r="B28" s="665" t="s">
        <v>28</v>
      </c>
      <c r="C28" s="665"/>
      <c r="D28" s="665"/>
      <c r="E28" s="7"/>
      <c r="F28" s="7"/>
      <c r="G28" s="7"/>
      <c r="H28" s="7"/>
      <c r="I28" s="7"/>
      <c r="J28" s="7"/>
      <c r="K28" s="7"/>
      <c r="L28" s="7"/>
      <c r="M28" s="7"/>
      <c r="N28" s="7"/>
      <c r="O28" s="7"/>
      <c r="P28" s="7"/>
      <c r="Q28" s="7"/>
      <c r="R28" s="7"/>
      <c r="S28" s="7"/>
      <c r="T28" s="7"/>
      <c r="U28" s="7"/>
      <c r="V28" s="7"/>
      <c r="W28" s="4"/>
      <c r="X28" s="4"/>
      <c r="Y28" s="4"/>
      <c r="Z28" s="4"/>
      <c r="AA28" s="4"/>
      <c r="AB28" s="4"/>
      <c r="AC28" s="4"/>
      <c r="AD28" s="4"/>
      <c r="AE28" s="4"/>
      <c r="AF28" s="4"/>
      <c r="AG28" s="4"/>
      <c r="AH28" s="4"/>
      <c r="AI28" s="4"/>
    </row>
    <row r="29" spans="1:35" ht="13.5" thickBot="1">
      <c r="A29" s="630">
        <v>2</v>
      </c>
      <c r="B29" s="645" t="s">
        <v>63</v>
      </c>
      <c r="C29" s="723"/>
      <c r="D29" s="646"/>
      <c r="E29" s="36" t="s">
        <v>29</v>
      </c>
      <c r="F29" s="12">
        <f>VLOOKUP(G19,'Indicadores Media 2010'!B11:G21,6,0)</f>
        <v>909837775.12</v>
      </c>
      <c r="G29" s="729">
        <f>(+F29/F30)*F22</f>
        <v>0.23079141134324924</v>
      </c>
      <c r="H29" s="725" t="s">
        <v>87</v>
      </c>
      <c r="I29" s="727"/>
      <c r="J29" s="727"/>
      <c r="K29" s="36" t="s">
        <v>29</v>
      </c>
      <c r="L29" s="12">
        <f>VLOOKUP(M19,'Indicadores Media 2010'!B11:G21,6,0)</f>
        <v>53779330</v>
      </c>
      <c r="M29" s="729">
        <f>(+L29/L30)*L22</f>
        <v>0.07111053078365363</v>
      </c>
      <c r="N29" s="725" t="s">
        <v>87</v>
      </c>
      <c r="O29" s="727"/>
      <c r="P29" s="727"/>
      <c r="Q29" s="36" t="s">
        <v>29</v>
      </c>
      <c r="R29" s="12">
        <f>+(F29*F22)+(L29*L22)</f>
        <v>481808552.56</v>
      </c>
      <c r="S29" s="729">
        <f>+G29+M29</f>
        <v>0.30190194212690286</v>
      </c>
      <c r="T29" s="725" t="s">
        <v>87</v>
      </c>
      <c r="U29" s="727"/>
      <c r="V29" s="727"/>
      <c r="W29" s="4"/>
      <c r="X29" s="4"/>
      <c r="Y29" s="4"/>
      <c r="Z29" s="4"/>
      <c r="AA29" s="4"/>
      <c r="AB29" s="4"/>
      <c r="AC29" s="4"/>
      <c r="AD29" s="4"/>
      <c r="AE29" s="4"/>
      <c r="AF29" s="4"/>
      <c r="AG29" s="4"/>
      <c r="AH29" s="4"/>
      <c r="AI29" s="4"/>
    </row>
    <row r="30" spans="1:35" ht="13.5" thickBot="1">
      <c r="A30" s="632"/>
      <c r="B30" s="647"/>
      <c r="C30" s="724"/>
      <c r="D30" s="648"/>
      <c r="E30" s="37" t="s">
        <v>32</v>
      </c>
      <c r="F30" s="12">
        <f>VLOOKUP(G19,'Indicadores Media 2010'!B11:E21,4,0)</f>
        <v>1971125723.06</v>
      </c>
      <c r="G30" s="730"/>
      <c r="H30" s="726"/>
      <c r="I30" s="728"/>
      <c r="J30" s="728"/>
      <c r="K30" s="37" t="s">
        <v>32</v>
      </c>
      <c r="L30" s="12">
        <f>VLOOKUP(M19,'Indicadores Media 2010'!B11:G21,4,0)</f>
        <v>378139000</v>
      </c>
      <c r="M30" s="730"/>
      <c r="N30" s="726"/>
      <c r="O30" s="728"/>
      <c r="P30" s="728"/>
      <c r="Q30" s="37" t="s">
        <v>32</v>
      </c>
      <c r="R30" s="12">
        <f>+(F29*F22)+(L30*L22)</f>
        <v>643988387.56</v>
      </c>
      <c r="S30" s="730"/>
      <c r="T30" s="726"/>
      <c r="U30" s="728"/>
      <c r="V30" s="728"/>
      <c r="W30" s="4"/>
      <c r="X30" s="4"/>
      <c r="Y30" s="4"/>
      <c r="Z30" s="4"/>
      <c r="AA30" s="4"/>
      <c r="AB30" s="4"/>
      <c r="AC30" s="4"/>
      <c r="AD30" s="4"/>
      <c r="AE30" s="4"/>
      <c r="AF30" s="4"/>
      <c r="AG30" s="4"/>
      <c r="AH30" s="4"/>
      <c r="AI30" s="4"/>
    </row>
    <row r="31" spans="1:35" ht="13.5">
      <c r="A31" s="7"/>
      <c r="B31" s="7"/>
      <c r="C31" s="7"/>
      <c r="D31" s="7"/>
      <c r="E31" s="7"/>
      <c r="F31" s="7"/>
      <c r="G31" s="7"/>
      <c r="H31" s="7"/>
      <c r="I31" s="7"/>
      <c r="J31" s="7"/>
      <c r="K31" s="7"/>
      <c r="L31" s="7"/>
      <c r="M31" s="7"/>
      <c r="N31" s="7"/>
      <c r="O31" s="7"/>
      <c r="P31" s="7"/>
      <c r="Q31" s="7"/>
      <c r="R31" s="7"/>
      <c r="S31" s="7"/>
      <c r="T31" s="7"/>
      <c r="U31" s="7"/>
      <c r="V31" s="7"/>
      <c r="W31" s="4"/>
      <c r="X31" s="4"/>
      <c r="Y31" s="4"/>
      <c r="Z31" s="4"/>
      <c r="AA31" s="4"/>
      <c r="AB31" s="4"/>
      <c r="AC31" s="4"/>
      <c r="AD31" s="4"/>
      <c r="AE31" s="4"/>
      <c r="AF31" s="4"/>
      <c r="AG31" s="4"/>
      <c r="AH31" s="4"/>
      <c r="AI31" s="4"/>
    </row>
    <row r="32" spans="1:35" s="86" customFormat="1" ht="14.25" thickBot="1">
      <c r="A32" s="85"/>
      <c r="B32" s="731" t="s">
        <v>30</v>
      </c>
      <c r="C32" s="731"/>
      <c r="D32" s="731"/>
      <c r="E32" s="85"/>
      <c r="G32" s="87"/>
      <c r="H32" s="88"/>
      <c r="I32" s="88"/>
      <c r="J32" s="88"/>
      <c r="K32" s="88"/>
      <c r="L32" s="88"/>
      <c r="M32" s="87"/>
      <c r="N32" s="88"/>
      <c r="O32" s="88"/>
      <c r="P32" s="88"/>
      <c r="Q32" s="88"/>
      <c r="R32" s="88"/>
      <c r="S32" s="87"/>
      <c r="T32" s="88"/>
      <c r="U32" s="88"/>
      <c r="V32" s="88"/>
      <c r="W32" s="89"/>
      <c r="X32" s="89"/>
      <c r="Y32" s="89"/>
      <c r="Z32" s="89"/>
      <c r="AA32" s="89"/>
      <c r="AB32" s="89"/>
      <c r="AC32" s="89"/>
      <c r="AD32" s="89"/>
      <c r="AE32" s="89"/>
      <c r="AF32" s="89"/>
      <c r="AG32" s="89"/>
      <c r="AH32" s="89"/>
      <c r="AI32" s="89"/>
    </row>
    <row r="33" spans="1:35" s="86" customFormat="1" ht="13.5">
      <c r="A33" s="466">
        <v>3</v>
      </c>
      <c r="B33" s="739" t="s">
        <v>67</v>
      </c>
      <c r="C33" s="740"/>
      <c r="D33" s="741"/>
      <c r="E33" s="90" t="s">
        <v>26</v>
      </c>
      <c r="F33" s="91">
        <f>VLOOKUP(G19,'Indicadores Media 2010'!B11:D21,3,0)</f>
        <v>1960570757.09</v>
      </c>
      <c r="G33" s="750">
        <f>+(F33-F34)*F22</f>
        <v>641846877.8499999</v>
      </c>
      <c r="H33" s="752" t="s">
        <v>87</v>
      </c>
      <c r="I33" s="752"/>
      <c r="J33" s="758"/>
      <c r="K33" s="90" t="s">
        <v>26</v>
      </c>
      <c r="L33" s="91">
        <f>VLOOKUP(M19,'Indicadores Media 2010'!B11:D21,3,0)</f>
        <v>224420058</v>
      </c>
      <c r="M33" s="750">
        <f>+(L33-L34)*L22</f>
        <v>85320364</v>
      </c>
      <c r="N33" s="752" t="s">
        <v>87</v>
      </c>
      <c r="O33" s="752"/>
      <c r="P33" s="758"/>
      <c r="Q33" s="90" t="s">
        <v>26</v>
      </c>
      <c r="R33" s="91">
        <f>+F33+L33</f>
        <v>2184990815.09</v>
      </c>
      <c r="S33" s="750">
        <f>+G33+M33</f>
        <v>727167241.8499999</v>
      </c>
      <c r="T33" s="755" t="s">
        <v>87</v>
      </c>
      <c r="U33" s="752"/>
      <c r="V33" s="758"/>
      <c r="W33" s="89"/>
      <c r="X33" s="89"/>
      <c r="Y33" s="89"/>
      <c r="Z33" s="89"/>
      <c r="AA33" s="89"/>
      <c r="AB33" s="89"/>
      <c r="AC33" s="89"/>
      <c r="AD33" s="89"/>
      <c r="AE33" s="89"/>
      <c r="AF33" s="89"/>
      <c r="AG33" s="89"/>
      <c r="AH33" s="89"/>
      <c r="AI33" s="89"/>
    </row>
    <row r="34" spans="1:35" s="86" customFormat="1" ht="14.25" thickBot="1">
      <c r="A34" s="467"/>
      <c r="B34" s="747"/>
      <c r="C34" s="748"/>
      <c r="D34" s="749"/>
      <c r="E34" s="92" t="s">
        <v>27</v>
      </c>
      <c r="F34" s="93">
        <f>VLOOKUP(G19,'Indicadores Media 2010'!B11:F21,5,0)</f>
        <v>676877001.39</v>
      </c>
      <c r="G34" s="751"/>
      <c r="H34" s="753"/>
      <c r="I34" s="753"/>
      <c r="J34" s="759"/>
      <c r="K34" s="92" t="s">
        <v>27</v>
      </c>
      <c r="L34" s="93">
        <f>VLOOKUP(M19,'Indicadores Media 2010'!B11:G21,5,0)</f>
        <v>53779330</v>
      </c>
      <c r="M34" s="751"/>
      <c r="N34" s="753"/>
      <c r="O34" s="753"/>
      <c r="P34" s="759"/>
      <c r="Q34" s="92" t="s">
        <v>27</v>
      </c>
      <c r="R34" s="93">
        <f>+F34+L34</f>
        <v>730656331.39</v>
      </c>
      <c r="S34" s="751"/>
      <c r="T34" s="756"/>
      <c r="U34" s="753"/>
      <c r="V34" s="759"/>
      <c r="W34" s="89"/>
      <c r="X34" s="89"/>
      <c r="Y34" s="89"/>
      <c r="Z34" s="89"/>
      <c r="AA34" s="89"/>
      <c r="AB34" s="89"/>
      <c r="AC34" s="89"/>
      <c r="AD34" s="89"/>
      <c r="AE34" s="89"/>
      <c r="AF34" s="89"/>
      <c r="AG34" s="89"/>
      <c r="AH34" s="89"/>
      <c r="AI34" s="89"/>
    </row>
    <row r="35" spans="1:35" s="86" customFormat="1" ht="14.25" thickBot="1">
      <c r="A35" s="468"/>
      <c r="B35" s="742"/>
      <c r="C35" s="743"/>
      <c r="D35" s="744"/>
      <c r="E35" s="30" t="s">
        <v>58</v>
      </c>
      <c r="F35" s="94">
        <f>+D16</f>
        <v>125172116</v>
      </c>
      <c r="G35" s="82">
        <f>+F35*60%</f>
        <v>75103269.6</v>
      </c>
      <c r="H35" s="754"/>
      <c r="I35" s="754"/>
      <c r="J35" s="760"/>
      <c r="K35" s="30" t="s">
        <v>58</v>
      </c>
      <c r="L35" s="94">
        <f>+D16</f>
        <v>125172116</v>
      </c>
      <c r="M35" s="82">
        <f>+L35*60%</f>
        <v>75103269.6</v>
      </c>
      <c r="N35" s="754"/>
      <c r="O35" s="754"/>
      <c r="P35" s="760"/>
      <c r="Q35" s="30" t="s">
        <v>58</v>
      </c>
      <c r="R35" s="94">
        <f>+D16</f>
        <v>125172116</v>
      </c>
      <c r="S35" s="82">
        <f>+R35*65%</f>
        <v>81361875.4</v>
      </c>
      <c r="T35" s="757"/>
      <c r="U35" s="754"/>
      <c r="V35" s="760"/>
      <c r="W35" s="89"/>
      <c r="X35" s="89"/>
      <c r="Y35" s="89"/>
      <c r="Z35" s="89"/>
      <c r="AA35" s="89"/>
      <c r="AB35" s="89"/>
      <c r="AC35" s="89"/>
      <c r="AD35" s="89"/>
      <c r="AE35" s="89"/>
      <c r="AF35" s="89"/>
      <c r="AG35" s="89"/>
      <c r="AH35" s="89"/>
      <c r="AI35" s="89"/>
    </row>
    <row r="36" spans="1:35" s="99" customFormat="1" ht="13.5">
      <c r="A36" s="95"/>
      <c r="B36" s="95"/>
      <c r="C36" s="95"/>
      <c r="D36" s="96"/>
      <c r="E36" s="95"/>
      <c r="F36" s="95"/>
      <c r="G36" s="761"/>
      <c r="H36" s="95"/>
      <c r="I36" s="95"/>
      <c r="J36" s="95"/>
      <c r="K36" s="95"/>
      <c r="L36" s="95"/>
      <c r="M36" s="97"/>
      <c r="N36" s="95"/>
      <c r="O36" s="95"/>
      <c r="P36" s="95"/>
      <c r="Q36" s="95"/>
      <c r="R36" s="95"/>
      <c r="S36" s="97"/>
      <c r="T36" s="95"/>
      <c r="U36" s="95"/>
      <c r="V36" s="95"/>
      <c r="W36" s="98"/>
      <c r="X36" s="98"/>
      <c r="Y36" s="98"/>
      <c r="Z36" s="98"/>
      <c r="AA36" s="98"/>
      <c r="AB36" s="98"/>
      <c r="AC36" s="98"/>
      <c r="AD36" s="98"/>
      <c r="AE36" s="98"/>
      <c r="AF36" s="98"/>
      <c r="AG36" s="98"/>
      <c r="AH36" s="98"/>
      <c r="AI36" s="98"/>
    </row>
    <row r="37" spans="1:35" s="99" customFormat="1" ht="14.25" thickBot="1">
      <c r="A37" s="95"/>
      <c r="B37" s="734" t="s">
        <v>31</v>
      </c>
      <c r="C37" s="734"/>
      <c r="D37" s="734"/>
      <c r="E37" s="95"/>
      <c r="F37" s="100"/>
      <c r="G37" s="761"/>
      <c r="H37" s="95"/>
      <c r="I37" s="95"/>
      <c r="J37" s="95"/>
      <c r="K37" s="95"/>
      <c r="L37" s="95"/>
      <c r="M37" s="97"/>
      <c r="N37" s="95"/>
      <c r="O37" s="95"/>
      <c r="P37" s="95"/>
      <c r="Q37" s="95"/>
      <c r="R37" s="100"/>
      <c r="S37" s="97"/>
      <c r="T37" s="95"/>
      <c r="U37" s="95"/>
      <c r="V37" s="95"/>
      <c r="W37" s="98"/>
      <c r="X37" s="98"/>
      <c r="Y37" s="98"/>
      <c r="Z37" s="98"/>
      <c r="AA37" s="98"/>
      <c r="AB37" s="98"/>
      <c r="AC37" s="98"/>
      <c r="AD37" s="98"/>
      <c r="AE37" s="98"/>
      <c r="AF37" s="98"/>
      <c r="AG37" s="98"/>
      <c r="AH37" s="98"/>
      <c r="AI37" s="98"/>
    </row>
    <row r="38" spans="1:35" s="86" customFormat="1" ht="14.25" thickBot="1">
      <c r="A38" s="466">
        <v>4</v>
      </c>
      <c r="B38" s="739" t="s">
        <v>68</v>
      </c>
      <c r="C38" s="740"/>
      <c r="D38" s="741"/>
      <c r="E38" s="101" t="s">
        <v>59</v>
      </c>
      <c r="F38" s="102">
        <f>+D16</f>
        <v>125172116</v>
      </c>
      <c r="G38" s="750">
        <f>+'Indicadores Media 2010'!E12-'Indicadores Media 2010'!G12</f>
        <v>1061287947.9399999</v>
      </c>
      <c r="H38" s="732" t="s">
        <v>87</v>
      </c>
      <c r="I38" s="732"/>
      <c r="J38" s="745"/>
      <c r="K38" s="101" t="s">
        <v>59</v>
      </c>
      <c r="L38" s="102">
        <f>+D16</f>
        <v>125172116</v>
      </c>
      <c r="M38" s="750">
        <f>+'Indicadores Media 2010'!E13-'Indicadores Media 2010'!G13</f>
        <v>324359670</v>
      </c>
      <c r="N38" s="732" t="s">
        <v>87</v>
      </c>
      <c r="O38" s="745"/>
      <c r="P38" s="745"/>
      <c r="Q38" s="101" t="s">
        <v>59</v>
      </c>
      <c r="R38" s="102">
        <f>+D16</f>
        <v>125172116</v>
      </c>
      <c r="S38" s="750">
        <f>+G38+M38</f>
        <v>1385647617.94</v>
      </c>
      <c r="T38" s="732" t="s">
        <v>87</v>
      </c>
      <c r="U38" s="745"/>
      <c r="V38" s="745"/>
      <c r="W38" s="89"/>
      <c r="X38" s="89"/>
      <c r="Y38" s="89"/>
      <c r="Z38" s="89"/>
      <c r="AA38" s="89"/>
      <c r="AB38" s="89"/>
      <c r="AC38" s="89"/>
      <c r="AD38" s="89"/>
      <c r="AE38" s="89"/>
      <c r="AF38" s="89"/>
      <c r="AG38" s="89"/>
      <c r="AH38" s="89"/>
      <c r="AI38" s="89"/>
    </row>
    <row r="39" spans="1:35" s="86" customFormat="1" ht="14.25" thickBot="1">
      <c r="A39" s="468"/>
      <c r="B39" s="742"/>
      <c r="C39" s="743"/>
      <c r="D39" s="744"/>
      <c r="E39" s="101" t="s">
        <v>60</v>
      </c>
      <c r="F39" s="102">
        <f>+F38*70%</f>
        <v>87620481.19999999</v>
      </c>
      <c r="G39" s="751"/>
      <c r="H39" s="733"/>
      <c r="I39" s="733"/>
      <c r="J39" s="746"/>
      <c r="K39" s="101" t="s">
        <v>60</v>
      </c>
      <c r="L39" s="102">
        <f>+L38*70%</f>
        <v>87620481.19999999</v>
      </c>
      <c r="M39" s="751"/>
      <c r="N39" s="733"/>
      <c r="O39" s="746"/>
      <c r="P39" s="746"/>
      <c r="Q39" s="101" t="s">
        <v>60</v>
      </c>
      <c r="R39" s="102">
        <f>+R38*70%</f>
        <v>87620481.19999999</v>
      </c>
      <c r="S39" s="751"/>
      <c r="T39" s="733"/>
      <c r="U39" s="746"/>
      <c r="V39" s="746"/>
      <c r="W39" s="89"/>
      <c r="X39" s="89"/>
      <c r="Y39" s="89"/>
      <c r="Z39" s="89"/>
      <c r="AA39" s="89"/>
      <c r="AB39" s="89"/>
      <c r="AC39" s="89"/>
      <c r="AD39" s="89"/>
      <c r="AE39" s="89"/>
      <c r="AF39" s="89"/>
      <c r="AG39" s="89"/>
      <c r="AH39" s="89"/>
      <c r="AI39" s="89"/>
    </row>
    <row r="40" spans="1:35" ht="14.25" thickBot="1">
      <c r="A40" s="7"/>
      <c r="B40" s="735"/>
      <c r="C40" s="735"/>
      <c r="D40" s="735"/>
      <c r="E40" s="7"/>
      <c r="F40" s="7"/>
      <c r="G40" s="7"/>
      <c r="H40" s="7"/>
      <c r="I40" s="7"/>
      <c r="J40" s="7"/>
      <c r="K40" s="7"/>
      <c r="L40" s="7"/>
      <c r="M40" s="7"/>
      <c r="N40" s="7"/>
      <c r="O40" s="7"/>
      <c r="P40" s="7"/>
      <c r="Q40" s="7"/>
      <c r="R40" s="7"/>
      <c r="S40" s="7"/>
      <c r="T40" s="7"/>
      <c r="U40" s="7"/>
      <c r="V40" s="7"/>
      <c r="W40" s="4"/>
      <c r="X40" s="4"/>
      <c r="Y40" s="4"/>
      <c r="Z40" s="4"/>
      <c r="AA40" s="4"/>
      <c r="AB40" s="4"/>
      <c r="AC40" s="4"/>
      <c r="AD40" s="4"/>
      <c r="AE40" s="4"/>
      <c r="AF40" s="4"/>
      <c r="AG40" s="4"/>
      <c r="AH40" s="4"/>
      <c r="AI40" s="4"/>
    </row>
    <row r="41" spans="1:35" ht="13.5" thickBot="1">
      <c r="A41" s="736" t="s">
        <v>33</v>
      </c>
      <c r="B41" s="737"/>
      <c r="C41" s="737"/>
      <c r="D41" s="737"/>
      <c r="E41" s="737"/>
      <c r="F41" s="737"/>
      <c r="G41" s="737"/>
      <c r="H41" s="737"/>
      <c r="I41" s="737"/>
      <c r="J41" s="737"/>
      <c r="K41" s="737"/>
      <c r="L41" s="737"/>
      <c r="M41" s="737"/>
      <c r="N41" s="737"/>
      <c r="O41" s="737"/>
      <c r="P41" s="737"/>
      <c r="Q41" s="737"/>
      <c r="R41" s="737"/>
      <c r="S41" s="737"/>
      <c r="T41" s="737"/>
      <c r="U41" s="738"/>
      <c r="V41" s="235" t="s">
        <v>88</v>
      </c>
      <c r="W41" s="4"/>
      <c r="X41" s="4"/>
      <c r="Y41" s="4"/>
      <c r="Z41" s="4"/>
      <c r="AA41" s="4"/>
      <c r="AB41" s="4"/>
      <c r="AC41" s="4"/>
      <c r="AD41" s="4"/>
      <c r="AE41" s="4"/>
      <c r="AF41" s="4"/>
      <c r="AG41" s="4"/>
      <c r="AH41" s="4"/>
      <c r="AI41" s="4"/>
    </row>
    <row r="42" spans="1:35" ht="13.5">
      <c r="A42" s="7"/>
      <c r="B42" s="7"/>
      <c r="C42" s="7"/>
      <c r="D42" s="7"/>
      <c r="E42" s="7"/>
      <c r="F42" s="7"/>
      <c r="G42" s="7"/>
      <c r="H42" s="7"/>
      <c r="I42" s="7"/>
      <c r="J42" s="7"/>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3.5">
      <c r="A43" s="7"/>
      <c r="B43" s="7"/>
      <c r="C43" s="7"/>
      <c r="D43" s="7"/>
      <c r="E43" s="7"/>
      <c r="F43" s="7"/>
      <c r="G43" s="7"/>
      <c r="H43" s="7"/>
      <c r="I43" s="7"/>
      <c r="J43" s="7"/>
      <c r="K43" s="4"/>
      <c r="L43" s="4"/>
      <c r="M43" s="4"/>
      <c r="N43" s="4"/>
      <c r="O43" s="4"/>
      <c r="P43" s="4"/>
      <c r="Q43" s="4"/>
      <c r="R43" s="4"/>
      <c r="S43" s="4"/>
      <c r="T43" s="4"/>
      <c r="U43" s="4"/>
      <c r="V43" s="4"/>
      <c r="W43" s="4"/>
      <c r="X43" s="4"/>
      <c r="Y43" s="4"/>
      <c r="Z43" s="4"/>
      <c r="AA43" s="4"/>
      <c r="AB43" s="4"/>
      <c r="AC43" s="4"/>
      <c r="AD43" s="4"/>
      <c r="AE43" s="4"/>
      <c r="AF43" s="4"/>
      <c r="AG43" s="4"/>
      <c r="AH43" s="4"/>
      <c r="AI43" s="4"/>
    </row>
    <row r="44" spans="1:10" s="40" customFormat="1" ht="12.75">
      <c r="A44" s="762"/>
      <c r="B44" s="762"/>
      <c r="C44" s="762"/>
      <c r="D44" s="762"/>
      <c r="E44" s="762"/>
      <c r="F44" s="762"/>
      <c r="G44" s="762"/>
      <c r="H44" s="762"/>
      <c r="I44" s="762"/>
      <c r="J44" s="762"/>
    </row>
    <row r="45" spans="1:22" s="40" customFormat="1" ht="12.75" customHeight="1">
      <c r="A45" s="620" t="s">
        <v>36</v>
      </c>
      <c r="B45" s="620"/>
      <c r="C45" s="620"/>
      <c r="D45" s="620"/>
      <c r="E45" s="620"/>
      <c r="F45" s="620"/>
      <c r="G45" s="620"/>
      <c r="H45" s="620"/>
      <c r="I45" s="620"/>
      <c r="J45" s="620"/>
      <c r="K45" s="763"/>
      <c r="L45" s="763"/>
      <c r="M45" s="763"/>
      <c r="N45" s="763"/>
      <c r="O45" s="763"/>
      <c r="P45" s="763"/>
      <c r="Q45" s="763"/>
      <c r="R45" s="763"/>
      <c r="S45" s="763"/>
      <c r="T45" s="763"/>
      <c r="U45" s="763"/>
      <c r="V45" s="763"/>
    </row>
    <row r="46" spans="1:22" s="40" customFormat="1" ht="12.75" customHeight="1">
      <c r="A46" s="620" t="s">
        <v>37</v>
      </c>
      <c r="B46" s="620"/>
      <c r="C46" s="620"/>
      <c r="D46" s="620"/>
      <c r="E46" s="620"/>
      <c r="F46" s="620"/>
      <c r="G46" s="620"/>
      <c r="H46" s="620"/>
      <c r="I46" s="620"/>
      <c r="J46" s="620"/>
      <c r="K46" s="620"/>
      <c r="L46" s="620"/>
      <c r="M46" s="620"/>
      <c r="N46" s="620"/>
      <c r="O46" s="620"/>
      <c r="P46" s="620"/>
      <c r="Q46" s="620"/>
      <c r="R46" s="620"/>
      <c r="S46" s="620"/>
      <c r="T46" s="620"/>
      <c r="U46" s="620"/>
      <c r="V46" s="620"/>
    </row>
    <row r="47" spans="8:9" s="40" customFormat="1" ht="12.75">
      <c r="H47" s="7"/>
      <c r="I47" s="7"/>
    </row>
    <row r="48" spans="1:35" ht="13.5">
      <c r="A48" s="7"/>
      <c r="B48" s="7"/>
      <c r="C48" s="7"/>
      <c r="D48" s="7"/>
      <c r="E48" s="7"/>
      <c r="F48" s="7"/>
      <c r="G48" s="7"/>
      <c r="H48" s="7"/>
      <c r="I48" s="7"/>
      <c r="J48" s="7"/>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3.5">
      <c r="A49" s="7"/>
      <c r="B49" s="7"/>
      <c r="C49" s="7"/>
      <c r="D49" s="7"/>
      <c r="E49" s="7"/>
      <c r="F49" s="7"/>
      <c r="G49" s="7"/>
      <c r="H49" s="7"/>
      <c r="I49" s="7"/>
      <c r="J49" s="7"/>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3.5">
      <c r="A50" s="7"/>
      <c r="B50" s="7"/>
      <c r="C50" s="7"/>
      <c r="D50" s="7"/>
      <c r="E50" s="7"/>
      <c r="F50" s="7"/>
      <c r="G50" s="7"/>
      <c r="H50" s="7"/>
      <c r="I50" s="7"/>
      <c r="J50" s="7"/>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3.5">
      <c r="A51" s="7"/>
      <c r="B51" s="7"/>
      <c r="C51" s="7"/>
      <c r="D51" s="7"/>
      <c r="E51" s="7"/>
      <c r="F51" s="7"/>
      <c r="G51" s="7"/>
      <c r="H51" s="7"/>
      <c r="I51" s="7"/>
      <c r="J51" s="7"/>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3.5">
      <c r="A52" s="7"/>
      <c r="B52" s="7"/>
      <c r="C52" s="7"/>
      <c r="D52" s="7"/>
      <c r="E52" s="7"/>
      <c r="F52" s="7"/>
      <c r="G52" s="7"/>
      <c r="H52" s="7"/>
      <c r="I52" s="7"/>
      <c r="J52" s="7"/>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3.5">
      <c r="A53" s="7"/>
      <c r="B53" s="7"/>
      <c r="C53" s="7"/>
      <c r="D53" s="7"/>
      <c r="E53" s="7"/>
      <c r="F53" s="7"/>
      <c r="G53" s="7"/>
      <c r="H53" s="7"/>
      <c r="I53" s="7"/>
      <c r="J53" s="7"/>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3.5">
      <c r="A54" s="7"/>
      <c r="B54" s="7"/>
      <c r="C54" s="7"/>
      <c r="D54" s="7"/>
      <c r="E54" s="7"/>
      <c r="F54" s="7"/>
      <c r="G54" s="7"/>
      <c r="H54" s="7"/>
      <c r="I54" s="7"/>
      <c r="J54" s="7"/>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3.5">
      <c r="A55" s="7"/>
      <c r="B55" s="7"/>
      <c r="C55" s="7"/>
      <c r="D55" s="7"/>
      <c r="E55" s="7"/>
      <c r="F55" s="7"/>
      <c r="G55" s="7"/>
      <c r="H55" s="7"/>
      <c r="I55" s="7"/>
      <c r="J55" s="7"/>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3.5">
      <c r="A56" s="7"/>
      <c r="B56" s="7"/>
      <c r="C56" s="7"/>
      <c r="D56" s="7"/>
      <c r="E56" s="7"/>
      <c r="F56" s="7"/>
      <c r="G56" s="7"/>
      <c r="H56" s="7"/>
      <c r="I56" s="7"/>
      <c r="J56" s="7"/>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3.5">
      <c r="A57" s="7"/>
      <c r="B57" s="7"/>
      <c r="C57" s="7"/>
      <c r="D57" s="7"/>
      <c r="E57" s="7"/>
      <c r="F57" s="7"/>
      <c r="G57" s="7"/>
      <c r="H57" s="7"/>
      <c r="I57" s="7"/>
      <c r="J57" s="7"/>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3.5">
      <c r="A58" s="7"/>
      <c r="B58" s="7"/>
      <c r="C58" s="7"/>
      <c r="D58" s="7"/>
      <c r="E58" s="7"/>
      <c r="F58" s="7"/>
      <c r="G58" s="7"/>
      <c r="H58" s="7"/>
      <c r="I58" s="7"/>
      <c r="J58" s="7"/>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3.5">
      <c r="A59" s="7"/>
      <c r="B59" s="7"/>
      <c r="C59" s="7"/>
      <c r="D59" s="7"/>
      <c r="E59" s="7"/>
      <c r="F59" s="7"/>
      <c r="G59" s="7"/>
      <c r="H59" s="7"/>
      <c r="I59" s="7"/>
      <c r="J59" s="7"/>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3.5">
      <c r="A60" s="7"/>
      <c r="B60" s="7"/>
      <c r="C60" s="7"/>
      <c r="D60" s="7"/>
      <c r="E60" s="7"/>
      <c r="F60" s="7"/>
      <c r="G60" s="7"/>
      <c r="H60" s="7"/>
      <c r="I60" s="7"/>
      <c r="J60" s="7"/>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3.5">
      <c r="A61" s="7"/>
      <c r="B61" s="7"/>
      <c r="C61" s="7"/>
      <c r="D61" s="7"/>
      <c r="E61" s="7"/>
      <c r="F61" s="7"/>
      <c r="G61" s="7"/>
      <c r="H61" s="7"/>
      <c r="I61" s="7"/>
      <c r="J61" s="7"/>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3.5">
      <c r="A62" s="7"/>
      <c r="B62" s="7"/>
      <c r="C62" s="7"/>
      <c r="D62" s="7"/>
      <c r="E62" s="7"/>
      <c r="F62" s="7"/>
      <c r="G62" s="7"/>
      <c r="H62" s="7"/>
      <c r="I62" s="7"/>
      <c r="J62" s="7"/>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3.5">
      <c r="A63" s="7"/>
      <c r="B63" s="7"/>
      <c r="C63" s="7"/>
      <c r="D63" s="7"/>
      <c r="E63" s="7"/>
      <c r="F63" s="7"/>
      <c r="G63" s="7"/>
      <c r="H63" s="7"/>
      <c r="I63" s="7"/>
      <c r="J63" s="7"/>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3.5">
      <c r="A64" s="7"/>
      <c r="B64" s="7"/>
      <c r="C64" s="7"/>
      <c r="D64" s="7"/>
      <c r="E64" s="7"/>
      <c r="F64" s="7"/>
      <c r="G64" s="7"/>
      <c r="H64" s="7"/>
      <c r="I64" s="7"/>
      <c r="J64" s="7"/>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3.5">
      <c r="A65" s="7"/>
      <c r="B65" s="7"/>
      <c r="C65" s="7"/>
      <c r="D65" s="7"/>
      <c r="E65" s="7"/>
      <c r="F65" s="7"/>
      <c r="G65" s="7"/>
      <c r="H65" s="7"/>
      <c r="I65" s="7"/>
      <c r="J65" s="7"/>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3.5">
      <c r="A66" s="7"/>
      <c r="B66" s="7"/>
      <c r="C66" s="7"/>
      <c r="D66" s="7"/>
      <c r="E66" s="7"/>
      <c r="F66" s="7"/>
      <c r="G66" s="7"/>
      <c r="H66" s="7"/>
      <c r="I66" s="7"/>
      <c r="J66" s="7"/>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3.5">
      <c r="A67" s="7"/>
      <c r="B67" s="7"/>
      <c r="C67" s="7"/>
      <c r="D67" s="7"/>
      <c r="E67" s="7"/>
      <c r="F67" s="7"/>
      <c r="G67" s="7"/>
      <c r="H67" s="7"/>
      <c r="I67" s="7"/>
      <c r="J67" s="7"/>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3.5">
      <c r="A68" s="7"/>
      <c r="B68" s="7"/>
      <c r="C68" s="7"/>
      <c r="D68" s="7"/>
      <c r="E68" s="7"/>
      <c r="F68" s="7"/>
      <c r="G68" s="7"/>
      <c r="H68" s="7"/>
      <c r="I68" s="7"/>
      <c r="J68" s="7"/>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3.5">
      <c r="A69" s="7"/>
      <c r="B69" s="7"/>
      <c r="C69" s="7"/>
      <c r="D69" s="7"/>
      <c r="E69" s="7"/>
      <c r="F69" s="7"/>
      <c r="G69" s="7"/>
      <c r="H69" s="7"/>
      <c r="I69" s="7"/>
      <c r="J69" s="7"/>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3.5">
      <c r="A70" s="7"/>
      <c r="B70" s="7"/>
      <c r="C70" s="7"/>
      <c r="D70" s="7"/>
      <c r="E70" s="7"/>
      <c r="F70" s="7"/>
      <c r="G70" s="7"/>
      <c r="H70" s="7"/>
      <c r="I70" s="7"/>
      <c r="J70" s="7"/>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3.5">
      <c r="A71" s="7"/>
      <c r="B71" s="7"/>
      <c r="C71" s="7"/>
      <c r="D71" s="7"/>
      <c r="E71" s="7"/>
      <c r="F71" s="7"/>
      <c r="G71" s="7"/>
      <c r="H71" s="7"/>
      <c r="I71" s="7"/>
      <c r="J71" s="7"/>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3.5">
      <c r="A72" s="7"/>
      <c r="B72" s="7"/>
      <c r="C72" s="7"/>
      <c r="D72" s="7"/>
      <c r="E72" s="7"/>
      <c r="F72" s="7"/>
      <c r="G72" s="7"/>
      <c r="H72" s="7"/>
      <c r="I72" s="7"/>
      <c r="J72" s="7"/>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3.5">
      <c r="A73" s="7"/>
      <c r="B73" s="7"/>
      <c r="C73" s="7"/>
      <c r="D73" s="7"/>
      <c r="E73" s="7"/>
      <c r="F73" s="7"/>
      <c r="G73" s="7"/>
      <c r="H73" s="7"/>
      <c r="I73" s="7"/>
      <c r="J73" s="7"/>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3.5">
      <c r="A74" s="7"/>
      <c r="B74" s="7"/>
      <c r="C74" s="7"/>
      <c r="D74" s="7"/>
      <c r="E74" s="7"/>
      <c r="F74" s="7"/>
      <c r="G74" s="7"/>
      <c r="H74" s="7"/>
      <c r="I74" s="7"/>
      <c r="J74" s="7"/>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3.5">
      <c r="A75" s="7"/>
      <c r="B75" s="7"/>
      <c r="C75" s="7"/>
      <c r="D75" s="7"/>
      <c r="E75" s="7"/>
      <c r="F75" s="7"/>
      <c r="G75" s="7"/>
      <c r="H75" s="7"/>
      <c r="I75" s="7"/>
      <c r="J75" s="7"/>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3.5">
      <c r="A76" s="7"/>
      <c r="B76" s="7"/>
      <c r="C76" s="7"/>
      <c r="D76" s="7"/>
      <c r="E76" s="7"/>
      <c r="F76" s="7"/>
      <c r="G76" s="7"/>
      <c r="H76" s="7"/>
      <c r="I76" s="7"/>
      <c r="J76" s="7"/>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3.5">
      <c r="A77" s="7"/>
      <c r="B77" s="7"/>
      <c r="C77" s="7"/>
      <c r="D77" s="7"/>
      <c r="E77" s="7"/>
      <c r="F77" s="7"/>
      <c r="G77" s="7"/>
      <c r="H77" s="7"/>
      <c r="I77" s="7"/>
      <c r="J77" s="7"/>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3.5">
      <c r="A78" s="7"/>
      <c r="B78" s="7"/>
      <c r="C78" s="7"/>
      <c r="D78" s="7"/>
      <c r="E78" s="7"/>
      <c r="F78" s="7"/>
      <c r="G78" s="7"/>
      <c r="H78" s="7"/>
      <c r="I78" s="7"/>
      <c r="J78" s="7"/>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3.5">
      <c r="A79" s="7"/>
      <c r="B79" s="7"/>
      <c r="C79" s="7"/>
      <c r="D79" s="7"/>
      <c r="E79" s="7"/>
      <c r="F79" s="7"/>
      <c r="G79" s="7"/>
      <c r="H79" s="7"/>
      <c r="I79" s="7"/>
      <c r="J79" s="7"/>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3.5">
      <c r="A80" s="7"/>
      <c r="B80" s="7"/>
      <c r="C80" s="7"/>
      <c r="D80" s="7"/>
      <c r="E80" s="7"/>
      <c r="F80" s="7"/>
      <c r="G80" s="7"/>
      <c r="H80" s="7"/>
      <c r="I80" s="7"/>
      <c r="J80" s="7"/>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3.5">
      <c r="A81" s="7"/>
      <c r="B81" s="7"/>
      <c r="C81" s="7"/>
      <c r="D81" s="7"/>
      <c r="E81" s="7"/>
      <c r="F81" s="7"/>
      <c r="G81" s="7"/>
      <c r="H81" s="7"/>
      <c r="I81" s="7"/>
      <c r="J81" s="7"/>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3.5">
      <c r="A82" s="7"/>
      <c r="B82" s="7"/>
      <c r="C82" s="7"/>
      <c r="D82" s="7"/>
      <c r="E82" s="7"/>
      <c r="F82" s="7"/>
      <c r="G82" s="7"/>
      <c r="H82" s="7"/>
      <c r="I82" s="7"/>
      <c r="J82" s="7"/>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3.5">
      <c r="A83" s="7"/>
      <c r="B83" s="7"/>
      <c r="C83" s="7"/>
      <c r="D83" s="7"/>
      <c r="E83" s="7"/>
      <c r="F83" s="7"/>
      <c r="G83" s="7"/>
      <c r="H83" s="7"/>
      <c r="I83" s="7"/>
      <c r="J83" s="7"/>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3.5">
      <c r="A84" s="7"/>
      <c r="B84" s="7"/>
      <c r="C84" s="7"/>
      <c r="D84" s="7"/>
      <c r="E84" s="7"/>
      <c r="F84" s="7"/>
      <c r="G84" s="7"/>
      <c r="H84" s="7"/>
      <c r="I84" s="7"/>
      <c r="J84" s="7"/>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3.5">
      <c r="A85" s="7"/>
      <c r="B85" s="7"/>
      <c r="C85" s="7"/>
      <c r="D85" s="7"/>
      <c r="E85" s="7"/>
      <c r="F85" s="7"/>
      <c r="G85" s="7"/>
      <c r="H85" s="7"/>
      <c r="I85" s="7"/>
      <c r="J85" s="7"/>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3.5">
      <c r="A86" s="7"/>
      <c r="B86" s="7"/>
      <c r="C86" s="7"/>
      <c r="D86" s="7"/>
      <c r="E86" s="7"/>
      <c r="F86" s="7"/>
      <c r="G86" s="7"/>
      <c r="H86" s="7"/>
      <c r="I86" s="7"/>
      <c r="J86" s="7"/>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3.5">
      <c r="A87" s="7"/>
      <c r="B87" s="7"/>
      <c r="C87" s="7"/>
      <c r="D87" s="7"/>
      <c r="E87" s="7"/>
      <c r="F87" s="7"/>
      <c r="G87" s="7"/>
      <c r="H87" s="7"/>
      <c r="I87" s="7"/>
      <c r="J87" s="7"/>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3.5">
      <c r="A88" s="7"/>
      <c r="B88" s="7"/>
      <c r="C88" s="7"/>
      <c r="D88" s="7"/>
      <c r="E88" s="7"/>
      <c r="F88" s="7"/>
      <c r="G88" s="7"/>
      <c r="H88" s="7"/>
      <c r="I88" s="7"/>
      <c r="J88" s="7"/>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3.5">
      <c r="A89" s="7"/>
      <c r="B89" s="7"/>
      <c r="C89" s="7"/>
      <c r="D89" s="7"/>
      <c r="E89" s="7"/>
      <c r="F89" s="7"/>
      <c r="G89" s="7"/>
      <c r="H89" s="7"/>
      <c r="I89" s="7"/>
      <c r="J89" s="7"/>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3.5">
      <c r="A90" s="7"/>
      <c r="B90" s="7"/>
      <c r="C90" s="7"/>
      <c r="D90" s="7"/>
      <c r="E90" s="7"/>
      <c r="F90" s="7"/>
      <c r="G90" s="7"/>
      <c r="H90" s="7"/>
      <c r="I90" s="7"/>
      <c r="J90" s="7"/>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3.5">
      <c r="A91" s="7"/>
      <c r="B91" s="7"/>
      <c r="C91" s="7"/>
      <c r="D91" s="7"/>
      <c r="E91" s="7"/>
      <c r="F91" s="7"/>
      <c r="G91" s="7"/>
      <c r="H91" s="7"/>
      <c r="I91" s="7"/>
      <c r="J91" s="7"/>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3.5">
      <c r="A92" s="7"/>
      <c r="B92" s="7"/>
      <c r="C92" s="7"/>
      <c r="D92" s="7"/>
      <c r="E92" s="7"/>
      <c r="F92" s="7"/>
      <c r="G92" s="7"/>
      <c r="H92" s="7"/>
      <c r="I92" s="7"/>
      <c r="J92" s="7"/>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3.5">
      <c r="A93" s="7"/>
      <c r="B93" s="7"/>
      <c r="C93" s="7"/>
      <c r="D93" s="7"/>
      <c r="E93" s="7"/>
      <c r="F93" s="7"/>
      <c r="G93" s="7"/>
      <c r="H93" s="7"/>
      <c r="I93" s="7"/>
      <c r="J93" s="7"/>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3.5">
      <c r="A94" s="7"/>
      <c r="B94" s="7"/>
      <c r="C94" s="7"/>
      <c r="D94" s="7"/>
      <c r="E94" s="7"/>
      <c r="F94" s="7"/>
      <c r="G94" s="7"/>
      <c r="H94" s="7"/>
      <c r="I94" s="7"/>
      <c r="J94" s="7"/>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sheetData>
  <sheetProtection/>
  <mergeCells count="89">
    <mergeCell ref="J33:J35"/>
    <mergeCell ref="M33:M34"/>
    <mergeCell ref="U38:U39"/>
    <mergeCell ref="V38:V39"/>
    <mergeCell ref="N33:N35"/>
    <mergeCell ref="A45:V45"/>
    <mergeCell ref="O33:O35"/>
    <mergeCell ref="P33:P35"/>
    <mergeCell ref="S33:S34"/>
    <mergeCell ref="S38:S39"/>
    <mergeCell ref="U33:U35"/>
    <mergeCell ref="T38:T39"/>
    <mergeCell ref="T33:T35"/>
    <mergeCell ref="V33:V35"/>
    <mergeCell ref="G36:G37"/>
    <mergeCell ref="A44:J44"/>
    <mergeCell ref="M38:M39"/>
    <mergeCell ref="N38:N39"/>
    <mergeCell ref="O38:O39"/>
    <mergeCell ref="P38:P39"/>
    <mergeCell ref="A41:U41"/>
    <mergeCell ref="B38:D39"/>
    <mergeCell ref="A38:A39"/>
    <mergeCell ref="J38:J39"/>
    <mergeCell ref="A33:A35"/>
    <mergeCell ref="B33:D35"/>
    <mergeCell ref="G33:G34"/>
    <mergeCell ref="H33:H35"/>
    <mergeCell ref="I33:I35"/>
    <mergeCell ref="G38:G39"/>
    <mergeCell ref="H38:H39"/>
    <mergeCell ref="I38:I39"/>
    <mergeCell ref="B37:D37"/>
    <mergeCell ref="U29:U30"/>
    <mergeCell ref="V29:V30"/>
    <mergeCell ref="B40:D40"/>
    <mergeCell ref="J29:J30"/>
    <mergeCell ref="M29:M30"/>
    <mergeCell ref="N29:N30"/>
    <mergeCell ref="O29:O30"/>
    <mergeCell ref="B32:D32"/>
    <mergeCell ref="T25:T26"/>
    <mergeCell ref="U25:U26"/>
    <mergeCell ref="V25:V26"/>
    <mergeCell ref="B28:D28"/>
    <mergeCell ref="J25:J26"/>
    <mergeCell ref="M25:M26"/>
    <mergeCell ref="N25:N26"/>
    <mergeCell ref="O25:O26"/>
    <mergeCell ref="P25:P26"/>
    <mergeCell ref="A29:A30"/>
    <mergeCell ref="B29:D30"/>
    <mergeCell ref="G29:G30"/>
    <mergeCell ref="H29:H30"/>
    <mergeCell ref="I29:I30"/>
    <mergeCell ref="T29:T30"/>
    <mergeCell ref="P29:P30"/>
    <mergeCell ref="S29:S30"/>
    <mergeCell ref="S25:S26"/>
    <mergeCell ref="B24:D24"/>
    <mergeCell ref="A25:A26"/>
    <mergeCell ref="B25:D26"/>
    <mergeCell ref="G25:G26"/>
    <mergeCell ref="H25:H26"/>
    <mergeCell ref="I25:I26"/>
    <mergeCell ref="K18:P18"/>
    <mergeCell ref="Q18:V18"/>
    <mergeCell ref="E20:J20"/>
    <mergeCell ref="K20:P20"/>
    <mergeCell ref="Q20:V20"/>
    <mergeCell ref="E21:J21"/>
    <mergeCell ref="K21:P21"/>
    <mergeCell ref="Q21:V21"/>
    <mergeCell ref="A11:D11"/>
    <mergeCell ref="A12:D12"/>
    <mergeCell ref="A13:D13"/>
    <mergeCell ref="A18:A22"/>
    <mergeCell ref="B18:D22"/>
    <mergeCell ref="E18:J18"/>
    <mergeCell ref="A46:V46"/>
    <mergeCell ref="A1:J1"/>
    <mergeCell ref="A2:J2"/>
    <mergeCell ref="A3:J3"/>
    <mergeCell ref="A4:J4"/>
    <mergeCell ref="A5:J5"/>
    <mergeCell ref="A6:J6"/>
    <mergeCell ref="A8:E8"/>
    <mergeCell ref="A9:D9"/>
    <mergeCell ref="A10:D10"/>
  </mergeCells>
  <printOptions horizontalCentered="1" verticalCentered="1"/>
  <pageMargins left="1.53" right="0.5118110236220472" top="0.984251968503937" bottom="0.984251968503937" header="0" footer="0"/>
  <pageSetup horizontalDpi="600" verticalDpi="600" orientation="landscape" paperSize="5" scale="65" r:id="rId1"/>
</worksheet>
</file>

<file path=xl/worksheets/sheet5.xml><?xml version="1.0" encoding="utf-8"?>
<worksheet xmlns="http://schemas.openxmlformats.org/spreadsheetml/2006/main" xmlns:r="http://schemas.openxmlformats.org/officeDocument/2006/relationships">
  <sheetPr>
    <tabColor rgb="FF002060"/>
  </sheetPr>
  <dimension ref="A1:AI181"/>
  <sheetViews>
    <sheetView zoomScale="90" zoomScaleNormal="90" zoomScalePageLayoutView="0" workbookViewId="0" topLeftCell="A4">
      <selection activeCell="A6" sqref="A6:J6"/>
    </sheetView>
  </sheetViews>
  <sheetFormatPr defaultColWidth="11.421875" defaultRowHeight="12.75"/>
  <cols>
    <col min="1" max="1" width="6.140625" style="0" customWidth="1"/>
    <col min="2" max="2" width="9.8515625" style="0" customWidth="1"/>
    <col min="3" max="3" width="12.140625" style="0" customWidth="1"/>
    <col min="4" max="4" width="18.140625" style="0" bestFit="1" customWidth="1"/>
    <col min="5" max="5" width="15.57421875" style="0" customWidth="1"/>
    <col min="6" max="6" width="12.28125" style="0" customWidth="1"/>
    <col min="7" max="7" width="14.57421875" style="0" customWidth="1"/>
    <col min="8" max="8" width="4.8515625" style="0" customWidth="1"/>
    <col min="9" max="9" width="5.57421875" style="0" customWidth="1"/>
    <col min="10" max="11" width="12.421875" style="0" customWidth="1"/>
    <col min="12" max="12" width="12.421875" style="0" bestFit="1" customWidth="1"/>
    <col min="13" max="13" width="12.421875" style="0" customWidth="1"/>
    <col min="14" max="14" width="6.00390625" style="0" customWidth="1"/>
    <col min="15" max="15" width="5.57421875" style="0" customWidth="1"/>
    <col min="18" max="18" width="13.57421875" style="0" customWidth="1"/>
    <col min="19" max="19" width="13.28125" style="0" customWidth="1"/>
    <col min="20" max="21" width="7.00390625" style="0" customWidth="1"/>
    <col min="22" max="22" width="16.28125" style="0" customWidth="1"/>
  </cols>
  <sheetData>
    <row r="1" spans="1:35" ht="16.5">
      <c r="A1" s="619" t="s">
        <v>7</v>
      </c>
      <c r="B1" s="619"/>
      <c r="C1" s="619"/>
      <c r="D1" s="619"/>
      <c r="E1" s="619"/>
      <c r="F1" s="619"/>
      <c r="G1" s="619"/>
      <c r="H1" s="619"/>
      <c r="I1" s="619"/>
      <c r="J1" s="619"/>
      <c r="K1" s="4"/>
      <c r="L1" s="4"/>
      <c r="M1" s="4"/>
      <c r="N1" s="4"/>
      <c r="O1" s="4"/>
      <c r="P1" s="4"/>
      <c r="Q1" s="4"/>
      <c r="R1" s="4"/>
      <c r="S1" s="4"/>
      <c r="T1" s="4"/>
      <c r="U1" s="4"/>
      <c r="V1" s="4"/>
      <c r="W1" s="4"/>
      <c r="X1" s="4"/>
      <c r="Y1" s="4"/>
      <c r="Z1" s="4"/>
      <c r="AA1" s="4"/>
      <c r="AB1" s="4"/>
      <c r="AC1" s="4"/>
      <c r="AD1" s="4"/>
      <c r="AE1" s="4"/>
      <c r="AF1" s="4"/>
      <c r="AG1" s="4"/>
      <c r="AH1" s="4"/>
      <c r="AI1" s="4"/>
    </row>
    <row r="2" spans="1:35" ht="16.5">
      <c r="A2" s="619" t="s">
        <v>4</v>
      </c>
      <c r="B2" s="619"/>
      <c r="C2" s="619"/>
      <c r="D2" s="619"/>
      <c r="E2" s="619"/>
      <c r="F2" s="619"/>
      <c r="G2" s="619"/>
      <c r="H2" s="619"/>
      <c r="I2" s="619"/>
      <c r="J2" s="619"/>
      <c r="K2" s="4"/>
      <c r="L2" s="4"/>
      <c r="M2" s="4"/>
      <c r="N2" s="4"/>
      <c r="O2" s="4"/>
      <c r="P2" s="4"/>
      <c r="Q2" s="4"/>
      <c r="R2" s="4"/>
      <c r="S2" s="4"/>
      <c r="T2" s="4"/>
      <c r="U2" s="4"/>
      <c r="V2" s="4"/>
      <c r="W2" s="4"/>
      <c r="X2" s="4"/>
      <c r="Y2" s="4"/>
      <c r="Z2" s="4"/>
      <c r="AA2" s="4"/>
      <c r="AB2" s="4"/>
      <c r="AC2" s="4"/>
      <c r="AD2" s="4"/>
      <c r="AE2" s="4"/>
      <c r="AF2" s="4"/>
      <c r="AG2" s="4"/>
      <c r="AH2" s="4"/>
      <c r="AI2" s="4"/>
    </row>
    <row r="3" spans="1:35" ht="16.5">
      <c r="A3" s="619" t="s">
        <v>50</v>
      </c>
      <c r="B3" s="619"/>
      <c r="C3" s="619"/>
      <c r="D3" s="619"/>
      <c r="E3" s="619"/>
      <c r="F3" s="619"/>
      <c r="G3" s="619"/>
      <c r="H3" s="619"/>
      <c r="I3" s="619"/>
      <c r="J3" s="619"/>
      <c r="K3" s="4"/>
      <c r="L3" s="4"/>
      <c r="M3" s="4"/>
      <c r="N3" s="4"/>
      <c r="O3" s="4"/>
      <c r="P3" s="4"/>
      <c r="Q3" s="4"/>
      <c r="R3" s="4"/>
      <c r="S3" s="4"/>
      <c r="T3" s="4"/>
      <c r="U3" s="4"/>
      <c r="V3" s="4"/>
      <c r="W3" s="4"/>
      <c r="X3" s="4"/>
      <c r="Y3" s="4"/>
      <c r="Z3" s="4"/>
      <c r="AA3" s="4"/>
      <c r="AB3" s="4"/>
      <c r="AC3" s="4"/>
      <c r="AD3" s="4"/>
      <c r="AE3" s="4"/>
      <c r="AF3" s="4"/>
      <c r="AG3" s="4"/>
      <c r="AH3" s="4"/>
      <c r="AI3" s="4"/>
    </row>
    <row r="4" spans="1:35" ht="16.5">
      <c r="A4" s="619" t="s">
        <v>241</v>
      </c>
      <c r="B4" s="619"/>
      <c r="C4" s="619"/>
      <c r="D4" s="619"/>
      <c r="E4" s="619"/>
      <c r="F4" s="619"/>
      <c r="G4" s="619"/>
      <c r="H4" s="619"/>
      <c r="I4" s="619"/>
      <c r="J4" s="619"/>
      <c r="K4" s="4"/>
      <c r="L4" s="4"/>
      <c r="M4" s="4"/>
      <c r="N4" s="4"/>
      <c r="O4" s="4"/>
      <c r="P4" s="4"/>
      <c r="Q4" s="4"/>
      <c r="R4" s="4"/>
      <c r="S4" s="4"/>
      <c r="T4" s="4"/>
      <c r="U4" s="4"/>
      <c r="V4" s="4"/>
      <c r="W4" s="4"/>
      <c r="X4" s="4"/>
      <c r="Y4" s="4"/>
      <c r="Z4" s="4"/>
      <c r="AA4" s="4"/>
      <c r="AB4" s="4"/>
      <c r="AC4" s="4"/>
      <c r="AD4" s="4"/>
      <c r="AE4" s="4"/>
      <c r="AF4" s="4"/>
      <c r="AG4" s="4"/>
      <c r="AH4" s="4"/>
      <c r="AI4" s="4"/>
    </row>
    <row r="5" spans="1:35" ht="16.5">
      <c r="A5" s="619" t="s">
        <v>20</v>
      </c>
      <c r="B5" s="619"/>
      <c r="C5" s="619"/>
      <c r="D5" s="619"/>
      <c r="E5" s="619"/>
      <c r="F5" s="619"/>
      <c r="G5" s="619"/>
      <c r="H5" s="619"/>
      <c r="I5" s="619"/>
      <c r="J5" s="619"/>
      <c r="K5" s="4"/>
      <c r="L5" s="4"/>
      <c r="M5" s="4"/>
      <c r="N5" s="4"/>
      <c r="O5" s="4"/>
      <c r="P5" s="4"/>
      <c r="Q5" s="4"/>
      <c r="R5" s="4"/>
      <c r="S5" s="4"/>
      <c r="T5" s="4"/>
      <c r="U5" s="4"/>
      <c r="V5" s="4"/>
      <c r="W5" s="4"/>
      <c r="X5" s="4"/>
      <c r="Y5" s="4"/>
      <c r="Z5" s="4"/>
      <c r="AA5" s="4"/>
      <c r="AB5" s="4"/>
      <c r="AC5" s="4"/>
      <c r="AD5" s="4"/>
      <c r="AE5" s="4"/>
      <c r="AF5" s="4"/>
      <c r="AG5" s="4"/>
      <c r="AH5" s="4"/>
      <c r="AI5" s="4"/>
    </row>
    <row r="6" spans="1:35" ht="16.5">
      <c r="A6" s="611" t="s">
        <v>299</v>
      </c>
      <c r="B6" s="611"/>
      <c r="C6" s="611"/>
      <c r="D6" s="611"/>
      <c r="E6" s="611"/>
      <c r="F6" s="611"/>
      <c r="G6" s="611"/>
      <c r="H6" s="611"/>
      <c r="I6" s="611"/>
      <c r="J6" s="611"/>
      <c r="K6" s="4"/>
      <c r="L6" s="4"/>
      <c r="M6" s="4"/>
      <c r="N6" s="4"/>
      <c r="O6" s="4"/>
      <c r="P6" s="4"/>
      <c r="Q6" s="4"/>
      <c r="R6" s="4"/>
      <c r="S6" s="4"/>
      <c r="T6" s="4"/>
      <c r="U6" s="4"/>
      <c r="V6" s="4"/>
      <c r="W6" s="4"/>
      <c r="X6" s="4"/>
      <c r="Y6" s="4"/>
      <c r="Z6" s="4"/>
      <c r="AA6" s="4"/>
      <c r="AB6" s="4"/>
      <c r="AC6" s="4"/>
      <c r="AD6" s="4"/>
      <c r="AE6" s="4"/>
      <c r="AF6" s="4"/>
      <c r="AG6" s="4"/>
      <c r="AH6" s="4"/>
      <c r="AI6" s="4"/>
    </row>
    <row r="7" spans="1:35" ht="14.25" thickBot="1">
      <c r="A7" s="3"/>
      <c r="B7" s="3"/>
      <c r="C7" s="3"/>
      <c r="D7" s="3"/>
      <c r="E7" s="3"/>
      <c r="F7" s="3"/>
      <c r="G7" s="3"/>
      <c r="H7" s="3"/>
      <c r="I7" s="3"/>
      <c r="J7" s="3"/>
      <c r="K7" s="4"/>
      <c r="L7" s="4"/>
      <c r="M7" s="4"/>
      <c r="N7" s="4"/>
      <c r="O7" s="4"/>
      <c r="P7" s="4"/>
      <c r="Q7" s="4"/>
      <c r="R7" s="4"/>
      <c r="S7" s="4"/>
      <c r="T7" s="4"/>
      <c r="U7" s="4"/>
      <c r="V7" s="4"/>
      <c r="W7" s="4"/>
      <c r="X7" s="4"/>
      <c r="Y7" s="4"/>
      <c r="Z7" s="4"/>
      <c r="AA7" s="4"/>
      <c r="AB7" s="4"/>
      <c r="AC7" s="4"/>
      <c r="AD7" s="4"/>
      <c r="AE7" s="4"/>
      <c r="AF7" s="4"/>
      <c r="AG7" s="4"/>
      <c r="AH7" s="4"/>
      <c r="AI7" s="4"/>
    </row>
    <row r="8" spans="1:35" ht="14.25" thickBot="1">
      <c r="A8" s="701" t="s">
        <v>23</v>
      </c>
      <c r="B8" s="702"/>
      <c r="C8" s="702"/>
      <c r="D8" s="702"/>
      <c r="E8" s="703"/>
      <c r="F8" s="7"/>
      <c r="G8" s="7"/>
      <c r="H8" s="7"/>
      <c r="I8" s="7"/>
      <c r="J8" s="7"/>
      <c r="K8" s="4"/>
      <c r="L8" s="4"/>
      <c r="M8" s="4"/>
      <c r="N8" s="4"/>
      <c r="O8" s="4"/>
      <c r="P8" s="4"/>
      <c r="Q8" s="4"/>
      <c r="R8" s="4"/>
      <c r="S8" s="4"/>
      <c r="T8" s="4"/>
      <c r="U8" s="4"/>
      <c r="V8" s="4"/>
      <c r="W8" s="4"/>
      <c r="X8" s="4"/>
      <c r="Y8" s="4"/>
      <c r="Z8" s="4"/>
      <c r="AA8" s="4"/>
      <c r="AB8" s="4"/>
      <c r="AC8" s="4"/>
      <c r="AD8" s="4"/>
      <c r="AE8" s="4"/>
      <c r="AF8" s="4"/>
      <c r="AG8" s="4"/>
      <c r="AH8" s="4"/>
      <c r="AI8" s="4"/>
    </row>
    <row r="9" spans="1:35" ht="14.25" thickBot="1">
      <c r="A9" s="701" t="s">
        <v>21</v>
      </c>
      <c r="B9" s="702"/>
      <c r="C9" s="702"/>
      <c r="D9" s="703"/>
      <c r="E9" s="13" t="s">
        <v>22</v>
      </c>
      <c r="F9" s="7"/>
      <c r="G9" s="7"/>
      <c r="H9" s="7"/>
      <c r="I9" s="7"/>
      <c r="J9" s="7"/>
      <c r="K9" s="4"/>
      <c r="L9" s="4"/>
      <c r="M9" s="4"/>
      <c r="N9" s="4"/>
      <c r="O9" s="4"/>
      <c r="P9" s="4"/>
      <c r="Q9" s="4"/>
      <c r="R9" s="4"/>
      <c r="S9" s="4"/>
      <c r="T9" s="4"/>
      <c r="U9" s="4"/>
      <c r="V9" s="4"/>
      <c r="W9" s="4"/>
      <c r="X9" s="4"/>
      <c r="Y9" s="4"/>
      <c r="Z9" s="4"/>
      <c r="AA9" s="4"/>
      <c r="AB9" s="4"/>
      <c r="AC9" s="4"/>
      <c r="AD9" s="4"/>
      <c r="AE9" s="4"/>
      <c r="AF9" s="4"/>
      <c r="AG9" s="4"/>
      <c r="AH9" s="4"/>
      <c r="AI9" s="4"/>
    </row>
    <row r="10" spans="1:35" ht="14.25" thickBot="1">
      <c r="A10" s="704" t="s">
        <v>61</v>
      </c>
      <c r="B10" s="705"/>
      <c r="C10" s="705"/>
      <c r="D10" s="706"/>
      <c r="E10" s="14" t="s">
        <v>88</v>
      </c>
      <c r="F10" s="7"/>
      <c r="G10" s="7"/>
      <c r="H10" s="7"/>
      <c r="I10" s="7"/>
      <c r="J10" s="7"/>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14.25" thickBot="1">
      <c r="A11" s="707" t="s">
        <v>62</v>
      </c>
      <c r="B11" s="708"/>
      <c r="C11" s="708"/>
      <c r="D11" s="709"/>
      <c r="E11" s="14" t="s">
        <v>88</v>
      </c>
      <c r="F11" s="7"/>
      <c r="G11" s="7"/>
      <c r="H11" s="7"/>
      <c r="I11" s="7"/>
      <c r="J11" s="7"/>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4.25" thickBot="1">
      <c r="A12" s="707" t="s">
        <v>64</v>
      </c>
      <c r="B12" s="708"/>
      <c r="C12" s="708"/>
      <c r="D12" s="709"/>
      <c r="E12" s="14" t="s">
        <v>88</v>
      </c>
      <c r="F12" s="7"/>
      <c r="G12" s="7"/>
      <c r="H12" s="7"/>
      <c r="I12" s="7"/>
      <c r="J12" s="7"/>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4.25" thickBot="1">
      <c r="A13" s="710" t="s">
        <v>65</v>
      </c>
      <c r="B13" s="711"/>
      <c r="C13" s="711"/>
      <c r="D13" s="712"/>
      <c r="E13" s="117" t="s">
        <v>88</v>
      </c>
      <c r="F13" s="7"/>
      <c r="G13" s="7"/>
      <c r="H13" s="7"/>
      <c r="I13" s="7"/>
      <c r="J13" s="7"/>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3.5">
      <c r="A14" s="7"/>
      <c r="B14" s="7"/>
      <c r="C14" s="7"/>
      <c r="D14" s="7"/>
      <c r="E14" s="7"/>
      <c r="F14" s="7"/>
      <c r="G14" s="7"/>
      <c r="H14" s="7"/>
      <c r="I14" s="7"/>
      <c r="J14" s="7"/>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13.5">
      <c r="A15" s="58" t="s">
        <v>46</v>
      </c>
      <c r="B15" s="58"/>
      <c r="C15" s="58"/>
      <c r="D15" s="60">
        <v>250000000</v>
      </c>
      <c r="E15" s="7"/>
      <c r="F15" s="7"/>
      <c r="G15" s="7"/>
      <c r="H15" s="7"/>
      <c r="I15" s="7"/>
      <c r="J15" s="7"/>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13.5">
      <c r="A16" s="58" t="s">
        <v>66</v>
      </c>
      <c r="B16" s="58"/>
      <c r="C16" s="58"/>
      <c r="D16" s="60">
        <v>126786901</v>
      </c>
      <c r="E16" s="7"/>
      <c r="F16" s="7"/>
      <c r="G16" s="7"/>
      <c r="H16" s="7"/>
      <c r="I16" s="7"/>
      <c r="J16" s="7"/>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ht="14.25" thickBot="1">
      <c r="A17" s="7"/>
      <c r="B17" s="7"/>
      <c r="C17" s="7"/>
      <c r="D17" s="7"/>
      <c r="E17" s="7"/>
      <c r="F17" s="7"/>
      <c r="G17" s="7"/>
      <c r="H17" s="7"/>
      <c r="I17" s="7"/>
      <c r="J17" s="7"/>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4.25" customHeight="1" thickBot="1">
      <c r="A18" s="649" t="s">
        <v>5</v>
      </c>
      <c r="B18" s="713" t="s">
        <v>24</v>
      </c>
      <c r="C18" s="714"/>
      <c r="D18" s="715"/>
      <c r="E18" s="652" t="s">
        <v>19</v>
      </c>
      <c r="F18" s="653"/>
      <c r="G18" s="653"/>
      <c r="H18" s="653"/>
      <c r="I18" s="653"/>
      <c r="J18" s="654"/>
      <c r="K18" s="652" t="s">
        <v>19</v>
      </c>
      <c r="L18" s="653"/>
      <c r="M18" s="653"/>
      <c r="N18" s="653"/>
      <c r="O18" s="653"/>
      <c r="P18" s="654"/>
      <c r="Q18" s="652" t="s">
        <v>19</v>
      </c>
      <c r="R18" s="653"/>
      <c r="S18" s="653"/>
      <c r="T18" s="653"/>
      <c r="U18" s="653"/>
      <c r="V18" s="654"/>
      <c r="W18" s="4"/>
      <c r="X18" s="4"/>
      <c r="Y18" s="4"/>
      <c r="Z18" s="4"/>
      <c r="AA18" s="4"/>
      <c r="AB18" s="4"/>
      <c r="AC18" s="4"/>
      <c r="AD18" s="4"/>
      <c r="AE18" s="4"/>
      <c r="AF18" s="4"/>
      <c r="AG18" s="4"/>
      <c r="AH18" s="4"/>
      <c r="AI18" s="4"/>
    </row>
    <row r="19" spans="1:35" ht="14.25" customHeight="1" thickBot="1">
      <c r="A19" s="650"/>
      <c r="B19" s="716"/>
      <c r="C19" s="717"/>
      <c r="D19" s="718"/>
      <c r="E19" s="41"/>
      <c r="F19" s="42" t="s">
        <v>45</v>
      </c>
      <c r="G19" s="49">
        <f>+'Indicadores Media 2010'!B15</f>
        <v>800229583</v>
      </c>
      <c r="H19" s="42"/>
      <c r="I19" s="42"/>
      <c r="J19" s="5"/>
      <c r="K19" s="41"/>
      <c r="L19" s="42" t="s">
        <v>45</v>
      </c>
      <c r="M19" s="49">
        <f>+'Indicadores Media 2010'!B16</f>
        <v>12526184</v>
      </c>
      <c r="N19" s="42"/>
      <c r="O19" s="42"/>
      <c r="P19" s="5"/>
      <c r="Q19" s="41"/>
      <c r="R19" s="42"/>
      <c r="S19" s="42"/>
      <c r="T19" s="42"/>
      <c r="U19" s="42"/>
      <c r="V19" s="5"/>
      <c r="W19" s="4"/>
      <c r="X19" s="4"/>
      <c r="Y19" s="4"/>
      <c r="Z19" s="4"/>
      <c r="AA19" s="4"/>
      <c r="AB19" s="4"/>
      <c r="AC19" s="4"/>
      <c r="AD19" s="4"/>
      <c r="AE19" s="4"/>
      <c r="AF19" s="4"/>
      <c r="AG19" s="4"/>
      <c r="AH19" s="4"/>
      <c r="AI19" s="4"/>
    </row>
    <row r="20" spans="1:35" ht="13.5" customHeight="1" thickBot="1">
      <c r="A20" s="650"/>
      <c r="B20" s="716"/>
      <c r="C20" s="717"/>
      <c r="D20" s="718"/>
      <c r="E20" s="655" t="str">
        <f>VLOOKUP(G19,'Indicadores Media 2010'!B12:C21,2,0)</f>
        <v>EQUIPOS Y CONSTRUCCIONES VAREGO SAS - 50%</v>
      </c>
      <c r="F20" s="656"/>
      <c r="G20" s="656"/>
      <c r="H20" s="656"/>
      <c r="I20" s="656"/>
      <c r="J20" s="657"/>
      <c r="K20" s="655" t="str">
        <f>VLOOKUP(M19,'Indicadores Media 2010'!B15:C19,2,0)</f>
        <v>OJEDA CORTES ANIBAL - 50%</v>
      </c>
      <c r="L20" s="656"/>
      <c r="M20" s="656"/>
      <c r="N20" s="656"/>
      <c r="O20" s="656"/>
      <c r="P20" s="657"/>
      <c r="Q20" s="670" t="str">
        <f>+'Indicadores Media 2010'!C14</f>
        <v>CONSORCIO ESCUADRA</v>
      </c>
      <c r="R20" s="671"/>
      <c r="S20" s="671"/>
      <c r="T20" s="671"/>
      <c r="U20" s="671"/>
      <c r="V20" s="672"/>
      <c r="W20" s="4"/>
      <c r="X20" s="4"/>
      <c r="Y20" s="4"/>
      <c r="Z20" s="4"/>
      <c r="AA20" s="4"/>
      <c r="AB20" s="4"/>
      <c r="AC20" s="4"/>
      <c r="AD20" s="4"/>
      <c r="AE20" s="4"/>
      <c r="AF20" s="4"/>
      <c r="AG20" s="4"/>
      <c r="AH20" s="4"/>
      <c r="AI20" s="4"/>
    </row>
    <row r="21" spans="1:35" ht="14.25" thickBot="1">
      <c r="A21" s="650"/>
      <c r="B21" s="716"/>
      <c r="C21" s="717"/>
      <c r="D21" s="718"/>
      <c r="E21" s="652" t="s">
        <v>0</v>
      </c>
      <c r="F21" s="653"/>
      <c r="G21" s="653"/>
      <c r="H21" s="653"/>
      <c r="I21" s="653"/>
      <c r="J21" s="654"/>
      <c r="K21" s="652" t="s">
        <v>0</v>
      </c>
      <c r="L21" s="653"/>
      <c r="M21" s="653"/>
      <c r="N21" s="653"/>
      <c r="O21" s="653"/>
      <c r="P21" s="654"/>
      <c r="Q21" s="652" t="s">
        <v>0</v>
      </c>
      <c r="R21" s="653"/>
      <c r="S21" s="653"/>
      <c r="T21" s="653"/>
      <c r="U21" s="653"/>
      <c r="V21" s="654"/>
      <c r="W21" s="4"/>
      <c r="X21" s="4"/>
      <c r="Y21" s="4"/>
      <c r="Z21" s="4"/>
      <c r="AA21" s="4"/>
      <c r="AB21" s="4"/>
      <c r="AC21" s="4"/>
      <c r="AD21" s="4"/>
      <c r="AE21" s="4"/>
      <c r="AF21" s="4"/>
      <c r="AG21" s="4"/>
      <c r="AH21" s="4"/>
      <c r="AI21" s="4"/>
    </row>
    <row r="22" spans="1:35" ht="14.25" thickBot="1">
      <c r="A22" s="651"/>
      <c r="B22" s="719"/>
      <c r="C22" s="720"/>
      <c r="D22" s="720"/>
      <c r="E22" s="32" t="s">
        <v>47</v>
      </c>
      <c r="F22" s="61">
        <v>0.5</v>
      </c>
      <c r="G22" s="5"/>
      <c r="H22" s="6" t="s">
        <v>2</v>
      </c>
      <c r="I22" s="5" t="s">
        <v>1</v>
      </c>
      <c r="J22" s="5" t="s">
        <v>6</v>
      </c>
      <c r="K22" s="32" t="s">
        <v>47</v>
      </c>
      <c r="L22" s="61">
        <v>0.5</v>
      </c>
      <c r="M22" s="5"/>
      <c r="N22" s="6" t="s">
        <v>2</v>
      </c>
      <c r="O22" s="5" t="s">
        <v>1</v>
      </c>
      <c r="P22" s="5" t="s">
        <v>6</v>
      </c>
      <c r="Q22" s="32" t="s">
        <v>47</v>
      </c>
      <c r="R22" s="61">
        <f>+F22+L22</f>
        <v>1</v>
      </c>
      <c r="S22" s="5"/>
      <c r="T22" s="6" t="s">
        <v>2</v>
      </c>
      <c r="U22" s="5" t="s">
        <v>1</v>
      </c>
      <c r="V22" s="5" t="s">
        <v>6</v>
      </c>
      <c r="W22" s="4"/>
      <c r="X22" s="4"/>
      <c r="Y22" s="4"/>
      <c r="Z22" s="4"/>
      <c r="AA22" s="4"/>
      <c r="AB22" s="4"/>
      <c r="AC22" s="4"/>
      <c r="AD22" s="4"/>
      <c r="AE22" s="4"/>
      <c r="AF22" s="4"/>
      <c r="AG22" s="4"/>
      <c r="AH22" s="4"/>
      <c r="AI22" s="4"/>
    </row>
    <row r="23" spans="1:35" ht="13.5">
      <c r="A23" s="7"/>
      <c r="B23" s="7"/>
      <c r="C23" s="7"/>
      <c r="D23" s="7"/>
      <c r="E23" s="7"/>
      <c r="F23" s="7"/>
      <c r="G23" s="7"/>
      <c r="H23" s="7"/>
      <c r="I23" s="7"/>
      <c r="J23" s="7"/>
      <c r="K23" s="7"/>
      <c r="L23" s="7"/>
      <c r="M23" s="7"/>
      <c r="N23" s="7"/>
      <c r="O23" s="7"/>
      <c r="P23" s="7"/>
      <c r="Q23" s="7"/>
      <c r="R23" s="7"/>
      <c r="S23" s="7"/>
      <c r="T23" s="7"/>
      <c r="U23" s="7"/>
      <c r="V23" s="7"/>
      <c r="W23" s="4"/>
      <c r="X23" s="4"/>
      <c r="Y23" s="4"/>
      <c r="Z23" s="4"/>
      <c r="AA23" s="4"/>
      <c r="AB23" s="4"/>
      <c r="AC23" s="4"/>
      <c r="AD23" s="4"/>
      <c r="AE23" s="4"/>
      <c r="AF23" s="4"/>
      <c r="AG23" s="4"/>
      <c r="AH23" s="4"/>
      <c r="AI23" s="4"/>
    </row>
    <row r="24" spans="1:35" ht="14.25" thickBot="1">
      <c r="A24" s="7"/>
      <c r="B24" s="665" t="s">
        <v>25</v>
      </c>
      <c r="C24" s="665"/>
      <c r="D24" s="665"/>
      <c r="E24" s="8"/>
      <c r="F24" s="8"/>
      <c r="G24" s="8"/>
      <c r="H24" s="7"/>
      <c r="I24" s="7"/>
      <c r="J24" s="7"/>
      <c r="K24" s="8"/>
      <c r="L24" s="8"/>
      <c r="M24" s="8"/>
      <c r="N24" s="7"/>
      <c r="O24" s="7"/>
      <c r="P24" s="7"/>
      <c r="Q24" s="8"/>
      <c r="R24" s="8"/>
      <c r="S24" s="8"/>
      <c r="T24" s="7"/>
      <c r="U24" s="7"/>
      <c r="V24" s="7"/>
      <c r="W24" s="4"/>
      <c r="X24" s="4"/>
      <c r="Y24" s="4"/>
      <c r="Z24" s="4"/>
      <c r="AA24" s="4"/>
      <c r="AB24" s="4"/>
      <c r="AC24" s="4"/>
      <c r="AD24" s="4"/>
      <c r="AE24" s="4"/>
      <c r="AF24" s="4"/>
      <c r="AG24" s="4"/>
      <c r="AH24" s="4"/>
      <c r="AI24" s="4"/>
    </row>
    <row r="25" spans="1:35" ht="14.25" thickBot="1">
      <c r="A25" s="630">
        <v>1</v>
      </c>
      <c r="B25" s="645" t="s">
        <v>61</v>
      </c>
      <c r="C25" s="723"/>
      <c r="D25" s="646"/>
      <c r="E25" s="9" t="s">
        <v>26</v>
      </c>
      <c r="F25" s="10">
        <f>VLOOKUP(G19,'Indicadores Media 2010'!B11:D21,3,0)</f>
        <v>2114155049</v>
      </c>
      <c r="G25" s="721">
        <f>(+F25/F26)*F22</f>
        <v>4.319330079521371</v>
      </c>
      <c r="H25" s="725" t="s">
        <v>78</v>
      </c>
      <c r="I25" s="727"/>
      <c r="J25" s="727"/>
      <c r="K25" s="9" t="s">
        <v>26</v>
      </c>
      <c r="L25" s="10">
        <f>VLOOKUP(M19,'Indicadores Media 2010'!B12:D21,3,0)</f>
        <v>377937625.2</v>
      </c>
      <c r="M25" s="721">
        <f>(+L25/L26)*L22</f>
        <v>13.729852936272142</v>
      </c>
      <c r="N25" s="725" t="s">
        <v>78</v>
      </c>
      <c r="O25" s="727"/>
      <c r="P25" s="727"/>
      <c r="Q25" s="9" t="s">
        <v>26</v>
      </c>
      <c r="R25" s="12">
        <f>+(F25*F22)+(L25*L22)</f>
        <v>1246046337.1</v>
      </c>
      <c r="S25" s="721">
        <f>+R25/R26</f>
        <v>9.640770527183841</v>
      </c>
      <c r="T25" s="725" t="s">
        <v>78</v>
      </c>
      <c r="U25" s="727"/>
      <c r="V25" s="727"/>
      <c r="W25" s="4"/>
      <c r="X25" s="4"/>
      <c r="Y25" s="4"/>
      <c r="Z25" s="4"/>
      <c r="AA25" s="4"/>
      <c r="AB25" s="4"/>
      <c r="AC25" s="4"/>
      <c r="AD25" s="4"/>
      <c r="AE25" s="4"/>
      <c r="AF25" s="4"/>
      <c r="AG25" s="4"/>
      <c r="AH25" s="4"/>
      <c r="AI25" s="4"/>
    </row>
    <row r="26" spans="1:35" ht="14.25" thickBot="1">
      <c r="A26" s="632"/>
      <c r="B26" s="647"/>
      <c r="C26" s="724"/>
      <c r="D26" s="648"/>
      <c r="E26" s="11" t="s">
        <v>27</v>
      </c>
      <c r="F26" s="12">
        <f>VLOOKUP(G19,'Indicadores Media 2010'!B11:F21,5,0)</f>
        <v>244731823</v>
      </c>
      <c r="G26" s="722"/>
      <c r="H26" s="726"/>
      <c r="I26" s="728"/>
      <c r="J26" s="728"/>
      <c r="K26" s="11" t="s">
        <v>27</v>
      </c>
      <c r="L26" s="12">
        <f>VLOOKUP(M19,'Indicadores Media 2010'!B12:F21,5,0)</f>
        <v>13763353</v>
      </c>
      <c r="M26" s="722"/>
      <c r="N26" s="726"/>
      <c r="O26" s="728"/>
      <c r="P26" s="728"/>
      <c r="Q26" s="11" t="s">
        <v>27</v>
      </c>
      <c r="R26" s="12">
        <f>+(F26*F22)+(L26*L22)</f>
        <v>129247588</v>
      </c>
      <c r="S26" s="722"/>
      <c r="T26" s="726"/>
      <c r="U26" s="728"/>
      <c r="V26" s="728"/>
      <c r="W26" s="4"/>
      <c r="X26" s="4"/>
      <c r="Y26" s="4"/>
      <c r="Z26" s="4"/>
      <c r="AA26" s="4"/>
      <c r="AB26" s="4"/>
      <c r="AC26" s="4"/>
      <c r="AD26" s="4"/>
      <c r="AE26" s="4"/>
      <c r="AF26" s="4"/>
      <c r="AG26" s="4"/>
      <c r="AH26" s="4"/>
      <c r="AI26" s="4"/>
    </row>
    <row r="27" spans="1:35" ht="13.5">
      <c r="A27" s="7"/>
      <c r="B27" s="7"/>
      <c r="C27" s="7"/>
      <c r="D27" s="7"/>
      <c r="E27" s="7"/>
      <c r="F27" s="7"/>
      <c r="G27" s="7"/>
      <c r="H27" s="7"/>
      <c r="I27" s="7"/>
      <c r="J27" s="7"/>
      <c r="K27" s="7"/>
      <c r="L27" s="7"/>
      <c r="M27" s="7"/>
      <c r="N27" s="7"/>
      <c r="O27" s="7"/>
      <c r="P27" s="7"/>
      <c r="Q27" s="7"/>
      <c r="R27" s="7"/>
      <c r="S27" s="7"/>
      <c r="T27" s="7"/>
      <c r="U27" s="7"/>
      <c r="V27" s="7"/>
      <c r="W27" s="4"/>
      <c r="X27" s="4"/>
      <c r="Y27" s="4"/>
      <c r="Z27" s="4"/>
      <c r="AA27" s="4"/>
      <c r="AB27" s="4"/>
      <c r="AC27" s="4"/>
      <c r="AD27" s="4"/>
      <c r="AE27" s="4"/>
      <c r="AF27" s="4"/>
      <c r="AG27" s="4"/>
      <c r="AH27" s="4"/>
      <c r="AI27" s="4"/>
    </row>
    <row r="28" spans="1:35" ht="14.25" thickBot="1">
      <c r="A28" s="7"/>
      <c r="B28" s="665" t="s">
        <v>28</v>
      </c>
      <c r="C28" s="665"/>
      <c r="D28" s="665"/>
      <c r="E28" s="7"/>
      <c r="F28" s="7"/>
      <c r="G28" s="7"/>
      <c r="H28" s="7"/>
      <c r="I28" s="7"/>
      <c r="J28" s="7"/>
      <c r="K28" s="7"/>
      <c r="L28" s="7"/>
      <c r="M28" s="7"/>
      <c r="N28" s="7"/>
      <c r="O28" s="7"/>
      <c r="P28" s="7"/>
      <c r="Q28" s="7"/>
      <c r="R28" s="7"/>
      <c r="S28" s="7"/>
      <c r="T28" s="7"/>
      <c r="U28" s="7"/>
      <c r="V28" s="7"/>
      <c r="W28" s="4"/>
      <c r="X28" s="4"/>
      <c r="Y28" s="4"/>
      <c r="Z28" s="4"/>
      <c r="AA28" s="4"/>
      <c r="AB28" s="4"/>
      <c r="AC28" s="4"/>
      <c r="AD28" s="4"/>
      <c r="AE28" s="4"/>
      <c r="AF28" s="4"/>
      <c r="AG28" s="4"/>
      <c r="AH28" s="4"/>
      <c r="AI28" s="4"/>
    </row>
    <row r="29" spans="1:35" ht="13.5" thickBot="1">
      <c r="A29" s="630">
        <v>2</v>
      </c>
      <c r="B29" s="645" t="s">
        <v>63</v>
      </c>
      <c r="C29" s="723"/>
      <c r="D29" s="646"/>
      <c r="E29" s="36" t="s">
        <v>29</v>
      </c>
      <c r="F29" s="12">
        <f>VLOOKUP(G19,'Indicadores Media 2010'!B11:G21,6,0)</f>
        <v>708410469</v>
      </c>
      <c r="G29" s="729">
        <f>(+F29/F30)*F22</f>
        <v>0.15989840237258493</v>
      </c>
      <c r="H29" s="725" t="s">
        <v>78</v>
      </c>
      <c r="I29" s="727"/>
      <c r="J29" s="727"/>
      <c r="K29" s="36" t="s">
        <v>29</v>
      </c>
      <c r="L29" s="12">
        <f>VLOOKUP(M19,'Indicadores Media 2010'!B12:G21,6,0)</f>
        <v>13763353</v>
      </c>
      <c r="M29" s="729">
        <f>(+L29/L30)</f>
        <v>0.02867468310545996</v>
      </c>
      <c r="N29" s="725" t="s">
        <v>78</v>
      </c>
      <c r="O29" s="727"/>
      <c r="P29" s="727"/>
      <c r="Q29" s="36" t="s">
        <v>29</v>
      </c>
      <c r="R29" s="12">
        <f>+(F29*F22)+(L29*L22)</f>
        <v>361086911</v>
      </c>
      <c r="S29" s="729">
        <f>(+R29/R30)</f>
        <v>0.6076892865101965</v>
      </c>
      <c r="T29" s="725" t="s">
        <v>78</v>
      </c>
      <c r="U29" s="727"/>
      <c r="V29" s="727"/>
      <c r="W29" s="4"/>
      <c r="X29" s="4"/>
      <c r="Y29" s="4"/>
      <c r="Z29" s="4"/>
      <c r="AA29" s="4"/>
      <c r="AB29" s="4"/>
      <c r="AC29" s="4"/>
      <c r="AD29" s="4"/>
      <c r="AE29" s="4"/>
      <c r="AF29" s="4"/>
      <c r="AG29" s="4"/>
      <c r="AH29" s="4"/>
      <c r="AI29" s="4"/>
    </row>
    <row r="30" spans="1:35" ht="13.5" thickBot="1">
      <c r="A30" s="632"/>
      <c r="B30" s="647"/>
      <c r="C30" s="724"/>
      <c r="D30" s="648"/>
      <c r="E30" s="37" t="s">
        <v>32</v>
      </c>
      <c r="F30" s="12">
        <f>VLOOKUP(G19,'Indicadores Media 2010'!B11:E21,4,0)</f>
        <v>2215189328</v>
      </c>
      <c r="G30" s="730"/>
      <c r="H30" s="726"/>
      <c r="I30" s="728"/>
      <c r="J30" s="728"/>
      <c r="K30" s="37" t="s">
        <v>32</v>
      </c>
      <c r="L30" s="12">
        <f>VLOOKUP(M19,'Indicadores Media 2010'!B12:E21,4,0)</f>
        <v>479982741.2</v>
      </c>
      <c r="M30" s="730"/>
      <c r="N30" s="726"/>
      <c r="O30" s="728"/>
      <c r="P30" s="728"/>
      <c r="Q30" s="37" t="s">
        <v>32</v>
      </c>
      <c r="R30" s="12">
        <f>+(F29*F22)+(L30*L22)</f>
        <v>594196605.1</v>
      </c>
      <c r="S30" s="730"/>
      <c r="T30" s="726"/>
      <c r="U30" s="728"/>
      <c r="V30" s="728"/>
      <c r="W30" s="4"/>
      <c r="X30" s="4"/>
      <c r="Y30" s="4"/>
      <c r="Z30" s="4"/>
      <c r="AA30" s="4"/>
      <c r="AB30" s="4"/>
      <c r="AC30" s="4"/>
      <c r="AD30" s="4"/>
      <c r="AE30" s="4"/>
      <c r="AF30" s="4"/>
      <c r="AG30" s="4"/>
      <c r="AH30" s="4"/>
      <c r="AI30" s="4"/>
    </row>
    <row r="31" spans="1:35" ht="13.5">
      <c r="A31" s="7"/>
      <c r="B31" s="7"/>
      <c r="C31" s="7"/>
      <c r="D31" s="7"/>
      <c r="E31" s="7"/>
      <c r="F31" s="7"/>
      <c r="G31" s="7"/>
      <c r="H31" s="7"/>
      <c r="I31" s="7"/>
      <c r="J31" s="7"/>
      <c r="K31" s="7"/>
      <c r="L31" s="7"/>
      <c r="M31" s="7"/>
      <c r="N31" s="7"/>
      <c r="O31" s="7"/>
      <c r="P31" s="7"/>
      <c r="Q31" s="7"/>
      <c r="R31" s="7"/>
      <c r="S31" s="7"/>
      <c r="T31" s="7"/>
      <c r="U31" s="7"/>
      <c r="V31" s="7"/>
      <c r="W31" s="4"/>
      <c r="X31" s="4"/>
      <c r="Y31" s="4"/>
      <c r="Z31" s="4"/>
      <c r="AA31" s="4"/>
      <c r="AB31" s="4"/>
      <c r="AC31" s="4"/>
      <c r="AD31" s="4"/>
      <c r="AE31" s="4"/>
      <c r="AF31" s="4"/>
      <c r="AG31" s="4"/>
      <c r="AH31" s="4"/>
      <c r="AI31" s="4"/>
    </row>
    <row r="32" spans="1:35" s="86" customFormat="1" ht="14.25" thickBot="1">
      <c r="A32" s="85"/>
      <c r="B32" s="731" t="s">
        <v>30</v>
      </c>
      <c r="C32" s="731"/>
      <c r="D32" s="731"/>
      <c r="E32" s="85"/>
      <c r="G32" s="87"/>
      <c r="H32" s="88"/>
      <c r="I32" s="88"/>
      <c r="J32" s="88"/>
      <c r="K32" s="88"/>
      <c r="L32" s="88"/>
      <c r="M32" s="87"/>
      <c r="N32" s="88"/>
      <c r="O32" s="88"/>
      <c r="P32" s="88"/>
      <c r="Q32" s="88"/>
      <c r="R32" s="88"/>
      <c r="S32" s="87"/>
      <c r="T32" s="88"/>
      <c r="U32" s="88"/>
      <c r="V32" s="88"/>
      <c r="W32" s="89"/>
      <c r="X32" s="89"/>
      <c r="Y32" s="89"/>
      <c r="Z32" s="89"/>
      <c r="AA32" s="89"/>
      <c r="AB32" s="89"/>
      <c r="AC32" s="89"/>
      <c r="AD32" s="89"/>
      <c r="AE32" s="89"/>
      <c r="AF32" s="89"/>
      <c r="AG32" s="89"/>
      <c r="AH32" s="89"/>
      <c r="AI32" s="89"/>
    </row>
    <row r="33" spans="1:35" s="86" customFormat="1" ht="13.5">
      <c r="A33" s="466">
        <v>3</v>
      </c>
      <c r="B33" s="739" t="s">
        <v>67</v>
      </c>
      <c r="C33" s="740"/>
      <c r="D33" s="741"/>
      <c r="E33" s="90" t="s">
        <v>26</v>
      </c>
      <c r="F33" s="91">
        <f>VLOOKUP(G19,'Indicadores Media 2010'!B15:D16,3,0)</f>
        <v>2114155049</v>
      </c>
      <c r="G33" s="750">
        <f>+(F33-F34)*F22</f>
        <v>934711613</v>
      </c>
      <c r="H33" s="752" t="s">
        <v>78</v>
      </c>
      <c r="I33" s="752"/>
      <c r="J33" s="758"/>
      <c r="K33" s="90" t="s">
        <v>26</v>
      </c>
      <c r="L33" s="91">
        <f>VLOOKUP(M19,'Indicadores Media 2010'!B12:D21,3,0)</f>
        <v>377937625.2</v>
      </c>
      <c r="M33" s="750">
        <f>+(L33-L34)*L22</f>
        <v>182087136.1</v>
      </c>
      <c r="N33" s="752" t="s">
        <v>78</v>
      </c>
      <c r="O33" s="752"/>
      <c r="P33" s="758"/>
      <c r="Q33" s="90" t="s">
        <v>26</v>
      </c>
      <c r="R33" s="91">
        <f>+F33+L33</f>
        <v>2492092674.2</v>
      </c>
      <c r="S33" s="750">
        <f>+G33+M33</f>
        <v>1116798749.1</v>
      </c>
      <c r="T33" s="755" t="s">
        <v>78</v>
      </c>
      <c r="U33" s="752"/>
      <c r="V33" s="758"/>
      <c r="W33" s="89"/>
      <c r="X33" s="89"/>
      <c r="Y33" s="89"/>
      <c r="Z33" s="89"/>
      <c r="AA33" s="89"/>
      <c r="AB33" s="89"/>
      <c r="AC33" s="89"/>
      <c r="AD33" s="89"/>
      <c r="AE33" s="89"/>
      <c r="AF33" s="89"/>
      <c r="AG33" s="89"/>
      <c r="AH33" s="89"/>
      <c r="AI33" s="89"/>
    </row>
    <row r="34" spans="1:35" s="86" customFormat="1" ht="14.25" thickBot="1">
      <c r="A34" s="467"/>
      <c r="B34" s="747"/>
      <c r="C34" s="748"/>
      <c r="D34" s="749"/>
      <c r="E34" s="92" t="s">
        <v>27</v>
      </c>
      <c r="F34" s="93">
        <f>VLOOKUP(G19,'Indicadores Media 2010'!B15:F16,5,0)</f>
        <v>244731823</v>
      </c>
      <c r="G34" s="751"/>
      <c r="H34" s="753"/>
      <c r="I34" s="753"/>
      <c r="J34" s="759"/>
      <c r="K34" s="92" t="s">
        <v>27</v>
      </c>
      <c r="L34" s="93">
        <f>VLOOKUP(M19,'Indicadores Media 2010'!B12:F21,5,0)</f>
        <v>13763353</v>
      </c>
      <c r="M34" s="751"/>
      <c r="N34" s="753"/>
      <c r="O34" s="753"/>
      <c r="P34" s="759"/>
      <c r="Q34" s="92" t="s">
        <v>27</v>
      </c>
      <c r="R34" s="93">
        <f>+F34+L34</f>
        <v>258495176</v>
      </c>
      <c r="S34" s="751"/>
      <c r="T34" s="756"/>
      <c r="U34" s="753"/>
      <c r="V34" s="759"/>
      <c r="W34" s="89"/>
      <c r="X34" s="89"/>
      <c r="Y34" s="89"/>
      <c r="Z34" s="89"/>
      <c r="AA34" s="89"/>
      <c r="AB34" s="89"/>
      <c r="AC34" s="89"/>
      <c r="AD34" s="89"/>
      <c r="AE34" s="89"/>
      <c r="AF34" s="89"/>
      <c r="AG34" s="89"/>
      <c r="AH34" s="89"/>
      <c r="AI34" s="89"/>
    </row>
    <row r="35" spans="1:35" s="86" customFormat="1" ht="14.25" thickBot="1">
      <c r="A35" s="468"/>
      <c r="B35" s="742"/>
      <c r="C35" s="743"/>
      <c r="D35" s="744"/>
      <c r="E35" s="30" t="s">
        <v>58</v>
      </c>
      <c r="F35" s="94">
        <f>+D16</f>
        <v>126786901</v>
      </c>
      <c r="G35" s="82">
        <f>+F35*60%</f>
        <v>76072140.6</v>
      </c>
      <c r="H35" s="754"/>
      <c r="I35" s="754"/>
      <c r="J35" s="760"/>
      <c r="K35" s="30" t="s">
        <v>58</v>
      </c>
      <c r="L35" s="94">
        <f>+D16</f>
        <v>126786901</v>
      </c>
      <c r="M35" s="82">
        <f>+L35*60%</f>
        <v>76072140.6</v>
      </c>
      <c r="N35" s="754"/>
      <c r="O35" s="754"/>
      <c r="P35" s="760"/>
      <c r="Q35" s="30" t="s">
        <v>58</v>
      </c>
      <c r="R35" s="94">
        <f>+D15</f>
        <v>250000000</v>
      </c>
      <c r="S35" s="82">
        <f>+R35*65%</f>
        <v>162500000</v>
      </c>
      <c r="T35" s="757"/>
      <c r="U35" s="754"/>
      <c r="V35" s="760"/>
      <c r="W35" s="89"/>
      <c r="X35" s="89"/>
      <c r="Y35" s="89"/>
      <c r="Z35" s="89"/>
      <c r="AA35" s="89"/>
      <c r="AB35" s="89"/>
      <c r="AC35" s="89"/>
      <c r="AD35" s="89"/>
      <c r="AE35" s="89"/>
      <c r="AF35" s="89"/>
      <c r="AG35" s="89"/>
      <c r="AH35" s="89"/>
      <c r="AI35" s="89"/>
    </row>
    <row r="36" spans="1:35" s="99" customFormat="1" ht="13.5">
      <c r="A36" s="95"/>
      <c r="B36" s="95"/>
      <c r="C36" s="95"/>
      <c r="D36" s="96"/>
      <c r="E36" s="95"/>
      <c r="F36" s="95"/>
      <c r="G36" s="761"/>
      <c r="H36" s="95"/>
      <c r="I36" s="95"/>
      <c r="J36" s="95"/>
      <c r="K36" s="95"/>
      <c r="L36" s="95"/>
      <c r="M36" s="97"/>
      <c r="N36" s="95"/>
      <c r="O36" s="95"/>
      <c r="P36" s="95"/>
      <c r="Q36" s="95"/>
      <c r="R36" s="95"/>
      <c r="S36" s="97"/>
      <c r="T36" s="95"/>
      <c r="U36" s="95"/>
      <c r="V36" s="95"/>
      <c r="W36" s="98"/>
      <c r="X36" s="98"/>
      <c r="Y36" s="98"/>
      <c r="Z36" s="98"/>
      <c r="AA36" s="98"/>
      <c r="AB36" s="98"/>
      <c r="AC36" s="98"/>
      <c r="AD36" s="98"/>
      <c r="AE36" s="98"/>
      <c r="AF36" s="98"/>
      <c r="AG36" s="98"/>
      <c r="AH36" s="98"/>
      <c r="AI36" s="98"/>
    </row>
    <row r="37" spans="1:35" s="99" customFormat="1" ht="14.25" thickBot="1">
      <c r="A37" s="95"/>
      <c r="B37" s="734" t="s">
        <v>31</v>
      </c>
      <c r="C37" s="734"/>
      <c r="D37" s="734"/>
      <c r="E37" s="95"/>
      <c r="F37" s="100"/>
      <c r="G37" s="761"/>
      <c r="H37" s="95"/>
      <c r="I37" s="95"/>
      <c r="J37" s="95"/>
      <c r="K37" s="95"/>
      <c r="L37" s="95"/>
      <c r="M37" s="97"/>
      <c r="N37" s="95"/>
      <c r="O37" s="95"/>
      <c r="P37" s="95"/>
      <c r="Q37" s="95"/>
      <c r="R37" s="100"/>
      <c r="S37" s="97"/>
      <c r="T37" s="95"/>
      <c r="U37" s="95"/>
      <c r="V37" s="95"/>
      <c r="W37" s="98"/>
      <c r="X37" s="98"/>
      <c r="Y37" s="98"/>
      <c r="Z37" s="98"/>
      <c r="AA37" s="98"/>
      <c r="AB37" s="98"/>
      <c r="AC37" s="98"/>
      <c r="AD37" s="98"/>
      <c r="AE37" s="98"/>
      <c r="AF37" s="98"/>
      <c r="AG37" s="98"/>
      <c r="AH37" s="98"/>
      <c r="AI37" s="98"/>
    </row>
    <row r="38" spans="1:35" s="86" customFormat="1" ht="14.25" thickBot="1">
      <c r="A38" s="466">
        <v>4</v>
      </c>
      <c r="B38" s="739" t="s">
        <v>68</v>
      </c>
      <c r="C38" s="740"/>
      <c r="D38" s="741"/>
      <c r="E38" s="101" t="s">
        <v>59</v>
      </c>
      <c r="F38" s="102">
        <f>+D16</f>
        <v>126786901</v>
      </c>
      <c r="G38" s="750">
        <f>+'Indicadores Media 2010'!E15-'Indicadores Media 2010'!G15</f>
        <v>1506778859</v>
      </c>
      <c r="H38" s="732" t="s">
        <v>78</v>
      </c>
      <c r="I38" s="732"/>
      <c r="J38" s="745"/>
      <c r="K38" s="101" t="s">
        <v>59</v>
      </c>
      <c r="L38" s="102">
        <f>+D16</f>
        <v>126786901</v>
      </c>
      <c r="M38" s="750">
        <f>+'Indicadores Media 2010'!E16-'Indicadores Media 2010'!G16</f>
        <v>466219388.2</v>
      </c>
      <c r="N38" s="732" t="s">
        <v>78</v>
      </c>
      <c r="O38" s="745"/>
      <c r="P38" s="745"/>
      <c r="Q38" s="101" t="s">
        <v>59</v>
      </c>
      <c r="R38" s="102">
        <f>+D16</f>
        <v>126786901</v>
      </c>
      <c r="S38" s="750">
        <f>+G38+M38</f>
        <v>1972998247.2</v>
      </c>
      <c r="T38" s="732" t="s">
        <v>78</v>
      </c>
      <c r="U38" s="745"/>
      <c r="V38" s="745"/>
      <c r="W38" s="89"/>
      <c r="X38" s="89"/>
      <c r="Y38" s="89"/>
      <c r="Z38" s="89"/>
      <c r="AA38" s="89"/>
      <c r="AB38" s="89"/>
      <c r="AC38" s="89"/>
      <c r="AD38" s="89"/>
      <c r="AE38" s="89"/>
      <c r="AF38" s="89"/>
      <c r="AG38" s="89"/>
      <c r="AH38" s="89"/>
      <c r="AI38" s="89"/>
    </row>
    <row r="39" spans="1:35" s="86" customFormat="1" ht="14.25" thickBot="1">
      <c r="A39" s="468"/>
      <c r="B39" s="742"/>
      <c r="C39" s="743"/>
      <c r="D39" s="744"/>
      <c r="E39" s="101" t="s">
        <v>60</v>
      </c>
      <c r="F39" s="102">
        <f>+F38*70%</f>
        <v>88750830.69999999</v>
      </c>
      <c r="G39" s="751"/>
      <c r="H39" s="733"/>
      <c r="I39" s="733"/>
      <c r="J39" s="746"/>
      <c r="K39" s="101" t="s">
        <v>35</v>
      </c>
      <c r="L39" s="102">
        <f>+L38*70%</f>
        <v>88750830.69999999</v>
      </c>
      <c r="M39" s="751"/>
      <c r="N39" s="733"/>
      <c r="O39" s="746"/>
      <c r="P39" s="746"/>
      <c r="Q39" s="101" t="s">
        <v>60</v>
      </c>
      <c r="R39" s="102">
        <f>+F39+L39</f>
        <v>177501661.39999998</v>
      </c>
      <c r="S39" s="751"/>
      <c r="T39" s="733"/>
      <c r="U39" s="746"/>
      <c r="V39" s="746"/>
      <c r="W39" s="89"/>
      <c r="X39" s="89"/>
      <c r="Y39" s="89"/>
      <c r="Z39" s="89"/>
      <c r="AA39" s="89"/>
      <c r="AB39" s="89"/>
      <c r="AC39" s="89"/>
      <c r="AD39" s="89"/>
      <c r="AE39" s="89"/>
      <c r="AF39" s="89"/>
      <c r="AG39" s="89"/>
      <c r="AH39" s="89"/>
      <c r="AI39" s="89"/>
    </row>
    <row r="40" spans="1:35" ht="14.25" thickBot="1">
      <c r="A40" s="7"/>
      <c r="B40" s="735"/>
      <c r="C40" s="735"/>
      <c r="D40" s="735"/>
      <c r="E40" s="7"/>
      <c r="F40" s="7"/>
      <c r="G40" s="7"/>
      <c r="H40" s="7"/>
      <c r="I40" s="7"/>
      <c r="J40" s="7"/>
      <c r="K40" s="7"/>
      <c r="L40" s="7"/>
      <c r="M40" s="7"/>
      <c r="N40" s="7"/>
      <c r="O40" s="7"/>
      <c r="P40" s="7"/>
      <c r="Q40" s="7"/>
      <c r="R40" s="7"/>
      <c r="S40" s="7"/>
      <c r="T40" s="7"/>
      <c r="U40" s="7"/>
      <c r="V40" s="7"/>
      <c r="W40" s="4"/>
      <c r="X40" s="4"/>
      <c r="Y40" s="4"/>
      <c r="Z40" s="4"/>
      <c r="AA40" s="4"/>
      <c r="AB40" s="4"/>
      <c r="AC40" s="4"/>
      <c r="AD40" s="4"/>
      <c r="AE40" s="4"/>
      <c r="AF40" s="4"/>
      <c r="AG40" s="4"/>
      <c r="AH40" s="4"/>
      <c r="AI40" s="4"/>
    </row>
    <row r="41" spans="1:35" ht="13.5" thickBot="1">
      <c r="A41" s="736" t="s">
        <v>33</v>
      </c>
      <c r="B41" s="737"/>
      <c r="C41" s="737"/>
      <c r="D41" s="737"/>
      <c r="E41" s="737"/>
      <c r="F41" s="737"/>
      <c r="G41" s="737"/>
      <c r="H41" s="737"/>
      <c r="I41" s="737"/>
      <c r="J41" s="737"/>
      <c r="K41" s="737"/>
      <c r="L41" s="737"/>
      <c r="M41" s="737"/>
      <c r="N41" s="737"/>
      <c r="O41" s="737"/>
      <c r="P41" s="737"/>
      <c r="Q41" s="737"/>
      <c r="R41" s="737"/>
      <c r="S41" s="737"/>
      <c r="T41" s="737"/>
      <c r="U41" s="738"/>
      <c r="V41" s="235" t="s">
        <v>88</v>
      </c>
      <c r="W41" s="4"/>
      <c r="X41" s="4"/>
      <c r="Y41" s="4"/>
      <c r="Z41" s="4"/>
      <c r="AA41" s="4"/>
      <c r="AB41" s="4"/>
      <c r="AC41" s="4"/>
      <c r="AD41" s="4"/>
      <c r="AE41" s="4"/>
      <c r="AF41" s="4"/>
      <c r="AG41" s="4"/>
      <c r="AH41" s="4"/>
      <c r="AI41" s="4"/>
    </row>
    <row r="42" spans="1:35" ht="13.5">
      <c r="A42" s="7"/>
      <c r="B42" s="7"/>
      <c r="C42" s="7"/>
      <c r="D42" s="7"/>
      <c r="E42" s="7"/>
      <c r="F42" s="7"/>
      <c r="G42" s="7"/>
      <c r="H42" s="7"/>
      <c r="I42" s="7"/>
      <c r="J42" s="7"/>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3.5">
      <c r="A43" s="7"/>
      <c r="B43" s="7"/>
      <c r="C43" s="7"/>
      <c r="D43" s="7"/>
      <c r="E43" s="7"/>
      <c r="F43" s="7"/>
      <c r="G43" s="7"/>
      <c r="H43" s="7"/>
      <c r="I43" s="7"/>
      <c r="J43" s="7"/>
      <c r="K43" s="4"/>
      <c r="L43" s="4"/>
      <c r="M43" s="4"/>
      <c r="N43" s="4"/>
      <c r="O43" s="4"/>
      <c r="P43" s="4"/>
      <c r="Q43" s="4"/>
      <c r="R43" s="4"/>
      <c r="S43" s="4"/>
      <c r="T43" s="4"/>
      <c r="U43" s="4"/>
      <c r="V43" s="4"/>
      <c r="W43" s="4"/>
      <c r="X43" s="4"/>
      <c r="Y43" s="4"/>
      <c r="Z43" s="4"/>
      <c r="AA43" s="4"/>
      <c r="AB43" s="4"/>
      <c r="AC43" s="4"/>
      <c r="AD43" s="4"/>
      <c r="AE43" s="4"/>
      <c r="AF43" s="4"/>
      <c r="AG43" s="4"/>
      <c r="AH43" s="4"/>
      <c r="AI43" s="4"/>
    </row>
    <row r="44" spans="8:9" s="40" customFormat="1" ht="12.75">
      <c r="H44" s="7"/>
      <c r="I44" s="7"/>
    </row>
    <row r="45" spans="1:10" s="40" customFormat="1" ht="12.75">
      <c r="A45" s="762"/>
      <c r="B45" s="762"/>
      <c r="C45" s="762"/>
      <c r="D45" s="762"/>
      <c r="E45" s="762"/>
      <c r="F45" s="762"/>
      <c r="G45" s="762"/>
      <c r="H45" s="762"/>
      <c r="I45" s="762"/>
      <c r="J45" s="762"/>
    </row>
    <row r="46" spans="1:22" s="40" customFormat="1" ht="12.75" customHeight="1">
      <c r="A46" s="620" t="s">
        <v>36</v>
      </c>
      <c r="B46" s="620"/>
      <c r="C46" s="620"/>
      <c r="D46" s="620"/>
      <c r="E46" s="620"/>
      <c r="F46" s="620"/>
      <c r="G46" s="620"/>
      <c r="H46" s="620"/>
      <c r="I46" s="620"/>
      <c r="J46" s="620"/>
      <c r="K46" s="763"/>
      <c r="L46" s="763"/>
      <c r="M46" s="763"/>
      <c r="N46" s="763"/>
      <c r="O46" s="763"/>
      <c r="P46" s="763"/>
      <c r="Q46" s="763"/>
      <c r="R46" s="763"/>
      <c r="S46" s="763"/>
      <c r="T46" s="763"/>
      <c r="U46" s="763"/>
      <c r="V46" s="763"/>
    </row>
    <row r="47" spans="1:22" s="40" customFormat="1" ht="12.75" customHeight="1">
      <c r="A47" s="620" t="s">
        <v>37</v>
      </c>
      <c r="B47" s="620"/>
      <c r="C47" s="620"/>
      <c r="D47" s="620"/>
      <c r="E47" s="620"/>
      <c r="F47" s="620"/>
      <c r="G47" s="620"/>
      <c r="H47" s="620"/>
      <c r="I47" s="620"/>
      <c r="J47" s="620"/>
      <c r="K47" s="763"/>
      <c r="L47" s="763"/>
      <c r="M47" s="763"/>
      <c r="N47" s="763"/>
      <c r="O47" s="763"/>
      <c r="P47" s="763"/>
      <c r="Q47" s="763"/>
      <c r="R47" s="763"/>
      <c r="S47" s="763"/>
      <c r="T47" s="763"/>
      <c r="U47" s="763"/>
      <c r="V47" s="763"/>
    </row>
    <row r="48" spans="8:9" s="40" customFormat="1" ht="12.75">
      <c r="H48" s="7"/>
      <c r="I48" s="7"/>
    </row>
    <row r="49" spans="1:35" ht="13.5">
      <c r="A49" s="7"/>
      <c r="B49" s="7"/>
      <c r="C49" s="7"/>
      <c r="D49" s="7"/>
      <c r="E49" s="7"/>
      <c r="F49" s="7"/>
      <c r="G49" s="7"/>
      <c r="H49" s="7"/>
      <c r="I49" s="7"/>
      <c r="J49" s="7"/>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3.5">
      <c r="A50" s="7"/>
      <c r="B50" s="7"/>
      <c r="C50" s="7"/>
      <c r="D50" s="7"/>
      <c r="E50" s="7"/>
      <c r="F50" s="7"/>
      <c r="G50" s="7"/>
      <c r="H50" s="7"/>
      <c r="I50" s="7"/>
      <c r="J50" s="7"/>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3.5">
      <c r="A51" s="7"/>
      <c r="B51" s="7"/>
      <c r="C51" s="7"/>
      <c r="D51" s="7"/>
      <c r="E51" s="7"/>
      <c r="F51" s="7"/>
      <c r="G51" s="7"/>
      <c r="H51" s="7"/>
      <c r="I51" s="7"/>
      <c r="J51" s="7"/>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3.5">
      <c r="A52" s="7"/>
      <c r="B52" s="7"/>
      <c r="C52" s="7"/>
      <c r="D52" s="7"/>
      <c r="E52" s="7"/>
      <c r="F52" s="7"/>
      <c r="G52" s="7"/>
      <c r="H52" s="7"/>
      <c r="I52" s="7"/>
      <c r="J52" s="7"/>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3.5">
      <c r="A53" s="7"/>
      <c r="B53" s="7"/>
      <c r="C53" s="7"/>
      <c r="D53" s="7"/>
      <c r="E53" s="7"/>
      <c r="F53" s="7"/>
      <c r="G53" s="7"/>
      <c r="H53" s="7"/>
      <c r="I53" s="7"/>
      <c r="J53" s="7"/>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3.5">
      <c r="A54" s="7"/>
      <c r="B54" s="7"/>
      <c r="C54" s="7"/>
      <c r="D54" s="7"/>
      <c r="E54" s="7"/>
      <c r="F54" s="7"/>
      <c r="G54" s="7"/>
      <c r="H54" s="7"/>
      <c r="I54" s="7"/>
      <c r="J54" s="7"/>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3.5">
      <c r="A55" s="7"/>
      <c r="B55" s="7"/>
      <c r="C55" s="7"/>
      <c r="D55" s="7"/>
      <c r="E55" s="7"/>
      <c r="F55" s="7"/>
      <c r="G55" s="7"/>
      <c r="H55" s="7"/>
      <c r="I55" s="7"/>
      <c r="J55" s="7"/>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3.5">
      <c r="A56" s="7"/>
      <c r="B56" s="7"/>
      <c r="C56" s="7"/>
      <c r="D56" s="7"/>
      <c r="E56" s="7"/>
      <c r="F56" s="7"/>
      <c r="G56" s="7"/>
      <c r="H56" s="7"/>
      <c r="I56" s="7"/>
      <c r="J56" s="7"/>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3.5">
      <c r="A57" s="7"/>
      <c r="B57" s="7"/>
      <c r="C57" s="7"/>
      <c r="D57" s="7"/>
      <c r="E57" s="7"/>
      <c r="F57" s="7"/>
      <c r="G57" s="7"/>
      <c r="H57" s="7"/>
      <c r="I57" s="7"/>
      <c r="J57" s="7"/>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3.5">
      <c r="A58" s="7"/>
      <c r="B58" s="7"/>
      <c r="C58" s="7"/>
      <c r="D58" s="7"/>
      <c r="E58" s="7"/>
      <c r="F58" s="7"/>
      <c r="G58" s="7"/>
      <c r="H58" s="7"/>
      <c r="I58" s="7"/>
      <c r="J58" s="7"/>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3.5">
      <c r="A59" s="7"/>
      <c r="B59" s="7"/>
      <c r="C59" s="7"/>
      <c r="D59" s="7"/>
      <c r="E59" s="7"/>
      <c r="F59" s="7"/>
      <c r="G59" s="7"/>
      <c r="H59" s="7"/>
      <c r="I59" s="7"/>
      <c r="J59" s="7"/>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3.5">
      <c r="A60" s="7"/>
      <c r="B60" s="7"/>
      <c r="C60" s="7"/>
      <c r="D60" s="7"/>
      <c r="E60" s="7"/>
      <c r="F60" s="7"/>
      <c r="G60" s="7"/>
      <c r="H60" s="7"/>
      <c r="I60" s="7"/>
      <c r="J60" s="7"/>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3.5">
      <c r="A61" s="7"/>
      <c r="B61" s="7"/>
      <c r="C61" s="7"/>
      <c r="D61" s="7"/>
      <c r="E61" s="7"/>
      <c r="F61" s="7"/>
      <c r="G61" s="7"/>
      <c r="H61" s="7"/>
      <c r="I61" s="7"/>
      <c r="J61" s="7"/>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3.5">
      <c r="A62" s="7"/>
      <c r="B62" s="7"/>
      <c r="C62" s="7"/>
      <c r="D62" s="7"/>
      <c r="E62" s="7"/>
      <c r="F62" s="7"/>
      <c r="G62" s="7"/>
      <c r="H62" s="7"/>
      <c r="I62" s="7"/>
      <c r="J62" s="7"/>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3.5">
      <c r="A63" s="7"/>
      <c r="B63" s="7"/>
      <c r="C63" s="7"/>
      <c r="D63" s="7"/>
      <c r="E63" s="7"/>
      <c r="F63" s="7"/>
      <c r="G63" s="7"/>
      <c r="H63" s="7"/>
      <c r="I63" s="7"/>
      <c r="J63" s="7"/>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3.5">
      <c r="A64" s="7"/>
      <c r="B64" s="7"/>
      <c r="C64" s="7"/>
      <c r="D64" s="7"/>
      <c r="E64" s="7"/>
      <c r="F64" s="7"/>
      <c r="G64" s="7"/>
      <c r="H64" s="7"/>
      <c r="I64" s="7"/>
      <c r="J64" s="7"/>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3.5">
      <c r="A65" s="7"/>
      <c r="B65" s="7"/>
      <c r="C65" s="7"/>
      <c r="D65" s="7"/>
      <c r="E65" s="7"/>
      <c r="F65" s="7"/>
      <c r="G65" s="7"/>
      <c r="H65" s="7"/>
      <c r="I65" s="7"/>
      <c r="J65" s="7"/>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3.5">
      <c r="A66" s="7"/>
      <c r="B66" s="7"/>
      <c r="C66" s="7"/>
      <c r="D66" s="7"/>
      <c r="E66" s="7"/>
      <c r="F66" s="7"/>
      <c r="G66" s="7"/>
      <c r="H66" s="7"/>
      <c r="I66" s="7"/>
      <c r="J66" s="7"/>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3.5">
      <c r="A67" s="7"/>
      <c r="B67" s="7"/>
      <c r="C67" s="7"/>
      <c r="D67" s="7"/>
      <c r="E67" s="7"/>
      <c r="F67" s="7"/>
      <c r="G67" s="7"/>
      <c r="H67" s="7"/>
      <c r="I67" s="7"/>
      <c r="J67" s="7"/>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3.5">
      <c r="A68" s="7"/>
      <c r="B68" s="7"/>
      <c r="C68" s="7"/>
      <c r="D68" s="7"/>
      <c r="E68" s="7"/>
      <c r="F68" s="7"/>
      <c r="G68" s="7"/>
      <c r="H68" s="7"/>
      <c r="I68" s="7"/>
      <c r="J68" s="7"/>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3.5">
      <c r="A69" s="7"/>
      <c r="B69" s="7"/>
      <c r="C69" s="7"/>
      <c r="D69" s="7"/>
      <c r="E69" s="7"/>
      <c r="F69" s="7"/>
      <c r="G69" s="7"/>
      <c r="H69" s="7"/>
      <c r="I69" s="7"/>
      <c r="J69" s="7"/>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3.5">
      <c r="A70" s="7"/>
      <c r="B70" s="7"/>
      <c r="C70" s="7"/>
      <c r="D70" s="7"/>
      <c r="E70" s="7"/>
      <c r="F70" s="7"/>
      <c r="G70" s="7"/>
      <c r="H70" s="7"/>
      <c r="I70" s="7"/>
      <c r="J70" s="7"/>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3.5">
      <c r="A71" s="7"/>
      <c r="B71" s="7"/>
      <c r="C71" s="7"/>
      <c r="D71" s="7"/>
      <c r="E71" s="7"/>
      <c r="F71" s="7"/>
      <c r="G71" s="7"/>
      <c r="H71" s="7"/>
      <c r="I71" s="7"/>
      <c r="J71" s="7"/>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3.5">
      <c r="A72" s="7"/>
      <c r="B72" s="7"/>
      <c r="C72" s="7"/>
      <c r="D72" s="7"/>
      <c r="E72" s="7"/>
      <c r="F72" s="7"/>
      <c r="G72" s="7"/>
      <c r="H72" s="7"/>
      <c r="I72" s="7"/>
      <c r="J72" s="7"/>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3.5">
      <c r="A73" s="7"/>
      <c r="B73" s="7"/>
      <c r="C73" s="7"/>
      <c r="D73" s="7"/>
      <c r="E73" s="7"/>
      <c r="F73" s="7"/>
      <c r="G73" s="7"/>
      <c r="H73" s="7"/>
      <c r="I73" s="7"/>
      <c r="J73" s="7"/>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3.5">
      <c r="A74" s="7"/>
      <c r="B74" s="7"/>
      <c r="C74" s="7"/>
      <c r="D74" s="7"/>
      <c r="E74" s="7"/>
      <c r="F74" s="7"/>
      <c r="G74" s="7"/>
      <c r="H74" s="7"/>
      <c r="I74" s="7"/>
      <c r="J74" s="7"/>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3.5">
      <c r="A75" s="7"/>
      <c r="B75" s="7"/>
      <c r="C75" s="7"/>
      <c r="D75" s="7"/>
      <c r="E75" s="7"/>
      <c r="F75" s="7"/>
      <c r="G75" s="7"/>
      <c r="H75" s="7"/>
      <c r="I75" s="7"/>
      <c r="J75" s="7"/>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3.5">
      <c r="A76" s="7"/>
      <c r="B76" s="7"/>
      <c r="C76" s="7"/>
      <c r="D76" s="7"/>
      <c r="E76" s="7"/>
      <c r="F76" s="7"/>
      <c r="G76" s="7"/>
      <c r="H76" s="7"/>
      <c r="I76" s="7"/>
      <c r="J76" s="7"/>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3.5">
      <c r="A77" s="7"/>
      <c r="B77" s="7"/>
      <c r="C77" s="7"/>
      <c r="D77" s="7"/>
      <c r="E77" s="7"/>
      <c r="F77" s="7"/>
      <c r="G77" s="7"/>
      <c r="H77" s="7"/>
      <c r="I77" s="7"/>
      <c r="J77" s="7"/>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3.5">
      <c r="A78" s="7"/>
      <c r="B78" s="7"/>
      <c r="C78" s="7"/>
      <c r="D78" s="7"/>
      <c r="E78" s="7"/>
      <c r="F78" s="7"/>
      <c r="G78" s="7"/>
      <c r="H78" s="7"/>
      <c r="I78" s="7"/>
      <c r="J78" s="7"/>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3.5">
      <c r="A79" s="7"/>
      <c r="B79" s="7"/>
      <c r="C79" s="7"/>
      <c r="D79" s="7"/>
      <c r="E79" s="7"/>
      <c r="F79" s="7"/>
      <c r="G79" s="7"/>
      <c r="H79" s="7"/>
      <c r="I79" s="7"/>
      <c r="J79" s="7"/>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3.5">
      <c r="A80" s="7"/>
      <c r="B80" s="7"/>
      <c r="C80" s="7"/>
      <c r="D80" s="7"/>
      <c r="E80" s="7"/>
      <c r="F80" s="7"/>
      <c r="G80" s="7"/>
      <c r="H80" s="7"/>
      <c r="I80" s="7"/>
      <c r="J80" s="7"/>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3.5">
      <c r="A81" s="7"/>
      <c r="B81" s="7"/>
      <c r="C81" s="7"/>
      <c r="D81" s="7"/>
      <c r="E81" s="7"/>
      <c r="F81" s="7"/>
      <c r="G81" s="7"/>
      <c r="H81" s="7"/>
      <c r="I81" s="7"/>
      <c r="J81" s="7"/>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3.5">
      <c r="A82" s="7"/>
      <c r="B82" s="7"/>
      <c r="C82" s="7"/>
      <c r="D82" s="7"/>
      <c r="E82" s="7"/>
      <c r="F82" s="7"/>
      <c r="G82" s="7"/>
      <c r="H82" s="7"/>
      <c r="I82" s="7"/>
      <c r="J82" s="7"/>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3.5">
      <c r="A83" s="7"/>
      <c r="B83" s="7"/>
      <c r="C83" s="7"/>
      <c r="D83" s="7"/>
      <c r="E83" s="7"/>
      <c r="F83" s="7"/>
      <c r="G83" s="7"/>
      <c r="H83" s="7"/>
      <c r="I83" s="7"/>
      <c r="J83" s="7"/>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3.5">
      <c r="A84" s="7"/>
      <c r="B84" s="7"/>
      <c r="C84" s="7"/>
      <c r="D84" s="7"/>
      <c r="E84" s="7"/>
      <c r="F84" s="7"/>
      <c r="G84" s="7"/>
      <c r="H84" s="7"/>
      <c r="I84" s="7"/>
      <c r="J84" s="7"/>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3.5">
      <c r="A85" s="7"/>
      <c r="B85" s="7"/>
      <c r="C85" s="7"/>
      <c r="D85" s="7"/>
      <c r="E85" s="7"/>
      <c r="F85" s="7"/>
      <c r="G85" s="7"/>
      <c r="H85" s="7"/>
      <c r="I85" s="7"/>
      <c r="J85" s="7"/>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3.5">
      <c r="A86" s="7"/>
      <c r="B86" s="7"/>
      <c r="C86" s="7"/>
      <c r="D86" s="7"/>
      <c r="E86" s="7"/>
      <c r="F86" s="7"/>
      <c r="G86" s="7"/>
      <c r="H86" s="7"/>
      <c r="I86" s="7"/>
      <c r="J86" s="7"/>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3.5">
      <c r="A87" s="7"/>
      <c r="B87" s="7"/>
      <c r="C87" s="7"/>
      <c r="D87" s="7"/>
      <c r="E87" s="7"/>
      <c r="F87" s="7"/>
      <c r="G87" s="7"/>
      <c r="H87" s="7"/>
      <c r="I87" s="7"/>
      <c r="J87" s="7"/>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3.5">
      <c r="A88" s="7"/>
      <c r="B88" s="7"/>
      <c r="C88" s="7"/>
      <c r="D88" s="7"/>
      <c r="E88" s="7"/>
      <c r="F88" s="7"/>
      <c r="G88" s="7"/>
      <c r="H88" s="7"/>
      <c r="I88" s="7"/>
      <c r="J88" s="7"/>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3.5">
      <c r="A89" s="7"/>
      <c r="B89" s="7"/>
      <c r="C89" s="7"/>
      <c r="D89" s="7"/>
      <c r="E89" s="7"/>
      <c r="F89" s="7"/>
      <c r="G89" s="7"/>
      <c r="H89" s="7"/>
      <c r="I89" s="7"/>
      <c r="J89" s="7"/>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3.5">
      <c r="A90" s="7"/>
      <c r="B90" s="7"/>
      <c r="C90" s="7"/>
      <c r="D90" s="7"/>
      <c r="E90" s="7"/>
      <c r="F90" s="7"/>
      <c r="G90" s="7"/>
      <c r="H90" s="7"/>
      <c r="I90" s="7"/>
      <c r="J90" s="7"/>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3.5">
      <c r="A91" s="7"/>
      <c r="B91" s="7"/>
      <c r="C91" s="7"/>
      <c r="D91" s="7"/>
      <c r="E91" s="7"/>
      <c r="F91" s="7"/>
      <c r="G91" s="7"/>
      <c r="H91" s="7"/>
      <c r="I91" s="7"/>
      <c r="J91" s="7"/>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3.5">
      <c r="A92" s="7"/>
      <c r="B92" s="7"/>
      <c r="C92" s="7"/>
      <c r="D92" s="7"/>
      <c r="E92" s="7"/>
      <c r="F92" s="7"/>
      <c r="G92" s="7"/>
      <c r="H92" s="7"/>
      <c r="I92" s="7"/>
      <c r="J92" s="7"/>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3.5">
      <c r="A93" s="7"/>
      <c r="B93" s="7"/>
      <c r="C93" s="7"/>
      <c r="D93" s="7"/>
      <c r="E93" s="7"/>
      <c r="F93" s="7"/>
      <c r="G93" s="7"/>
      <c r="H93" s="7"/>
      <c r="I93" s="7"/>
      <c r="J93" s="7"/>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3.5">
      <c r="A94" s="7"/>
      <c r="B94" s="7"/>
      <c r="C94" s="7"/>
      <c r="D94" s="7"/>
      <c r="E94" s="7"/>
      <c r="F94" s="7"/>
      <c r="G94" s="7"/>
      <c r="H94" s="7"/>
      <c r="I94" s="7"/>
      <c r="J94" s="7"/>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3.5">
      <c r="A95" s="7"/>
      <c r="B95" s="7"/>
      <c r="C95" s="7"/>
      <c r="D95" s="7"/>
      <c r="E95" s="7"/>
      <c r="F95" s="7"/>
      <c r="G95" s="7"/>
      <c r="H95" s="7"/>
      <c r="I95" s="7"/>
      <c r="J95" s="7"/>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sheetData>
  <sheetProtection/>
  <mergeCells count="89">
    <mergeCell ref="A41:U41"/>
    <mergeCell ref="U38:U39"/>
    <mergeCell ref="V38:V39"/>
    <mergeCell ref="B40:D40"/>
    <mergeCell ref="A45:J45"/>
    <mergeCell ref="M38:M39"/>
    <mergeCell ref="N38:N39"/>
    <mergeCell ref="O38:O39"/>
    <mergeCell ref="P38:P39"/>
    <mergeCell ref="S38:S39"/>
    <mergeCell ref="T38:T39"/>
    <mergeCell ref="U33:U35"/>
    <mergeCell ref="V33:V35"/>
    <mergeCell ref="G36:G37"/>
    <mergeCell ref="J38:J39"/>
    <mergeCell ref="M33:M34"/>
    <mergeCell ref="N33:N35"/>
    <mergeCell ref="O33:O35"/>
    <mergeCell ref="S33:S34"/>
    <mergeCell ref="T33:T35"/>
    <mergeCell ref="B37:D37"/>
    <mergeCell ref="A38:A39"/>
    <mergeCell ref="B38:D39"/>
    <mergeCell ref="G38:G39"/>
    <mergeCell ref="H38:H39"/>
    <mergeCell ref="I38:I39"/>
    <mergeCell ref="B32:D32"/>
    <mergeCell ref="A33:A35"/>
    <mergeCell ref="B33:D35"/>
    <mergeCell ref="G33:G34"/>
    <mergeCell ref="H33:H35"/>
    <mergeCell ref="I33:I35"/>
    <mergeCell ref="O29:O30"/>
    <mergeCell ref="P29:P30"/>
    <mergeCell ref="P33:P35"/>
    <mergeCell ref="T29:T30"/>
    <mergeCell ref="U29:U30"/>
    <mergeCell ref="V29:V30"/>
    <mergeCell ref="S29:S30"/>
    <mergeCell ref="M25:M26"/>
    <mergeCell ref="N25:N26"/>
    <mergeCell ref="J33:J35"/>
    <mergeCell ref="J29:J30"/>
    <mergeCell ref="M29:M30"/>
    <mergeCell ref="N29:N30"/>
    <mergeCell ref="B28:D28"/>
    <mergeCell ref="A29:A30"/>
    <mergeCell ref="B29:D30"/>
    <mergeCell ref="G29:G30"/>
    <mergeCell ref="H29:H30"/>
    <mergeCell ref="I29:I30"/>
    <mergeCell ref="O25:O26"/>
    <mergeCell ref="P25:P26"/>
    <mergeCell ref="S25:S26"/>
    <mergeCell ref="T25:T26"/>
    <mergeCell ref="E21:J21"/>
    <mergeCell ref="K21:P21"/>
    <mergeCell ref="Q21:V21"/>
    <mergeCell ref="J25:J26"/>
    <mergeCell ref="U25:U26"/>
    <mergeCell ref="V25:V26"/>
    <mergeCell ref="B24:D24"/>
    <mergeCell ref="A25:A26"/>
    <mergeCell ref="B25:D26"/>
    <mergeCell ref="G25:G26"/>
    <mergeCell ref="H25:H26"/>
    <mergeCell ref="I25:I26"/>
    <mergeCell ref="E18:J18"/>
    <mergeCell ref="K18:P18"/>
    <mergeCell ref="Q18:V18"/>
    <mergeCell ref="E20:J20"/>
    <mergeCell ref="K20:P20"/>
    <mergeCell ref="Q20:V20"/>
    <mergeCell ref="A10:D10"/>
    <mergeCell ref="A11:D11"/>
    <mergeCell ref="A12:D12"/>
    <mergeCell ref="A13:D13"/>
    <mergeCell ref="A18:A22"/>
    <mergeCell ref="B18:D22"/>
    <mergeCell ref="A46:V46"/>
    <mergeCell ref="A47:V47"/>
    <mergeCell ref="A1:J1"/>
    <mergeCell ref="A2:J2"/>
    <mergeCell ref="A3:J3"/>
    <mergeCell ref="A4:J4"/>
    <mergeCell ref="A5:J5"/>
    <mergeCell ref="A6:J6"/>
    <mergeCell ref="A8:E8"/>
    <mergeCell ref="A9:D9"/>
  </mergeCells>
  <printOptions horizontalCentered="1" verticalCentered="1"/>
  <pageMargins left="1.02" right="0.7480314960629921" top="0.984251968503937" bottom="0.984251968503937" header="0" footer="0"/>
  <pageSetup horizontalDpi="600" verticalDpi="600" orientation="landscape" paperSize="5" scale="65"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AI181"/>
  <sheetViews>
    <sheetView zoomScale="80" zoomScaleNormal="80" zoomScalePageLayoutView="0" workbookViewId="0" topLeftCell="A1">
      <selection activeCell="A6" sqref="A6:J6"/>
    </sheetView>
  </sheetViews>
  <sheetFormatPr defaultColWidth="11.421875" defaultRowHeight="12.75"/>
  <cols>
    <col min="1" max="1" width="6.140625" style="0" customWidth="1"/>
    <col min="2" max="2" width="9.8515625" style="0" customWidth="1"/>
    <col min="3" max="3" width="12.140625" style="0" customWidth="1"/>
    <col min="4" max="4" width="20.28125" style="0" bestFit="1" customWidth="1"/>
    <col min="5" max="5" width="15.57421875" style="0" customWidth="1"/>
    <col min="6" max="6" width="15.140625" style="0" customWidth="1"/>
    <col min="7" max="7" width="14.57421875" style="0" customWidth="1"/>
    <col min="8" max="8" width="4.8515625" style="0" customWidth="1"/>
    <col min="9" max="9" width="5.57421875" style="0" customWidth="1"/>
    <col min="10" max="10" width="18.57421875" style="0" bestFit="1" customWidth="1"/>
    <col min="12" max="13" width="13.57421875" style="0" bestFit="1" customWidth="1"/>
    <col min="14" max="14" width="6.00390625" style="0" customWidth="1"/>
    <col min="15" max="15" width="5.57421875" style="0" customWidth="1"/>
    <col min="18" max="18" width="16.57421875" style="0" customWidth="1"/>
    <col min="19" max="19" width="14.421875" style="0" bestFit="1" customWidth="1"/>
    <col min="20" max="21" width="7.00390625" style="0" customWidth="1"/>
    <col min="22" max="22" width="18.421875" style="0" customWidth="1"/>
  </cols>
  <sheetData>
    <row r="1" spans="1:35" ht="16.5">
      <c r="A1" s="619" t="s">
        <v>7</v>
      </c>
      <c r="B1" s="619"/>
      <c r="C1" s="619"/>
      <c r="D1" s="619"/>
      <c r="E1" s="619"/>
      <c r="F1" s="619"/>
      <c r="G1" s="619"/>
      <c r="H1" s="619"/>
      <c r="I1" s="619"/>
      <c r="J1" s="619"/>
      <c r="K1" s="4"/>
      <c r="L1" s="4"/>
      <c r="M1" s="4"/>
      <c r="N1" s="4"/>
      <c r="O1" s="4"/>
      <c r="P1" s="4"/>
      <c r="Q1" s="4"/>
      <c r="R1" s="4"/>
      <c r="S1" s="4"/>
      <c r="T1" s="4"/>
      <c r="U1" s="4"/>
      <c r="V1" s="4"/>
      <c r="W1" s="4"/>
      <c r="X1" s="4"/>
      <c r="Y1" s="4"/>
      <c r="Z1" s="4"/>
      <c r="AA1" s="4"/>
      <c r="AB1" s="4"/>
      <c r="AC1" s="4"/>
      <c r="AD1" s="4"/>
      <c r="AE1" s="4"/>
      <c r="AF1" s="4"/>
      <c r="AG1" s="4"/>
      <c r="AH1" s="4"/>
      <c r="AI1" s="4"/>
    </row>
    <row r="2" spans="1:35" ht="16.5">
      <c r="A2" s="619" t="s">
        <v>4</v>
      </c>
      <c r="B2" s="619"/>
      <c r="C2" s="619"/>
      <c r="D2" s="619"/>
      <c r="E2" s="619"/>
      <c r="F2" s="619"/>
      <c r="G2" s="619"/>
      <c r="H2" s="619"/>
      <c r="I2" s="619"/>
      <c r="J2" s="619"/>
      <c r="K2" s="4"/>
      <c r="L2" s="4"/>
      <c r="M2" s="4"/>
      <c r="N2" s="4"/>
      <c r="O2" s="4"/>
      <c r="P2" s="4"/>
      <c r="Q2" s="4"/>
      <c r="R2" s="4"/>
      <c r="S2" s="4"/>
      <c r="T2" s="4"/>
      <c r="U2" s="4"/>
      <c r="V2" s="4"/>
      <c r="W2" s="4"/>
      <c r="X2" s="4"/>
      <c r="Y2" s="4"/>
      <c r="Z2" s="4"/>
      <c r="AA2" s="4"/>
      <c r="AB2" s="4"/>
      <c r="AC2" s="4"/>
      <c r="AD2" s="4"/>
      <c r="AE2" s="4"/>
      <c r="AF2" s="4"/>
      <c r="AG2" s="4"/>
      <c r="AH2" s="4"/>
      <c r="AI2" s="4"/>
    </row>
    <row r="3" spans="1:35" ht="16.5">
      <c r="A3" s="619" t="s">
        <v>50</v>
      </c>
      <c r="B3" s="619"/>
      <c r="C3" s="619"/>
      <c r="D3" s="619"/>
      <c r="E3" s="619"/>
      <c r="F3" s="619"/>
      <c r="G3" s="619"/>
      <c r="H3" s="619"/>
      <c r="I3" s="619"/>
      <c r="J3" s="619"/>
      <c r="K3" s="4"/>
      <c r="L3" s="4"/>
      <c r="M3" s="4"/>
      <c r="N3" s="4"/>
      <c r="O3" s="4"/>
      <c r="P3" s="4"/>
      <c r="Q3" s="4"/>
      <c r="R3" s="4"/>
      <c r="S3" s="4"/>
      <c r="T3" s="4"/>
      <c r="U3" s="4"/>
      <c r="V3" s="4"/>
      <c r="W3" s="4"/>
      <c r="X3" s="4"/>
      <c r="Y3" s="4"/>
      <c r="Z3" s="4"/>
      <c r="AA3" s="4"/>
      <c r="AB3" s="4"/>
      <c r="AC3" s="4"/>
      <c r="AD3" s="4"/>
      <c r="AE3" s="4"/>
      <c r="AF3" s="4"/>
      <c r="AG3" s="4"/>
      <c r="AH3" s="4"/>
      <c r="AI3" s="4"/>
    </row>
    <row r="4" spans="1:35" ht="16.5">
      <c r="A4" s="619" t="s">
        <v>241</v>
      </c>
      <c r="B4" s="619"/>
      <c r="C4" s="619"/>
      <c r="D4" s="619"/>
      <c r="E4" s="619"/>
      <c r="F4" s="619"/>
      <c r="G4" s="619"/>
      <c r="H4" s="619"/>
      <c r="I4" s="619"/>
      <c r="J4" s="619"/>
      <c r="K4" s="4"/>
      <c r="L4" s="4"/>
      <c r="M4" s="4"/>
      <c r="N4" s="4"/>
      <c r="O4" s="4"/>
      <c r="P4" s="4"/>
      <c r="Q4" s="4"/>
      <c r="R4" s="4"/>
      <c r="S4" s="4"/>
      <c r="T4" s="4"/>
      <c r="U4" s="4"/>
      <c r="V4" s="4"/>
      <c r="W4" s="4"/>
      <c r="X4" s="4"/>
      <c r="Y4" s="4"/>
      <c r="Z4" s="4"/>
      <c r="AA4" s="4"/>
      <c r="AB4" s="4"/>
      <c r="AC4" s="4"/>
      <c r="AD4" s="4"/>
      <c r="AE4" s="4"/>
      <c r="AF4" s="4"/>
      <c r="AG4" s="4"/>
      <c r="AH4" s="4"/>
      <c r="AI4" s="4"/>
    </row>
    <row r="5" spans="1:35" ht="16.5">
      <c r="A5" s="619" t="s">
        <v>20</v>
      </c>
      <c r="B5" s="619"/>
      <c r="C5" s="619"/>
      <c r="D5" s="619"/>
      <c r="E5" s="619"/>
      <c r="F5" s="619"/>
      <c r="G5" s="619"/>
      <c r="H5" s="619"/>
      <c r="I5" s="619"/>
      <c r="J5" s="619"/>
      <c r="K5" s="4"/>
      <c r="L5" s="4"/>
      <c r="M5" s="4"/>
      <c r="N5" s="4"/>
      <c r="O5" s="4"/>
      <c r="P5" s="4"/>
      <c r="Q5" s="4"/>
      <c r="R5" s="4"/>
      <c r="S5" s="4"/>
      <c r="T5" s="4"/>
      <c r="U5" s="4"/>
      <c r="V5" s="4"/>
      <c r="W5" s="4"/>
      <c r="X5" s="4"/>
      <c r="Y5" s="4"/>
      <c r="Z5" s="4"/>
      <c r="AA5" s="4"/>
      <c r="AB5" s="4"/>
      <c r="AC5" s="4"/>
      <c r="AD5" s="4"/>
      <c r="AE5" s="4"/>
      <c r="AF5" s="4"/>
      <c r="AG5" s="4"/>
      <c r="AH5" s="4"/>
      <c r="AI5" s="4"/>
    </row>
    <row r="6" spans="1:35" ht="16.5">
      <c r="A6" s="611" t="s">
        <v>299</v>
      </c>
      <c r="B6" s="611"/>
      <c r="C6" s="611"/>
      <c r="D6" s="611"/>
      <c r="E6" s="611"/>
      <c r="F6" s="611"/>
      <c r="G6" s="611"/>
      <c r="H6" s="611"/>
      <c r="I6" s="611"/>
      <c r="J6" s="611"/>
      <c r="K6" s="4"/>
      <c r="L6" s="4"/>
      <c r="M6" s="4"/>
      <c r="N6" s="4"/>
      <c r="O6" s="4"/>
      <c r="P6" s="4"/>
      <c r="Q6" s="4"/>
      <c r="R6" s="4"/>
      <c r="S6" s="4"/>
      <c r="T6" s="4"/>
      <c r="U6" s="4"/>
      <c r="V6" s="4"/>
      <c r="W6" s="4"/>
      <c r="X6" s="4"/>
      <c r="Y6" s="4"/>
      <c r="Z6" s="4"/>
      <c r="AA6" s="4"/>
      <c r="AB6" s="4"/>
      <c r="AC6" s="4"/>
      <c r="AD6" s="4"/>
      <c r="AE6" s="4"/>
      <c r="AF6" s="4"/>
      <c r="AG6" s="4"/>
      <c r="AH6" s="4"/>
      <c r="AI6" s="4"/>
    </row>
    <row r="7" spans="1:35" ht="14.25" thickBot="1">
      <c r="A7" s="3"/>
      <c r="B7" s="3"/>
      <c r="C7" s="3"/>
      <c r="D7" s="3"/>
      <c r="E7" s="3"/>
      <c r="F7" s="3"/>
      <c r="G7" s="3"/>
      <c r="H7" s="3"/>
      <c r="I7" s="3"/>
      <c r="J7" s="3"/>
      <c r="K7" s="4"/>
      <c r="L7" s="4"/>
      <c r="M7" s="4"/>
      <c r="N7" s="4"/>
      <c r="O7" s="4"/>
      <c r="P7" s="4"/>
      <c r="Q7" s="4"/>
      <c r="R7" s="4"/>
      <c r="S7" s="4"/>
      <c r="T7" s="4"/>
      <c r="U7" s="4"/>
      <c r="V7" s="4"/>
      <c r="W7" s="4"/>
      <c r="X7" s="4"/>
      <c r="Y7" s="4"/>
      <c r="Z7" s="4"/>
      <c r="AA7" s="4"/>
      <c r="AB7" s="4"/>
      <c r="AC7" s="4"/>
      <c r="AD7" s="4"/>
      <c r="AE7" s="4"/>
      <c r="AF7" s="4"/>
      <c r="AG7" s="4"/>
      <c r="AH7" s="4"/>
      <c r="AI7" s="4"/>
    </row>
    <row r="8" spans="1:35" ht="14.25" thickBot="1">
      <c r="A8" s="701" t="s">
        <v>23</v>
      </c>
      <c r="B8" s="702"/>
      <c r="C8" s="702"/>
      <c r="D8" s="702"/>
      <c r="E8" s="703"/>
      <c r="F8" s="7"/>
      <c r="G8" s="7"/>
      <c r="H8" s="7"/>
      <c r="I8" s="7"/>
      <c r="J8" s="7"/>
      <c r="K8" s="4"/>
      <c r="L8" s="4"/>
      <c r="M8" s="4"/>
      <c r="N8" s="4"/>
      <c r="O8" s="4"/>
      <c r="P8" s="4"/>
      <c r="Q8" s="4"/>
      <c r="R8" s="4"/>
      <c r="S8" s="4"/>
      <c r="T8" s="4"/>
      <c r="U8" s="4"/>
      <c r="V8" s="4"/>
      <c r="W8" s="4"/>
      <c r="X8" s="4"/>
      <c r="Y8" s="4"/>
      <c r="Z8" s="4"/>
      <c r="AA8" s="4"/>
      <c r="AB8" s="4"/>
      <c r="AC8" s="4"/>
      <c r="AD8" s="4"/>
      <c r="AE8" s="4"/>
      <c r="AF8" s="4"/>
      <c r="AG8" s="4"/>
      <c r="AH8" s="4"/>
      <c r="AI8" s="4"/>
    </row>
    <row r="9" spans="1:35" ht="14.25" thickBot="1">
      <c r="A9" s="701" t="s">
        <v>21</v>
      </c>
      <c r="B9" s="702"/>
      <c r="C9" s="702"/>
      <c r="D9" s="703"/>
      <c r="E9" s="13" t="s">
        <v>22</v>
      </c>
      <c r="F9" s="7"/>
      <c r="G9" s="7"/>
      <c r="H9" s="7"/>
      <c r="I9" s="7"/>
      <c r="J9" s="7"/>
      <c r="K9" s="4"/>
      <c r="L9" s="4"/>
      <c r="M9" s="4"/>
      <c r="N9" s="4"/>
      <c r="O9" s="4"/>
      <c r="P9" s="4"/>
      <c r="Q9" s="4"/>
      <c r="R9" s="4"/>
      <c r="S9" s="4"/>
      <c r="T9" s="4"/>
      <c r="U9" s="4"/>
      <c r="V9" s="4"/>
      <c r="W9" s="4"/>
      <c r="X9" s="4"/>
      <c r="Y9" s="4"/>
      <c r="Z9" s="4"/>
      <c r="AA9" s="4"/>
      <c r="AB9" s="4"/>
      <c r="AC9" s="4"/>
      <c r="AD9" s="4"/>
      <c r="AE9" s="4"/>
      <c r="AF9" s="4"/>
      <c r="AG9" s="4"/>
      <c r="AH9" s="4"/>
      <c r="AI9" s="4"/>
    </row>
    <row r="10" spans="1:35" ht="14.25" thickBot="1">
      <c r="A10" s="704" t="s">
        <v>61</v>
      </c>
      <c r="B10" s="705"/>
      <c r="C10" s="705"/>
      <c r="D10" s="706"/>
      <c r="E10" s="14" t="s">
        <v>88</v>
      </c>
      <c r="F10" s="7"/>
      <c r="G10" s="7"/>
      <c r="H10" s="7"/>
      <c r="I10" s="7"/>
      <c r="J10" s="7"/>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14.25" thickBot="1">
      <c r="A11" s="707" t="s">
        <v>62</v>
      </c>
      <c r="B11" s="708"/>
      <c r="C11" s="708"/>
      <c r="D11" s="709"/>
      <c r="E11" s="14" t="s">
        <v>88</v>
      </c>
      <c r="F11" s="7"/>
      <c r="G11" s="7"/>
      <c r="H11" s="7"/>
      <c r="I11" s="7"/>
      <c r="J11" s="7"/>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4.25" thickBot="1">
      <c r="A12" s="707" t="s">
        <v>64</v>
      </c>
      <c r="B12" s="708"/>
      <c r="C12" s="708"/>
      <c r="D12" s="709"/>
      <c r="E12" s="14" t="s">
        <v>88</v>
      </c>
      <c r="F12" s="7"/>
      <c r="G12" s="7"/>
      <c r="H12" s="7"/>
      <c r="I12" s="7"/>
      <c r="J12" s="7"/>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4.25" thickBot="1">
      <c r="A13" s="710" t="s">
        <v>65</v>
      </c>
      <c r="B13" s="711"/>
      <c r="C13" s="711"/>
      <c r="D13" s="712"/>
      <c r="E13" s="117" t="s">
        <v>88</v>
      </c>
      <c r="F13" s="7"/>
      <c r="G13" s="7"/>
      <c r="H13" s="7"/>
      <c r="I13" s="7"/>
      <c r="J13" s="7"/>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3.5">
      <c r="A14" s="7"/>
      <c r="B14" s="7"/>
      <c r="C14" s="7"/>
      <c r="D14" s="7"/>
      <c r="E14" s="7"/>
      <c r="F14" s="7"/>
      <c r="G14" s="7"/>
      <c r="H14" s="7"/>
      <c r="I14" s="7"/>
      <c r="J14" s="7"/>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13.5">
      <c r="A15" s="58" t="s">
        <v>46</v>
      </c>
      <c r="B15" s="58"/>
      <c r="C15" s="58"/>
      <c r="D15" s="60">
        <v>250000000</v>
      </c>
      <c r="E15" s="7"/>
      <c r="F15" s="7"/>
      <c r="G15" s="7"/>
      <c r="H15" s="7"/>
      <c r="I15" s="7"/>
      <c r="J15" s="7"/>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13.5">
      <c r="A16" s="58" t="s">
        <v>66</v>
      </c>
      <c r="B16" s="58"/>
      <c r="C16" s="58"/>
      <c r="D16" s="60">
        <v>105853656</v>
      </c>
      <c r="E16" s="7"/>
      <c r="F16" s="7"/>
      <c r="G16" s="7"/>
      <c r="H16" s="7"/>
      <c r="I16" s="7"/>
      <c r="J16" s="7"/>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ht="14.25" thickBot="1">
      <c r="A17" s="7"/>
      <c r="B17" s="7"/>
      <c r="C17" s="7"/>
      <c r="D17" s="7"/>
      <c r="E17" s="7"/>
      <c r="F17" s="7"/>
      <c r="G17" s="7"/>
      <c r="H17" s="7"/>
      <c r="I17" s="7"/>
      <c r="J17" s="7"/>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4.25" customHeight="1" thickBot="1">
      <c r="A18" s="649" t="s">
        <v>5</v>
      </c>
      <c r="B18" s="713" t="s">
        <v>24</v>
      </c>
      <c r="C18" s="714"/>
      <c r="D18" s="715"/>
      <c r="E18" s="652" t="s">
        <v>19</v>
      </c>
      <c r="F18" s="653"/>
      <c r="G18" s="653"/>
      <c r="H18" s="653"/>
      <c r="I18" s="653"/>
      <c r="J18" s="654"/>
      <c r="K18" s="652" t="s">
        <v>19</v>
      </c>
      <c r="L18" s="653"/>
      <c r="M18" s="653"/>
      <c r="N18" s="653"/>
      <c r="O18" s="653"/>
      <c r="P18" s="654"/>
      <c r="Q18" s="652" t="s">
        <v>19</v>
      </c>
      <c r="R18" s="653"/>
      <c r="S18" s="653"/>
      <c r="T18" s="653"/>
      <c r="U18" s="653"/>
      <c r="V18" s="654"/>
      <c r="W18" s="4"/>
      <c r="X18" s="4"/>
      <c r="Y18" s="4"/>
      <c r="Z18" s="4"/>
      <c r="AA18" s="4"/>
      <c r="AB18" s="4"/>
      <c r="AC18" s="4"/>
      <c r="AD18" s="4"/>
      <c r="AE18" s="4"/>
      <c r="AF18" s="4"/>
      <c r="AG18" s="4"/>
      <c r="AH18" s="4"/>
      <c r="AI18" s="4"/>
    </row>
    <row r="19" spans="1:35" ht="14.25" customHeight="1" thickBot="1">
      <c r="A19" s="650"/>
      <c r="B19" s="716"/>
      <c r="C19" s="717"/>
      <c r="D19" s="718"/>
      <c r="E19" s="41"/>
      <c r="F19" s="42" t="s">
        <v>45</v>
      </c>
      <c r="G19" s="49">
        <v>900254035</v>
      </c>
      <c r="H19" s="42"/>
      <c r="I19" s="42"/>
      <c r="J19" s="5"/>
      <c r="K19" s="41"/>
      <c r="L19" s="42" t="s">
        <v>45</v>
      </c>
      <c r="M19" s="49">
        <v>900126632</v>
      </c>
      <c r="N19" s="42"/>
      <c r="O19" s="42"/>
      <c r="P19" s="5"/>
      <c r="Q19" s="41"/>
      <c r="R19" s="42"/>
      <c r="S19" s="42"/>
      <c r="T19" s="42"/>
      <c r="U19" s="42"/>
      <c r="V19" s="5"/>
      <c r="W19" s="4"/>
      <c r="X19" s="4"/>
      <c r="Y19" s="4"/>
      <c r="Z19" s="4"/>
      <c r="AA19" s="4"/>
      <c r="AB19" s="4"/>
      <c r="AC19" s="4"/>
      <c r="AD19" s="4"/>
      <c r="AE19" s="4"/>
      <c r="AF19" s="4"/>
      <c r="AG19" s="4"/>
      <c r="AH19" s="4"/>
      <c r="AI19" s="4"/>
    </row>
    <row r="20" spans="1:35" ht="13.5" customHeight="1" thickBot="1">
      <c r="A20" s="650"/>
      <c r="B20" s="716"/>
      <c r="C20" s="717"/>
      <c r="D20" s="718"/>
      <c r="E20" s="655" t="str">
        <f>VLOOKUP(G19,'Indicadores Media 2010'!B12:C21,2,0)</f>
        <v>TEC- CONS SAS - 50%</v>
      </c>
      <c r="F20" s="656"/>
      <c r="G20" s="656"/>
      <c r="H20" s="656"/>
      <c r="I20" s="656"/>
      <c r="J20" s="657"/>
      <c r="K20" s="655" t="str">
        <f>VLOOKUP(M19,'Indicadores Media 2010'!B11:C21,2,0)</f>
        <v>MHC INGENIERIA EU - 50%</v>
      </c>
      <c r="L20" s="656"/>
      <c r="M20" s="656"/>
      <c r="N20" s="656"/>
      <c r="O20" s="656"/>
      <c r="P20" s="657"/>
      <c r="Q20" s="670" t="str">
        <f>+'Indicadores Media 2010'!C17</f>
        <v>CONSORICIO TM INGENIERIA</v>
      </c>
      <c r="R20" s="671"/>
      <c r="S20" s="671"/>
      <c r="T20" s="671"/>
      <c r="U20" s="671"/>
      <c r="V20" s="672"/>
      <c r="W20" s="4"/>
      <c r="X20" s="4"/>
      <c r="Y20" s="4"/>
      <c r="Z20" s="4"/>
      <c r="AA20" s="4"/>
      <c r="AB20" s="4"/>
      <c r="AC20" s="4"/>
      <c r="AD20" s="4"/>
      <c r="AE20" s="4"/>
      <c r="AF20" s="4"/>
      <c r="AG20" s="4"/>
      <c r="AH20" s="4"/>
      <c r="AI20" s="4"/>
    </row>
    <row r="21" spans="1:35" ht="14.25" thickBot="1">
      <c r="A21" s="650"/>
      <c r="B21" s="716"/>
      <c r="C21" s="717"/>
      <c r="D21" s="718"/>
      <c r="E21" s="652" t="s">
        <v>0</v>
      </c>
      <c r="F21" s="653"/>
      <c r="G21" s="653"/>
      <c r="H21" s="653"/>
      <c r="I21" s="653"/>
      <c r="J21" s="654"/>
      <c r="K21" s="652" t="s">
        <v>0</v>
      </c>
      <c r="L21" s="653"/>
      <c r="M21" s="653"/>
      <c r="N21" s="653"/>
      <c r="O21" s="653"/>
      <c r="P21" s="654"/>
      <c r="Q21" s="652" t="s">
        <v>0</v>
      </c>
      <c r="R21" s="653"/>
      <c r="S21" s="653"/>
      <c r="T21" s="653"/>
      <c r="U21" s="653"/>
      <c r="V21" s="654"/>
      <c r="W21" s="4"/>
      <c r="X21" s="4"/>
      <c r="Y21" s="4"/>
      <c r="Z21" s="4"/>
      <c r="AA21" s="4"/>
      <c r="AB21" s="4"/>
      <c r="AC21" s="4"/>
      <c r="AD21" s="4"/>
      <c r="AE21" s="4"/>
      <c r="AF21" s="4"/>
      <c r="AG21" s="4"/>
      <c r="AH21" s="4"/>
      <c r="AI21" s="4"/>
    </row>
    <row r="22" spans="1:35" ht="14.25" thickBot="1">
      <c r="A22" s="651"/>
      <c r="B22" s="719"/>
      <c r="C22" s="720"/>
      <c r="D22" s="720"/>
      <c r="E22" s="32" t="s">
        <v>47</v>
      </c>
      <c r="F22" s="61">
        <v>0.5</v>
      </c>
      <c r="G22" s="5"/>
      <c r="H22" s="6" t="s">
        <v>2</v>
      </c>
      <c r="I22" s="5" t="s">
        <v>1</v>
      </c>
      <c r="J22" s="5" t="s">
        <v>6</v>
      </c>
      <c r="K22" s="32" t="s">
        <v>47</v>
      </c>
      <c r="L22" s="61">
        <v>0.5</v>
      </c>
      <c r="M22" s="5"/>
      <c r="N22" s="6" t="s">
        <v>2</v>
      </c>
      <c r="O22" s="5" t="s">
        <v>1</v>
      </c>
      <c r="P22" s="5" t="s">
        <v>6</v>
      </c>
      <c r="Q22" s="32" t="s">
        <v>47</v>
      </c>
      <c r="R22" s="61">
        <f>+F22+L22</f>
        <v>1</v>
      </c>
      <c r="S22" s="5"/>
      <c r="T22" s="6" t="s">
        <v>2</v>
      </c>
      <c r="U22" s="5" t="s">
        <v>1</v>
      </c>
      <c r="V22" s="5" t="s">
        <v>6</v>
      </c>
      <c r="W22" s="4"/>
      <c r="X22" s="4"/>
      <c r="Y22" s="4"/>
      <c r="Z22" s="4"/>
      <c r="AA22" s="4"/>
      <c r="AB22" s="4"/>
      <c r="AC22" s="4"/>
      <c r="AD22" s="4"/>
      <c r="AE22" s="4"/>
      <c r="AF22" s="4"/>
      <c r="AG22" s="4"/>
      <c r="AH22" s="4"/>
      <c r="AI22" s="4"/>
    </row>
    <row r="23" spans="1:35" ht="13.5">
      <c r="A23" s="7"/>
      <c r="B23" s="7"/>
      <c r="C23" s="7"/>
      <c r="D23" s="7"/>
      <c r="E23" s="7"/>
      <c r="F23" s="7"/>
      <c r="G23" s="7"/>
      <c r="H23" s="7"/>
      <c r="I23" s="7"/>
      <c r="J23" s="7"/>
      <c r="K23" s="7"/>
      <c r="L23" s="7"/>
      <c r="M23" s="7"/>
      <c r="N23" s="7"/>
      <c r="O23" s="7"/>
      <c r="P23" s="7"/>
      <c r="Q23" s="7"/>
      <c r="R23" s="7"/>
      <c r="S23" s="7"/>
      <c r="T23" s="7"/>
      <c r="U23" s="7"/>
      <c r="V23" s="7"/>
      <c r="W23" s="4"/>
      <c r="X23" s="4"/>
      <c r="Y23" s="4"/>
      <c r="Z23" s="4"/>
      <c r="AA23" s="4"/>
      <c r="AB23" s="4"/>
      <c r="AC23" s="4"/>
      <c r="AD23" s="4"/>
      <c r="AE23" s="4"/>
      <c r="AF23" s="4"/>
      <c r="AG23" s="4"/>
      <c r="AH23" s="4"/>
      <c r="AI23" s="4"/>
    </row>
    <row r="24" spans="1:35" ht="14.25" thickBot="1">
      <c r="A24" s="7"/>
      <c r="B24" s="665" t="s">
        <v>25</v>
      </c>
      <c r="C24" s="665"/>
      <c r="D24" s="665"/>
      <c r="E24" s="8"/>
      <c r="F24" s="8"/>
      <c r="G24" s="8"/>
      <c r="H24" s="7"/>
      <c r="I24" s="7"/>
      <c r="J24" s="7"/>
      <c r="K24" s="8"/>
      <c r="L24" s="8"/>
      <c r="M24" s="8"/>
      <c r="N24" s="7"/>
      <c r="O24" s="7"/>
      <c r="P24" s="7"/>
      <c r="Q24" s="8"/>
      <c r="R24" s="8"/>
      <c r="S24" s="8"/>
      <c r="T24" s="7"/>
      <c r="U24" s="7"/>
      <c r="V24" s="7"/>
      <c r="W24" s="4"/>
      <c r="X24" s="4"/>
      <c r="Y24" s="4"/>
      <c r="Z24" s="4"/>
      <c r="AA24" s="4"/>
      <c r="AB24" s="4"/>
      <c r="AC24" s="4"/>
      <c r="AD24" s="4"/>
      <c r="AE24" s="4"/>
      <c r="AF24" s="4"/>
      <c r="AG24" s="4"/>
      <c r="AH24" s="4"/>
      <c r="AI24" s="4"/>
    </row>
    <row r="25" spans="1:35" ht="14.25" thickBot="1">
      <c r="A25" s="630">
        <v>1</v>
      </c>
      <c r="B25" s="645" t="s">
        <v>61</v>
      </c>
      <c r="C25" s="723"/>
      <c r="D25" s="646"/>
      <c r="E25" s="9" t="s">
        <v>26</v>
      </c>
      <c r="F25" s="10">
        <f>VLOOKUP(G19,'Indicadores Media 2010'!B11:D21,3,0)</f>
        <v>982315753</v>
      </c>
      <c r="G25" s="721">
        <f>(+F25/F26)*F22</f>
        <v>0.8180510511998957</v>
      </c>
      <c r="H25" s="725" t="s">
        <v>87</v>
      </c>
      <c r="I25" s="727"/>
      <c r="J25" s="727"/>
      <c r="K25" s="9" t="s">
        <v>26</v>
      </c>
      <c r="L25" s="10">
        <f>VLOOKUP(M19,'Indicadores Media 2010'!B12:D21,3,0)</f>
        <v>311802000</v>
      </c>
      <c r="M25" s="721">
        <f>(+L25/L26)*L22</f>
        <v>26.90731791508457</v>
      </c>
      <c r="N25" s="725" t="s">
        <v>87</v>
      </c>
      <c r="O25" s="727"/>
      <c r="P25" s="727"/>
      <c r="Q25" s="9" t="s">
        <v>26</v>
      </c>
      <c r="R25" s="12">
        <f>+(F25*F22)+(L25*L22)</f>
        <v>647058876.5</v>
      </c>
      <c r="S25" s="721">
        <f>+R25/R26</f>
        <v>2.1348243084234526</v>
      </c>
      <c r="T25" s="725" t="s">
        <v>87</v>
      </c>
      <c r="U25" s="727"/>
      <c r="V25" s="727"/>
      <c r="W25" s="4"/>
      <c r="X25" s="4"/>
      <c r="Y25" s="4"/>
      <c r="Z25" s="4"/>
      <c r="AA25" s="4"/>
      <c r="AB25" s="4"/>
      <c r="AC25" s="4"/>
      <c r="AD25" s="4"/>
      <c r="AE25" s="4"/>
      <c r="AF25" s="4"/>
      <c r="AG25" s="4"/>
      <c r="AH25" s="4"/>
      <c r="AI25" s="4"/>
    </row>
    <row r="26" spans="1:35" ht="14.25" thickBot="1">
      <c r="A26" s="632"/>
      <c r="B26" s="647"/>
      <c r="C26" s="724"/>
      <c r="D26" s="648"/>
      <c r="E26" s="11" t="s">
        <v>27</v>
      </c>
      <c r="F26" s="12">
        <f>VLOOKUP(G19,'Indicadores Media 2010'!B11:F21,5,0)</f>
        <v>600400031</v>
      </c>
      <c r="G26" s="722"/>
      <c r="H26" s="726"/>
      <c r="I26" s="728"/>
      <c r="J26" s="728"/>
      <c r="K26" s="11" t="s">
        <v>27</v>
      </c>
      <c r="L26" s="12">
        <f>VLOOKUP(M19,'Indicadores Media 2010'!B12:F21,5,0)</f>
        <v>5794000</v>
      </c>
      <c r="M26" s="722"/>
      <c r="N26" s="726"/>
      <c r="O26" s="728"/>
      <c r="P26" s="728"/>
      <c r="Q26" s="11" t="s">
        <v>27</v>
      </c>
      <c r="R26" s="12">
        <f>+(F26*F22)+(L26*L22)</f>
        <v>303097015.5</v>
      </c>
      <c r="S26" s="722"/>
      <c r="T26" s="726"/>
      <c r="U26" s="728"/>
      <c r="V26" s="728"/>
      <c r="W26" s="4"/>
      <c r="X26" s="4"/>
      <c r="Y26" s="4"/>
      <c r="Z26" s="4"/>
      <c r="AA26" s="4"/>
      <c r="AB26" s="4"/>
      <c r="AC26" s="4"/>
      <c r="AD26" s="4"/>
      <c r="AE26" s="4"/>
      <c r="AF26" s="4"/>
      <c r="AG26" s="4"/>
      <c r="AH26" s="4"/>
      <c r="AI26" s="4"/>
    </row>
    <row r="27" spans="1:35" ht="13.5">
      <c r="A27" s="7"/>
      <c r="B27" s="7"/>
      <c r="C27" s="7"/>
      <c r="D27" s="7"/>
      <c r="E27" s="7"/>
      <c r="F27" s="7"/>
      <c r="G27" s="7"/>
      <c r="H27" s="7"/>
      <c r="I27" s="7"/>
      <c r="J27" s="7"/>
      <c r="K27" s="7"/>
      <c r="L27" s="7"/>
      <c r="M27" s="7"/>
      <c r="N27" s="7"/>
      <c r="O27" s="7"/>
      <c r="P27" s="7"/>
      <c r="Q27" s="7"/>
      <c r="R27" s="7"/>
      <c r="S27" s="7"/>
      <c r="T27" s="7"/>
      <c r="U27" s="7"/>
      <c r="V27" s="7"/>
      <c r="W27" s="4"/>
      <c r="X27" s="4"/>
      <c r="Y27" s="4"/>
      <c r="Z27" s="4"/>
      <c r="AA27" s="4"/>
      <c r="AB27" s="4"/>
      <c r="AC27" s="4"/>
      <c r="AD27" s="4"/>
      <c r="AE27" s="4"/>
      <c r="AF27" s="4"/>
      <c r="AG27" s="4"/>
      <c r="AH27" s="4"/>
      <c r="AI27" s="4"/>
    </row>
    <row r="28" spans="1:35" ht="14.25" thickBot="1">
      <c r="A28" s="7"/>
      <c r="B28" s="665" t="s">
        <v>28</v>
      </c>
      <c r="C28" s="665"/>
      <c r="D28" s="665"/>
      <c r="E28" s="7"/>
      <c r="F28" s="7"/>
      <c r="G28" s="7"/>
      <c r="H28" s="7"/>
      <c r="I28" s="7"/>
      <c r="J28" s="7"/>
      <c r="K28" s="7"/>
      <c r="L28" s="7"/>
      <c r="M28" s="7"/>
      <c r="N28" s="7"/>
      <c r="O28" s="7"/>
      <c r="P28" s="7"/>
      <c r="Q28" s="7"/>
      <c r="R28" s="7"/>
      <c r="S28" s="7"/>
      <c r="T28" s="7"/>
      <c r="U28" s="7"/>
      <c r="V28" s="7"/>
      <c r="W28" s="4"/>
      <c r="X28" s="4"/>
      <c r="Y28" s="4"/>
      <c r="Z28" s="4"/>
      <c r="AA28" s="4"/>
      <c r="AB28" s="4"/>
      <c r="AC28" s="4"/>
      <c r="AD28" s="4"/>
      <c r="AE28" s="4"/>
      <c r="AF28" s="4"/>
      <c r="AG28" s="4"/>
      <c r="AH28" s="4"/>
      <c r="AI28" s="4"/>
    </row>
    <row r="29" spans="1:35" ht="13.5" thickBot="1">
      <c r="A29" s="630">
        <v>2</v>
      </c>
      <c r="B29" s="645" t="s">
        <v>63</v>
      </c>
      <c r="C29" s="723"/>
      <c r="D29" s="646"/>
      <c r="E29" s="36" t="s">
        <v>29</v>
      </c>
      <c r="F29" s="12">
        <f>VLOOKUP(G19,'Indicadores Media 2010'!B11:G21,6,0)</f>
        <v>600400031</v>
      </c>
      <c r="G29" s="729">
        <f>(+F29/F30)*F22</f>
        <v>0.2801194426069033</v>
      </c>
      <c r="H29" s="725" t="s">
        <v>87</v>
      </c>
      <c r="I29" s="727"/>
      <c r="J29" s="727"/>
      <c r="K29" s="36" t="s">
        <v>29</v>
      </c>
      <c r="L29" s="12">
        <f>VLOOKUP(M19,'Indicadores Media 2010'!B12:G21,6,0)</f>
        <v>5794000</v>
      </c>
      <c r="M29" s="729">
        <f>(+L29/L30)*L22</f>
        <v>0.008440822463018593</v>
      </c>
      <c r="N29" s="725" t="s">
        <v>87</v>
      </c>
      <c r="O29" s="727"/>
      <c r="P29" s="727"/>
      <c r="Q29" s="36" t="s">
        <v>29</v>
      </c>
      <c r="R29" s="12">
        <f>+(F29*F22)+(L29*L22)</f>
        <v>303097015.5</v>
      </c>
      <c r="S29" s="729">
        <f>(+R29/R30)</f>
        <v>0.6424180369336167</v>
      </c>
      <c r="T29" s="725" t="s">
        <v>87</v>
      </c>
      <c r="U29" s="727"/>
      <c r="V29" s="727"/>
      <c r="W29" s="4"/>
      <c r="X29" s="4"/>
      <c r="Y29" s="4"/>
      <c r="Z29" s="4"/>
      <c r="AA29" s="4"/>
      <c r="AB29" s="4"/>
      <c r="AC29" s="4"/>
      <c r="AD29" s="4"/>
      <c r="AE29" s="4"/>
      <c r="AF29" s="4"/>
      <c r="AG29" s="4"/>
      <c r="AH29" s="4"/>
      <c r="AI29" s="4"/>
    </row>
    <row r="30" spans="1:35" ht="13.5" thickBot="1">
      <c r="A30" s="632"/>
      <c r="B30" s="647"/>
      <c r="C30" s="724"/>
      <c r="D30" s="648"/>
      <c r="E30" s="37" t="s">
        <v>32</v>
      </c>
      <c r="F30" s="12">
        <f>VLOOKUP(G19,'Indicadores Media 2010'!B11:E21,4,0)</f>
        <v>1071685752</v>
      </c>
      <c r="G30" s="730"/>
      <c r="H30" s="726"/>
      <c r="I30" s="728"/>
      <c r="J30" s="728"/>
      <c r="K30" s="37" t="s">
        <v>32</v>
      </c>
      <c r="L30" s="12">
        <f>VLOOKUP(M19,'Indicadores Media 2010'!B12:E21,4,0)</f>
        <v>343213000</v>
      </c>
      <c r="M30" s="730"/>
      <c r="N30" s="726"/>
      <c r="O30" s="728"/>
      <c r="P30" s="728"/>
      <c r="Q30" s="37" t="s">
        <v>32</v>
      </c>
      <c r="R30" s="12">
        <f>+(F29*F22)+(L30*L22)</f>
        <v>471806515.5</v>
      </c>
      <c r="S30" s="730"/>
      <c r="T30" s="726"/>
      <c r="U30" s="728"/>
      <c r="V30" s="728"/>
      <c r="W30" s="4"/>
      <c r="X30" s="4"/>
      <c r="Y30" s="4"/>
      <c r="Z30" s="4"/>
      <c r="AA30" s="4"/>
      <c r="AB30" s="4"/>
      <c r="AC30" s="4"/>
      <c r="AD30" s="4"/>
      <c r="AE30" s="4"/>
      <c r="AF30" s="4"/>
      <c r="AG30" s="4"/>
      <c r="AH30" s="4"/>
      <c r="AI30" s="4"/>
    </row>
    <row r="31" spans="1:35" ht="13.5">
      <c r="A31" s="7"/>
      <c r="B31" s="7"/>
      <c r="C31" s="7"/>
      <c r="D31" s="7"/>
      <c r="E31" s="7"/>
      <c r="F31" s="7"/>
      <c r="G31" s="7"/>
      <c r="H31" s="7"/>
      <c r="I31" s="7"/>
      <c r="J31" s="7"/>
      <c r="K31" s="7"/>
      <c r="L31" s="7"/>
      <c r="M31" s="7"/>
      <c r="N31" s="7"/>
      <c r="O31" s="7"/>
      <c r="P31" s="7"/>
      <c r="Q31" s="7"/>
      <c r="R31" s="7"/>
      <c r="S31" s="7"/>
      <c r="T31" s="7"/>
      <c r="U31" s="7"/>
      <c r="V31" s="7"/>
      <c r="W31" s="4"/>
      <c r="X31" s="4"/>
      <c r="Y31" s="4"/>
      <c r="Z31" s="4"/>
      <c r="AA31" s="4"/>
      <c r="AB31" s="4"/>
      <c r="AC31" s="4"/>
      <c r="AD31" s="4"/>
      <c r="AE31" s="4"/>
      <c r="AF31" s="4"/>
      <c r="AG31" s="4"/>
      <c r="AH31" s="4"/>
      <c r="AI31" s="4"/>
    </row>
    <row r="32" spans="1:35" s="86" customFormat="1" ht="14.25" thickBot="1">
      <c r="A32" s="85"/>
      <c r="B32" s="731" t="s">
        <v>30</v>
      </c>
      <c r="C32" s="731"/>
      <c r="D32" s="731"/>
      <c r="E32" s="85"/>
      <c r="G32" s="87"/>
      <c r="H32" s="88"/>
      <c r="I32" s="88"/>
      <c r="J32" s="88"/>
      <c r="K32" s="88"/>
      <c r="L32" s="88"/>
      <c r="M32" s="87"/>
      <c r="N32" s="88"/>
      <c r="O32" s="88"/>
      <c r="P32" s="88"/>
      <c r="Q32" s="88"/>
      <c r="R32" s="88"/>
      <c r="S32" s="87"/>
      <c r="T32" s="88"/>
      <c r="U32" s="88"/>
      <c r="V32" s="88"/>
      <c r="W32" s="89"/>
      <c r="X32" s="89"/>
      <c r="Y32" s="89"/>
      <c r="Z32" s="89"/>
      <c r="AA32" s="89"/>
      <c r="AB32" s="89"/>
      <c r="AC32" s="89"/>
      <c r="AD32" s="89"/>
      <c r="AE32" s="89"/>
      <c r="AF32" s="89"/>
      <c r="AG32" s="89"/>
      <c r="AH32" s="89"/>
      <c r="AI32" s="89"/>
    </row>
    <row r="33" spans="1:35" s="86" customFormat="1" ht="13.5">
      <c r="A33" s="466">
        <v>3</v>
      </c>
      <c r="B33" s="739" t="s">
        <v>67</v>
      </c>
      <c r="C33" s="740"/>
      <c r="D33" s="741"/>
      <c r="E33" s="90" t="s">
        <v>26</v>
      </c>
      <c r="F33" s="91">
        <f>VLOOKUP(G19,'Indicadores Media 2010'!B10:D21,3,0)</f>
        <v>982315753</v>
      </c>
      <c r="G33" s="750">
        <f>+(F33-F34)*F22</f>
        <v>190957861</v>
      </c>
      <c r="H33" s="752" t="s">
        <v>87</v>
      </c>
      <c r="I33" s="752"/>
      <c r="J33" s="758"/>
      <c r="K33" s="90" t="s">
        <v>26</v>
      </c>
      <c r="L33" s="91">
        <f>VLOOKUP(M19,'Indicadores Media 2010'!B12:D21,3,0)</f>
        <v>311802000</v>
      </c>
      <c r="M33" s="750">
        <f>+(L33-L34)*L22</f>
        <v>153004000</v>
      </c>
      <c r="N33" s="752" t="s">
        <v>87</v>
      </c>
      <c r="O33" s="752"/>
      <c r="P33" s="758"/>
      <c r="Q33" s="90" t="s">
        <v>26</v>
      </c>
      <c r="R33" s="91">
        <f>+F33+L33</f>
        <v>1294117753</v>
      </c>
      <c r="S33" s="750">
        <f>+G33+M33</f>
        <v>343961861</v>
      </c>
      <c r="T33" s="755" t="s">
        <v>87</v>
      </c>
      <c r="U33" s="752"/>
      <c r="V33" s="758"/>
      <c r="W33" s="89"/>
      <c r="X33" s="89"/>
      <c r="Y33" s="89"/>
      <c r="Z33" s="89"/>
      <c r="AA33" s="89"/>
      <c r="AB33" s="89"/>
      <c r="AC33" s="89"/>
      <c r="AD33" s="89"/>
      <c r="AE33" s="89"/>
      <c r="AF33" s="89"/>
      <c r="AG33" s="89"/>
      <c r="AH33" s="89"/>
      <c r="AI33" s="89"/>
    </row>
    <row r="34" spans="1:35" s="86" customFormat="1" ht="14.25" thickBot="1">
      <c r="A34" s="467"/>
      <c r="B34" s="747"/>
      <c r="C34" s="748"/>
      <c r="D34" s="749"/>
      <c r="E34" s="92" t="s">
        <v>27</v>
      </c>
      <c r="F34" s="93">
        <f>VLOOKUP(G19,'Indicadores Media 2010'!B12:F21,5,0)</f>
        <v>600400031</v>
      </c>
      <c r="G34" s="751"/>
      <c r="H34" s="753"/>
      <c r="I34" s="753"/>
      <c r="J34" s="759"/>
      <c r="K34" s="92" t="s">
        <v>27</v>
      </c>
      <c r="L34" s="93">
        <f>VLOOKUP(M19,'Indicadores Media 2010'!B12:F21,5,0)</f>
        <v>5794000</v>
      </c>
      <c r="M34" s="751"/>
      <c r="N34" s="753"/>
      <c r="O34" s="753"/>
      <c r="P34" s="759"/>
      <c r="Q34" s="92" t="s">
        <v>27</v>
      </c>
      <c r="R34" s="93">
        <f>+F34+L34</f>
        <v>606194031</v>
      </c>
      <c r="S34" s="751"/>
      <c r="T34" s="756"/>
      <c r="U34" s="753"/>
      <c r="V34" s="759"/>
      <c r="W34" s="89"/>
      <c r="X34" s="89"/>
      <c r="Y34" s="89"/>
      <c r="Z34" s="89"/>
      <c r="AA34" s="89"/>
      <c r="AB34" s="89"/>
      <c r="AC34" s="89"/>
      <c r="AD34" s="89"/>
      <c r="AE34" s="89"/>
      <c r="AF34" s="89"/>
      <c r="AG34" s="89"/>
      <c r="AH34" s="89"/>
      <c r="AI34" s="89"/>
    </row>
    <row r="35" spans="1:35" s="86" customFormat="1" ht="14.25" thickBot="1">
      <c r="A35" s="468"/>
      <c r="B35" s="742"/>
      <c r="C35" s="743"/>
      <c r="D35" s="744"/>
      <c r="E35" s="30" t="s">
        <v>58</v>
      </c>
      <c r="F35" s="94">
        <f>+D16</f>
        <v>105853656</v>
      </c>
      <c r="G35" s="82">
        <f>+F35*60%</f>
        <v>63512193.599999994</v>
      </c>
      <c r="H35" s="754"/>
      <c r="I35" s="754"/>
      <c r="J35" s="760"/>
      <c r="K35" s="30" t="s">
        <v>58</v>
      </c>
      <c r="L35" s="94">
        <f>+D16</f>
        <v>105853656</v>
      </c>
      <c r="M35" s="82">
        <f>+L35*60%</f>
        <v>63512193.599999994</v>
      </c>
      <c r="N35" s="754"/>
      <c r="O35" s="754"/>
      <c r="P35" s="760"/>
      <c r="Q35" s="30" t="s">
        <v>58</v>
      </c>
      <c r="R35" s="94">
        <f>+D16</f>
        <v>105853656</v>
      </c>
      <c r="S35" s="82">
        <f>+R35*60%</f>
        <v>63512193.599999994</v>
      </c>
      <c r="T35" s="757"/>
      <c r="U35" s="754"/>
      <c r="V35" s="760"/>
      <c r="W35" s="89"/>
      <c r="X35" s="89"/>
      <c r="Y35" s="89"/>
      <c r="Z35" s="89"/>
      <c r="AA35" s="89"/>
      <c r="AB35" s="89"/>
      <c r="AC35" s="89"/>
      <c r="AD35" s="89"/>
      <c r="AE35" s="89"/>
      <c r="AF35" s="89"/>
      <c r="AG35" s="89"/>
      <c r="AH35" s="89"/>
      <c r="AI35" s="89"/>
    </row>
    <row r="36" spans="1:35" s="99" customFormat="1" ht="13.5">
      <c r="A36" s="95"/>
      <c r="B36" s="95"/>
      <c r="C36" s="95"/>
      <c r="D36" s="96"/>
      <c r="E36" s="95"/>
      <c r="F36" s="95"/>
      <c r="G36" s="761"/>
      <c r="H36" s="95"/>
      <c r="I36" s="95"/>
      <c r="J36" s="95"/>
      <c r="K36" s="95"/>
      <c r="L36" s="95"/>
      <c r="M36" s="97"/>
      <c r="N36" s="95"/>
      <c r="O36" s="95"/>
      <c r="P36" s="95"/>
      <c r="Q36" s="95"/>
      <c r="R36" s="95"/>
      <c r="S36" s="97"/>
      <c r="T36" s="95"/>
      <c r="U36" s="95"/>
      <c r="V36" s="95"/>
      <c r="W36" s="98"/>
      <c r="X36" s="98"/>
      <c r="Y36" s="98"/>
      <c r="Z36" s="98"/>
      <c r="AA36" s="98"/>
      <c r="AB36" s="98"/>
      <c r="AC36" s="98"/>
      <c r="AD36" s="98"/>
      <c r="AE36" s="98"/>
      <c r="AF36" s="98"/>
      <c r="AG36" s="98"/>
      <c r="AH36" s="98"/>
      <c r="AI36" s="98"/>
    </row>
    <row r="37" spans="1:35" s="99" customFormat="1" ht="14.25" thickBot="1">
      <c r="A37" s="95"/>
      <c r="B37" s="734" t="s">
        <v>31</v>
      </c>
      <c r="C37" s="734"/>
      <c r="D37" s="734"/>
      <c r="E37" s="95"/>
      <c r="F37" s="100"/>
      <c r="G37" s="761"/>
      <c r="H37" s="95"/>
      <c r="I37" s="95"/>
      <c r="J37" s="95"/>
      <c r="K37" s="95"/>
      <c r="L37" s="95"/>
      <c r="M37" s="97"/>
      <c r="N37" s="95"/>
      <c r="O37" s="95"/>
      <c r="P37" s="95"/>
      <c r="Q37" s="95"/>
      <c r="R37" s="100"/>
      <c r="S37" s="97"/>
      <c r="T37" s="95"/>
      <c r="U37" s="95"/>
      <c r="V37" s="95"/>
      <c r="W37" s="98"/>
      <c r="X37" s="98"/>
      <c r="Y37" s="98"/>
      <c r="Z37" s="98"/>
      <c r="AA37" s="98"/>
      <c r="AB37" s="98"/>
      <c r="AC37" s="98"/>
      <c r="AD37" s="98"/>
      <c r="AE37" s="98"/>
      <c r="AF37" s="98"/>
      <c r="AG37" s="98"/>
      <c r="AH37" s="98"/>
      <c r="AI37" s="98"/>
    </row>
    <row r="38" spans="1:35" s="86" customFormat="1" ht="14.25" thickBot="1">
      <c r="A38" s="466">
        <v>4</v>
      </c>
      <c r="B38" s="739" t="s">
        <v>68</v>
      </c>
      <c r="C38" s="740"/>
      <c r="D38" s="741"/>
      <c r="E38" s="101" t="s">
        <v>59</v>
      </c>
      <c r="F38" s="102">
        <f>+D16</f>
        <v>105853656</v>
      </c>
      <c r="G38" s="750">
        <f>+'Indicadores Media 2010'!E18-'Indicadores Media 2010'!G18</f>
        <v>471285721</v>
      </c>
      <c r="H38" s="732" t="s">
        <v>87</v>
      </c>
      <c r="I38" s="732"/>
      <c r="J38" s="745"/>
      <c r="K38" s="101" t="s">
        <v>59</v>
      </c>
      <c r="L38" s="102">
        <f>+D16</f>
        <v>105853656</v>
      </c>
      <c r="M38" s="750">
        <f>+'Indicadores Media 2010'!E19-'Indicadores Media 2010'!G19</f>
        <v>337419000</v>
      </c>
      <c r="N38" s="732" t="s">
        <v>87</v>
      </c>
      <c r="O38" s="745"/>
      <c r="P38" s="745"/>
      <c r="Q38" s="101" t="s">
        <v>59</v>
      </c>
      <c r="R38" s="102">
        <f>+D16</f>
        <v>105853656</v>
      </c>
      <c r="S38" s="750">
        <f>+G38+M38</f>
        <v>808704721</v>
      </c>
      <c r="T38" s="732" t="s">
        <v>87</v>
      </c>
      <c r="U38" s="745"/>
      <c r="V38" s="745"/>
      <c r="W38" s="89"/>
      <c r="X38" s="89"/>
      <c r="Y38" s="89"/>
      <c r="Z38" s="89"/>
      <c r="AA38" s="89"/>
      <c r="AB38" s="89"/>
      <c r="AC38" s="89"/>
      <c r="AD38" s="89"/>
      <c r="AE38" s="89"/>
      <c r="AF38" s="89"/>
      <c r="AG38" s="89"/>
      <c r="AH38" s="89"/>
      <c r="AI38" s="89"/>
    </row>
    <row r="39" spans="1:35" s="86" customFormat="1" ht="14.25" thickBot="1">
      <c r="A39" s="468"/>
      <c r="B39" s="742"/>
      <c r="C39" s="743"/>
      <c r="D39" s="744"/>
      <c r="E39" s="101" t="s">
        <v>60</v>
      </c>
      <c r="F39" s="102">
        <f>+F38*70%</f>
        <v>74097559.19999999</v>
      </c>
      <c r="G39" s="751"/>
      <c r="H39" s="733"/>
      <c r="I39" s="733"/>
      <c r="J39" s="746"/>
      <c r="K39" s="101" t="s">
        <v>60</v>
      </c>
      <c r="L39" s="102">
        <f>+L38*70%</f>
        <v>74097559.19999999</v>
      </c>
      <c r="M39" s="751"/>
      <c r="N39" s="733"/>
      <c r="O39" s="746"/>
      <c r="P39" s="746"/>
      <c r="Q39" s="101" t="s">
        <v>60</v>
      </c>
      <c r="R39" s="102">
        <f>+R38*70%</f>
        <v>74097559.19999999</v>
      </c>
      <c r="S39" s="751"/>
      <c r="T39" s="733"/>
      <c r="U39" s="746"/>
      <c r="V39" s="746"/>
      <c r="W39" s="89"/>
      <c r="X39" s="89"/>
      <c r="Y39" s="89"/>
      <c r="Z39" s="89"/>
      <c r="AA39" s="89"/>
      <c r="AB39" s="89"/>
      <c r="AC39" s="89"/>
      <c r="AD39" s="89"/>
      <c r="AE39" s="89"/>
      <c r="AF39" s="89"/>
      <c r="AG39" s="89"/>
      <c r="AH39" s="89"/>
      <c r="AI39" s="89"/>
    </row>
    <row r="40" spans="1:35" ht="14.25" thickBot="1">
      <c r="A40" s="7"/>
      <c r="B40" s="665"/>
      <c r="C40" s="665"/>
      <c r="D40" s="665"/>
      <c r="E40" s="7"/>
      <c r="F40" s="7"/>
      <c r="G40" s="7"/>
      <c r="H40" s="7"/>
      <c r="I40" s="7"/>
      <c r="J40" s="7"/>
      <c r="K40" s="7"/>
      <c r="L40" s="7"/>
      <c r="M40" s="7"/>
      <c r="N40" s="7"/>
      <c r="O40" s="7"/>
      <c r="P40" s="7"/>
      <c r="Q40" s="7"/>
      <c r="R40" s="7"/>
      <c r="S40" s="7"/>
      <c r="T40" s="7"/>
      <c r="U40" s="7"/>
      <c r="V40" s="7"/>
      <c r="W40" s="4"/>
      <c r="X40" s="4"/>
      <c r="Y40" s="4"/>
      <c r="Z40" s="4"/>
      <c r="AA40" s="4"/>
      <c r="AB40" s="4"/>
      <c r="AC40" s="4"/>
      <c r="AD40" s="4"/>
      <c r="AE40" s="4"/>
      <c r="AF40" s="4"/>
      <c r="AG40" s="4"/>
      <c r="AH40" s="4"/>
      <c r="AI40" s="4"/>
    </row>
    <row r="41" spans="1:35" ht="13.5" thickBot="1">
      <c r="A41" s="736" t="s">
        <v>33</v>
      </c>
      <c r="B41" s="737"/>
      <c r="C41" s="737"/>
      <c r="D41" s="737"/>
      <c r="E41" s="737"/>
      <c r="F41" s="737"/>
      <c r="G41" s="737"/>
      <c r="H41" s="737"/>
      <c r="I41" s="737"/>
      <c r="J41" s="737"/>
      <c r="K41" s="737"/>
      <c r="L41" s="737"/>
      <c r="M41" s="737"/>
      <c r="N41" s="737"/>
      <c r="O41" s="737"/>
      <c r="P41" s="737"/>
      <c r="Q41" s="737"/>
      <c r="R41" s="737"/>
      <c r="S41" s="737"/>
      <c r="T41" s="737"/>
      <c r="U41" s="738"/>
      <c r="V41" s="235" t="s">
        <v>88</v>
      </c>
      <c r="W41" s="4"/>
      <c r="X41" s="4"/>
      <c r="Y41" s="4"/>
      <c r="Z41" s="4"/>
      <c r="AA41" s="4"/>
      <c r="AB41" s="4"/>
      <c r="AC41" s="4"/>
      <c r="AD41" s="4"/>
      <c r="AE41" s="4"/>
      <c r="AF41" s="4"/>
      <c r="AG41" s="4"/>
      <c r="AH41" s="4"/>
      <c r="AI41" s="4"/>
    </row>
    <row r="42" spans="1:35" ht="13.5">
      <c r="A42" s="7"/>
      <c r="B42" s="7"/>
      <c r="C42" s="7"/>
      <c r="D42" s="7"/>
      <c r="E42" s="7"/>
      <c r="F42" s="7"/>
      <c r="G42" s="7"/>
      <c r="H42" s="7"/>
      <c r="I42" s="7"/>
      <c r="J42" s="7"/>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3.5">
      <c r="A43" s="7"/>
      <c r="B43" s="7"/>
      <c r="C43" s="7"/>
      <c r="D43" s="7"/>
      <c r="E43" s="7"/>
      <c r="F43" s="7"/>
      <c r="G43" s="7"/>
      <c r="H43" s="7"/>
      <c r="I43" s="7"/>
      <c r="J43" s="7"/>
      <c r="K43" s="4"/>
      <c r="L43" s="4"/>
      <c r="M43" s="4"/>
      <c r="N43" s="4"/>
      <c r="O43" s="4"/>
      <c r="P43" s="4"/>
      <c r="Q43" s="4"/>
      <c r="R43" s="4"/>
      <c r="S43" s="4"/>
      <c r="T43" s="4"/>
      <c r="U43" s="4"/>
      <c r="V43" s="4"/>
      <c r="W43" s="4"/>
      <c r="X43" s="4"/>
      <c r="Y43" s="4"/>
      <c r="Z43" s="4"/>
      <c r="AA43" s="4"/>
      <c r="AB43" s="4"/>
      <c r="AC43" s="4"/>
      <c r="AD43" s="4"/>
      <c r="AE43" s="4"/>
      <c r="AF43" s="4"/>
      <c r="AG43" s="4"/>
      <c r="AH43" s="4"/>
      <c r="AI43" s="4"/>
    </row>
    <row r="44" spans="8:9" s="40" customFormat="1" ht="12.75">
      <c r="H44" s="7"/>
      <c r="I44" s="7"/>
    </row>
    <row r="45" spans="1:10" s="40" customFormat="1" ht="12.75">
      <c r="A45" s="762"/>
      <c r="B45" s="762"/>
      <c r="C45" s="762"/>
      <c r="D45" s="762"/>
      <c r="E45" s="762"/>
      <c r="F45" s="762"/>
      <c r="G45" s="762"/>
      <c r="H45" s="762"/>
      <c r="I45" s="762"/>
      <c r="J45" s="762"/>
    </row>
    <row r="46" spans="1:22" s="40" customFormat="1" ht="12.75" customHeight="1">
      <c r="A46" s="620" t="s">
        <v>36</v>
      </c>
      <c r="B46" s="620"/>
      <c r="C46" s="620"/>
      <c r="D46" s="620"/>
      <c r="E46" s="620"/>
      <c r="F46" s="620"/>
      <c r="G46" s="620"/>
      <c r="H46" s="620"/>
      <c r="I46" s="620"/>
      <c r="J46" s="620"/>
      <c r="K46" s="620"/>
      <c r="L46" s="620"/>
      <c r="M46" s="620"/>
      <c r="N46" s="620"/>
      <c r="O46" s="620"/>
      <c r="P46" s="620"/>
      <c r="Q46" s="620"/>
      <c r="R46" s="620"/>
      <c r="S46" s="620"/>
      <c r="T46" s="620"/>
      <c r="U46" s="620"/>
      <c r="V46" s="620"/>
    </row>
    <row r="47" spans="1:22" s="40" customFormat="1" ht="12.75" customHeight="1">
      <c r="A47" s="620" t="s">
        <v>37</v>
      </c>
      <c r="B47" s="620"/>
      <c r="C47" s="620"/>
      <c r="D47" s="620"/>
      <c r="E47" s="620"/>
      <c r="F47" s="620"/>
      <c r="G47" s="620"/>
      <c r="H47" s="620"/>
      <c r="I47" s="620"/>
      <c r="J47" s="620"/>
      <c r="K47" s="620"/>
      <c r="L47" s="620"/>
      <c r="M47" s="620"/>
      <c r="N47" s="620"/>
      <c r="O47" s="620"/>
      <c r="P47" s="620"/>
      <c r="Q47" s="620"/>
      <c r="R47" s="620"/>
      <c r="S47" s="620"/>
      <c r="T47" s="620"/>
      <c r="U47" s="620"/>
      <c r="V47" s="620"/>
    </row>
    <row r="48" spans="8:9" s="40" customFormat="1" ht="12.75">
      <c r="H48" s="7"/>
      <c r="I48" s="7"/>
    </row>
    <row r="49" spans="1:35" ht="13.5">
      <c r="A49" s="7"/>
      <c r="B49" s="7"/>
      <c r="C49" s="7"/>
      <c r="D49" s="7"/>
      <c r="E49" s="7"/>
      <c r="F49" s="7"/>
      <c r="G49" s="7"/>
      <c r="H49" s="7"/>
      <c r="I49" s="7"/>
      <c r="J49" s="7"/>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3.5">
      <c r="A50" s="7"/>
      <c r="B50" s="7"/>
      <c r="C50" s="7"/>
      <c r="D50" s="7"/>
      <c r="E50" s="7"/>
      <c r="F50" s="7"/>
      <c r="G50" s="7"/>
      <c r="H50" s="7"/>
      <c r="I50" s="7"/>
      <c r="J50" s="7"/>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3.5">
      <c r="A51" s="7"/>
      <c r="B51" s="7"/>
      <c r="C51" s="7"/>
      <c r="D51" s="7"/>
      <c r="E51" s="7"/>
      <c r="F51" s="7"/>
      <c r="G51" s="7"/>
      <c r="H51" s="7"/>
      <c r="I51" s="7"/>
      <c r="J51" s="7"/>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3.5">
      <c r="A52" s="7"/>
      <c r="B52" s="7"/>
      <c r="C52" s="7"/>
      <c r="D52" s="7"/>
      <c r="E52" s="7"/>
      <c r="F52" s="7"/>
      <c r="G52" s="7"/>
      <c r="H52" s="7"/>
      <c r="I52" s="7"/>
      <c r="J52" s="7"/>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3.5">
      <c r="A53" s="7"/>
      <c r="B53" s="7"/>
      <c r="C53" s="7"/>
      <c r="D53" s="7"/>
      <c r="E53" s="7"/>
      <c r="F53" s="7"/>
      <c r="G53" s="7"/>
      <c r="H53" s="7"/>
      <c r="I53" s="7"/>
      <c r="J53" s="7"/>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3.5">
      <c r="A54" s="7"/>
      <c r="B54" s="7"/>
      <c r="C54" s="7"/>
      <c r="D54" s="7"/>
      <c r="E54" s="7"/>
      <c r="F54" s="7"/>
      <c r="G54" s="7"/>
      <c r="H54" s="7"/>
      <c r="I54" s="7"/>
      <c r="J54" s="7"/>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3.5">
      <c r="A55" s="7"/>
      <c r="B55" s="7"/>
      <c r="C55" s="7"/>
      <c r="D55" s="7"/>
      <c r="E55" s="7"/>
      <c r="F55" s="7"/>
      <c r="G55" s="7"/>
      <c r="H55" s="7"/>
      <c r="I55" s="7"/>
      <c r="J55" s="7"/>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3.5">
      <c r="A56" s="7"/>
      <c r="B56" s="7"/>
      <c r="C56" s="7"/>
      <c r="D56" s="7"/>
      <c r="E56" s="7"/>
      <c r="F56" s="7"/>
      <c r="G56" s="7"/>
      <c r="H56" s="7"/>
      <c r="I56" s="7"/>
      <c r="J56" s="7"/>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3.5">
      <c r="A57" s="7"/>
      <c r="B57" s="7"/>
      <c r="C57" s="7"/>
      <c r="D57" s="7"/>
      <c r="E57" s="7"/>
      <c r="F57" s="7"/>
      <c r="G57" s="7"/>
      <c r="H57" s="7"/>
      <c r="I57" s="7"/>
      <c r="J57" s="7"/>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3.5">
      <c r="A58" s="7"/>
      <c r="B58" s="7"/>
      <c r="C58" s="7"/>
      <c r="D58" s="7"/>
      <c r="E58" s="7"/>
      <c r="F58" s="7"/>
      <c r="G58" s="7"/>
      <c r="H58" s="7"/>
      <c r="I58" s="7"/>
      <c r="J58" s="7"/>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3.5">
      <c r="A59" s="7"/>
      <c r="B59" s="7"/>
      <c r="C59" s="7"/>
      <c r="D59" s="7"/>
      <c r="E59" s="7"/>
      <c r="F59" s="7"/>
      <c r="G59" s="7"/>
      <c r="H59" s="7"/>
      <c r="I59" s="7"/>
      <c r="J59" s="7"/>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3.5">
      <c r="A60" s="7"/>
      <c r="B60" s="7"/>
      <c r="C60" s="7"/>
      <c r="D60" s="7"/>
      <c r="E60" s="7"/>
      <c r="F60" s="7"/>
      <c r="G60" s="7"/>
      <c r="H60" s="7"/>
      <c r="I60" s="7"/>
      <c r="J60" s="7"/>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3.5">
      <c r="A61" s="7"/>
      <c r="B61" s="7"/>
      <c r="C61" s="7"/>
      <c r="D61" s="7"/>
      <c r="E61" s="7"/>
      <c r="F61" s="7"/>
      <c r="G61" s="7"/>
      <c r="H61" s="7"/>
      <c r="I61" s="7"/>
      <c r="J61" s="7"/>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3.5">
      <c r="A62" s="7"/>
      <c r="B62" s="7"/>
      <c r="C62" s="7"/>
      <c r="D62" s="7"/>
      <c r="E62" s="7"/>
      <c r="F62" s="7"/>
      <c r="G62" s="7"/>
      <c r="H62" s="7"/>
      <c r="I62" s="7"/>
      <c r="J62" s="7"/>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3.5">
      <c r="A63" s="7"/>
      <c r="B63" s="7"/>
      <c r="C63" s="7"/>
      <c r="D63" s="7"/>
      <c r="E63" s="7"/>
      <c r="F63" s="7"/>
      <c r="G63" s="7"/>
      <c r="H63" s="7"/>
      <c r="I63" s="7"/>
      <c r="J63" s="7"/>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3.5">
      <c r="A64" s="7"/>
      <c r="B64" s="7"/>
      <c r="C64" s="7"/>
      <c r="D64" s="7"/>
      <c r="E64" s="7"/>
      <c r="F64" s="7"/>
      <c r="G64" s="7"/>
      <c r="H64" s="7"/>
      <c r="I64" s="7"/>
      <c r="J64" s="7"/>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3.5">
      <c r="A65" s="7"/>
      <c r="B65" s="7"/>
      <c r="C65" s="7"/>
      <c r="D65" s="7"/>
      <c r="E65" s="7"/>
      <c r="F65" s="7"/>
      <c r="G65" s="7"/>
      <c r="H65" s="7"/>
      <c r="I65" s="7"/>
      <c r="J65" s="7"/>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3.5">
      <c r="A66" s="7"/>
      <c r="B66" s="7"/>
      <c r="C66" s="7"/>
      <c r="D66" s="7"/>
      <c r="E66" s="7"/>
      <c r="F66" s="7"/>
      <c r="G66" s="7"/>
      <c r="H66" s="7"/>
      <c r="I66" s="7"/>
      <c r="J66" s="7"/>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3.5">
      <c r="A67" s="7"/>
      <c r="B67" s="7"/>
      <c r="C67" s="7"/>
      <c r="D67" s="7"/>
      <c r="E67" s="7"/>
      <c r="F67" s="7"/>
      <c r="G67" s="7"/>
      <c r="H67" s="7"/>
      <c r="I67" s="7"/>
      <c r="J67" s="7"/>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3.5">
      <c r="A68" s="7"/>
      <c r="B68" s="7"/>
      <c r="C68" s="7"/>
      <c r="D68" s="7"/>
      <c r="E68" s="7"/>
      <c r="F68" s="7"/>
      <c r="G68" s="7"/>
      <c r="H68" s="7"/>
      <c r="I68" s="7"/>
      <c r="J68" s="7"/>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3.5">
      <c r="A69" s="7"/>
      <c r="B69" s="7"/>
      <c r="C69" s="7"/>
      <c r="D69" s="7"/>
      <c r="E69" s="7"/>
      <c r="F69" s="7"/>
      <c r="G69" s="7"/>
      <c r="H69" s="7"/>
      <c r="I69" s="7"/>
      <c r="J69" s="7"/>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3.5">
      <c r="A70" s="7"/>
      <c r="B70" s="7"/>
      <c r="C70" s="7"/>
      <c r="D70" s="7"/>
      <c r="E70" s="7"/>
      <c r="F70" s="7"/>
      <c r="G70" s="7"/>
      <c r="H70" s="7"/>
      <c r="I70" s="7"/>
      <c r="J70" s="7"/>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3.5">
      <c r="A71" s="7"/>
      <c r="B71" s="7"/>
      <c r="C71" s="7"/>
      <c r="D71" s="7"/>
      <c r="E71" s="7"/>
      <c r="F71" s="7"/>
      <c r="G71" s="7"/>
      <c r="H71" s="7"/>
      <c r="I71" s="7"/>
      <c r="J71" s="7"/>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3.5">
      <c r="A72" s="7"/>
      <c r="B72" s="7"/>
      <c r="C72" s="7"/>
      <c r="D72" s="7"/>
      <c r="E72" s="7"/>
      <c r="F72" s="7"/>
      <c r="G72" s="7"/>
      <c r="H72" s="7"/>
      <c r="I72" s="7"/>
      <c r="J72" s="7"/>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3.5">
      <c r="A73" s="7"/>
      <c r="B73" s="7"/>
      <c r="C73" s="7"/>
      <c r="D73" s="7"/>
      <c r="E73" s="7"/>
      <c r="F73" s="7"/>
      <c r="G73" s="7"/>
      <c r="H73" s="7"/>
      <c r="I73" s="7"/>
      <c r="J73" s="7"/>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3.5">
      <c r="A74" s="7"/>
      <c r="B74" s="7"/>
      <c r="C74" s="7"/>
      <c r="D74" s="7"/>
      <c r="E74" s="7"/>
      <c r="F74" s="7"/>
      <c r="G74" s="7"/>
      <c r="H74" s="7"/>
      <c r="I74" s="7"/>
      <c r="J74" s="7"/>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3.5">
      <c r="A75" s="7"/>
      <c r="B75" s="7"/>
      <c r="C75" s="7"/>
      <c r="D75" s="7"/>
      <c r="E75" s="7"/>
      <c r="F75" s="7"/>
      <c r="G75" s="7"/>
      <c r="H75" s="7"/>
      <c r="I75" s="7"/>
      <c r="J75" s="7"/>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3.5">
      <c r="A76" s="7"/>
      <c r="B76" s="7"/>
      <c r="C76" s="7"/>
      <c r="D76" s="7"/>
      <c r="E76" s="7"/>
      <c r="F76" s="7"/>
      <c r="G76" s="7"/>
      <c r="H76" s="7"/>
      <c r="I76" s="7"/>
      <c r="J76" s="7"/>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3.5">
      <c r="A77" s="7"/>
      <c r="B77" s="7"/>
      <c r="C77" s="7"/>
      <c r="D77" s="7"/>
      <c r="E77" s="7"/>
      <c r="F77" s="7"/>
      <c r="G77" s="7"/>
      <c r="H77" s="7"/>
      <c r="I77" s="7"/>
      <c r="J77" s="7"/>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3.5">
      <c r="A78" s="7"/>
      <c r="B78" s="7"/>
      <c r="C78" s="7"/>
      <c r="D78" s="7"/>
      <c r="E78" s="7"/>
      <c r="F78" s="7"/>
      <c r="G78" s="7"/>
      <c r="H78" s="7"/>
      <c r="I78" s="7"/>
      <c r="J78" s="7"/>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3.5">
      <c r="A79" s="7"/>
      <c r="B79" s="7"/>
      <c r="C79" s="7"/>
      <c r="D79" s="7"/>
      <c r="E79" s="7"/>
      <c r="F79" s="7"/>
      <c r="G79" s="7"/>
      <c r="H79" s="7"/>
      <c r="I79" s="7"/>
      <c r="J79" s="7"/>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3.5">
      <c r="A80" s="7"/>
      <c r="B80" s="7"/>
      <c r="C80" s="7"/>
      <c r="D80" s="7"/>
      <c r="E80" s="7"/>
      <c r="F80" s="7"/>
      <c r="G80" s="7"/>
      <c r="H80" s="7"/>
      <c r="I80" s="7"/>
      <c r="J80" s="7"/>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3.5">
      <c r="A81" s="7"/>
      <c r="B81" s="7"/>
      <c r="C81" s="7"/>
      <c r="D81" s="7"/>
      <c r="E81" s="7"/>
      <c r="F81" s="7"/>
      <c r="G81" s="7"/>
      <c r="H81" s="7"/>
      <c r="I81" s="7"/>
      <c r="J81" s="7"/>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3.5">
      <c r="A82" s="7"/>
      <c r="B82" s="7"/>
      <c r="C82" s="7"/>
      <c r="D82" s="7"/>
      <c r="E82" s="7"/>
      <c r="F82" s="7"/>
      <c r="G82" s="7"/>
      <c r="H82" s="7"/>
      <c r="I82" s="7"/>
      <c r="J82" s="7"/>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3.5">
      <c r="A83" s="7"/>
      <c r="B83" s="7"/>
      <c r="C83" s="7"/>
      <c r="D83" s="7"/>
      <c r="E83" s="7"/>
      <c r="F83" s="7"/>
      <c r="G83" s="7"/>
      <c r="H83" s="7"/>
      <c r="I83" s="7"/>
      <c r="J83" s="7"/>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3.5">
      <c r="A84" s="7"/>
      <c r="B84" s="7"/>
      <c r="C84" s="7"/>
      <c r="D84" s="7"/>
      <c r="E84" s="7"/>
      <c r="F84" s="7"/>
      <c r="G84" s="7"/>
      <c r="H84" s="7"/>
      <c r="I84" s="7"/>
      <c r="J84" s="7"/>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3.5">
      <c r="A85" s="7"/>
      <c r="B85" s="7"/>
      <c r="C85" s="7"/>
      <c r="D85" s="7"/>
      <c r="E85" s="7"/>
      <c r="F85" s="7"/>
      <c r="G85" s="7"/>
      <c r="H85" s="7"/>
      <c r="I85" s="7"/>
      <c r="J85" s="7"/>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3.5">
      <c r="A86" s="7"/>
      <c r="B86" s="7"/>
      <c r="C86" s="7"/>
      <c r="D86" s="7"/>
      <c r="E86" s="7"/>
      <c r="F86" s="7"/>
      <c r="G86" s="7"/>
      <c r="H86" s="7"/>
      <c r="I86" s="7"/>
      <c r="J86" s="7"/>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3.5">
      <c r="A87" s="7"/>
      <c r="B87" s="7"/>
      <c r="C87" s="7"/>
      <c r="D87" s="7"/>
      <c r="E87" s="7"/>
      <c r="F87" s="7"/>
      <c r="G87" s="7"/>
      <c r="H87" s="7"/>
      <c r="I87" s="7"/>
      <c r="J87" s="7"/>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3.5">
      <c r="A88" s="7"/>
      <c r="B88" s="7"/>
      <c r="C88" s="7"/>
      <c r="D88" s="7"/>
      <c r="E88" s="7"/>
      <c r="F88" s="7"/>
      <c r="G88" s="7"/>
      <c r="H88" s="7"/>
      <c r="I88" s="7"/>
      <c r="J88" s="7"/>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3.5">
      <c r="A89" s="7"/>
      <c r="B89" s="7"/>
      <c r="C89" s="7"/>
      <c r="D89" s="7"/>
      <c r="E89" s="7"/>
      <c r="F89" s="7"/>
      <c r="G89" s="7"/>
      <c r="H89" s="7"/>
      <c r="I89" s="7"/>
      <c r="J89" s="7"/>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3.5">
      <c r="A90" s="7"/>
      <c r="B90" s="7"/>
      <c r="C90" s="7"/>
      <c r="D90" s="7"/>
      <c r="E90" s="7"/>
      <c r="F90" s="7"/>
      <c r="G90" s="7"/>
      <c r="H90" s="7"/>
      <c r="I90" s="7"/>
      <c r="J90" s="7"/>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3.5">
      <c r="A91" s="7"/>
      <c r="B91" s="7"/>
      <c r="C91" s="7"/>
      <c r="D91" s="7"/>
      <c r="E91" s="7"/>
      <c r="F91" s="7"/>
      <c r="G91" s="7"/>
      <c r="H91" s="7"/>
      <c r="I91" s="7"/>
      <c r="J91" s="7"/>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3.5">
      <c r="A92" s="7"/>
      <c r="B92" s="7"/>
      <c r="C92" s="7"/>
      <c r="D92" s="7"/>
      <c r="E92" s="7"/>
      <c r="F92" s="7"/>
      <c r="G92" s="7"/>
      <c r="H92" s="7"/>
      <c r="I92" s="7"/>
      <c r="J92" s="7"/>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3.5">
      <c r="A93" s="7"/>
      <c r="B93" s="7"/>
      <c r="C93" s="7"/>
      <c r="D93" s="7"/>
      <c r="E93" s="7"/>
      <c r="F93" s="7"/>
      <c r="G93" s="7"/>
      <c r="H93" s="7"/>
      <c r="I93" s="7"/>
      <c r="J93" s="7"/>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3.5">
      <c r="A94" s="7"/>
      <c r="B94" s="7"/>
      <c r="C94" s="7"/>
      <c r="D94" s="7"/>
      <c r="E94" s="7"/>
      <c r="F94" s="7"/>
      <c r="G94" s="7"/>
      <c r="H94" s="7"/>
      <c r="I94" s="7"/>
      <c r="J94" s="7"/>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3.5">
      <c r="A95" s="7"/>
      <c r="B95" s="7"/>
      <c r="C95" s="7"/>
      <c r="D95" s="7"/>
      <c r="E95" s="7"/>
      <c r="F95" s="7"/>
      <c r="G95" s="7"/>
      <c r="H95" s="7"/>
      <c r="I95" s="7"/>
      <c r="J95" s="7"/>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sheetData>
  <sheetProtection/>
  <mergeCells count="89">
    <mergeCell ref="A41:U41"/>
    <mergeCell ref="U38:U39"/>
    <mergeCell ref="V38:V39"/>
    <mergeCell ref="B40:D40"/>
    <mergeCell ref="A45:J45"/>
    <mergeCell ref="M38:M39"/>
    <mergeCell ref="N38:N39"/>
    <mergeCell ref="O38:O39"/>
    <mergeCell ref="P38:P39"/>
    <mergeCell ref="S38:S39"/>
    <mergeCell ref="T38:T39"/>
    <mergeCell ref="U33:U35"/>
    <mergeCell ref="V33:V35"/>
    <mergeCell ref="G36:G37"/>
    <mergeCell ref="J38:J39"/>
    <mergeCell ref="M33:M34"/>
    <mergeCell ref="N33:N35"/>
    <mergeCell ref="O33:O35"/>
    <mergeCell ref="S33:S34"/>
    <mergeCell ref="T33:T35"/>
    <mergeCell ref="B37:D37"/>
    <mergeCell ref="A38:A39"/>
    <mergeCell ref="B38:D39"/>
    <mergeCell ref="G38:G39"/>
    <mergeCell ref="H38:H39"/>
    <mergeCell ref="I38:I39"/>
    <mergeCell ref="B32:D32"/>
    <mergeCell ref="A33:A35"/>
    <mergeCell ref="B33:D35"/>
    <mergeCell ref="G33:G34"/>
    <mergeCell ref="H33:H35"/>
    <mergeCell ref="I33:I35"/>
    <mergeCell ref="O29:O30"/>
    <mergeCell ref="P29:P30"/>
    <mergeCell ref="P33:P35"/>
    <mergeCell ref="T29:T30"/>
    <mergeCell ref="U29:U30"/>
    <mergeCell ref="V29:V30"/>
    <mergeCell ref="S29:S30"/>
    <mergeCell ref="M25:M26"/>
    <mergeCell ref="N25:N26"/>
    <mergeCell ref="J33:J35"/>
    <mergeCell ref="J29:J30"/>
    <mergeCell ref="M29:M30"/>
    <mergeCell ref="N29:N30"/>
    <mergeCell ref="B28:D28"/>
    <mergeCell ref="A29:A30"/>
    <mergeCell ref="B29:D30"/>
    <mergeCell ref="G29:G30"/>
    <mergeCell ref="H29:H30"/>
    <mergeCell ref="I29:I30"/>
    <mergeCell ref="O25:O26"/>
    <mergeCell ref="P25:P26"/>
    <mergeCell ref="S25:S26"/>
    <mergeCell ref="T25:T26"/>
    <mergeCell ref="E21:J21"/>
    <mergeCell ref="K21:P21"/>
    <mergeCell ref="Q21:V21"/>
    <mergeCell ref="J25:J26"/>
    <mergeCell ref="U25:U26"/>
    <mergeCell ref="V25:V26"/>
    <mergeCell ref="B24:D24"/>
    <mergeCell ref="A25:A26"/>
    <mergeCell ref="B25:D26"/>
    <mergeCell ref="G25:G26"/>
    <mergeCell ref="H25:H26"/>
    <mergeCell ref="I25:I26"/>
    <mergeCell ref="E18:J18"/>
    <mergeCell ref="K18:P18"/>
    <mergeCell ref="Q18:V18"/>
    <mergeCell ref="E20:J20"/>
    <mergeCell ref="K20:P20"/>
    <mergeCell ref="Q20:V20"/>
    <mergeCell ref="A10:D10"/>
    <mergeCell ref="A11:D11"/>
    <mergeCell ref="A12:D12"/>
    <mergeCell ref="A13:D13"/>
    <mergeCell ref="A18:A22"/>
    <mergeCell ref="B18:D22"/>
    <mergeCell ref="A46:V46"/>
    <mergeCell ref="A47:V47"/>
    <mergeCell ref="A1:J1"/>
    <mergeCell ref="A2:J2"/>
    <mergeCell ref="A3:J3"/>
    <mergeCell ref="A4:J4"/>
    <mergeCell ref="A5:J5"/>
    <mergeCell ref="A6:J6"/>
    <mergeCell ref="A8:E8"/>
    <mergeCell ref="A9:D9"/>
  </mergeCells>
  <printOptions horizontalCentered="1" verticalCentered="1"/>
  <pageMargins left="0.6299212598425197" right="0.2755905511811024" top="0.984251968503937" bottom="0.984251968503937" header="0" footer="0"/>
  <pageSetup horizontalDpi="600" verticalDpi="600" orientation="landscape" paperSize="5" scale="65" r:id="rId1"/>
</worksheet>
</file>

<file path=xl/worksheets/sheet7.xml><?xml version="1.0" encoding="utf-8"?>
<worksheet xmlns="http://schemas.openxmlformats.org/spreadsheetml/2006/main" xmlns:r="http://schemas.openxmlformats.org/officeDocument/2006/relationships">
  <sheetPr>
    <tabColor rgb="FFFF0000"/>
  </sheetPr>
  <dimension ref="A1:J51"/>
  <sheetViews>
    <sheetView zoomScalePageLayoutView="0" workbookViewId="0" topLeftCell="A1">
      <selection activeCell="A6" sqref="A6:J6"/>
    </sheetView>
  </sheetViews>
  <sheetFormatPr defaultColWidth="11.421875" defaultRowHeight="12.75"/>
  <cols>
    <col min="1" max="1" width="4.57421875" style="0" customWidth="1"/>
    <col min="5" max="5" width="14.28125" style="0" customWidth="1"/>
    <col min="6" max="7" width="12.421875" style="0" bestFit="1" customWidth="1"/>
    <col min="8" max="9" width="4.7109375" style="0" customWidth="1"/>
    <col min="10" max="10" width="12.7109375" style="0" bestFit="1" customWidth="1"/>
  </cols>
  <sheetData>
    <row r="1" spans="1:10" ht="16.5">
      <c r="A1" s="619" t="s">
        <v>7</v>
      </c>
      <c r="B1" s="619"/>
      <c r="C1" s="619"/>
      <c r="D1" s="619"/>
      <c r="E1" s="619"/>
      <c r="F1" s="619"/>
      <c r="G1" s="619"/>
      <c r="H1" s="619"/>
      <c r="I1" s="619"/>
      <c r="J1" s="619"/>
    </row>
    <row r="2" spans="1:10" ht="16.5">
      <c r="A2" s="619" t="s">
        <v>4</v>
      </c>
      <c r="B2" s="619"/>
      <c r="C2" s="619"/>
      <c r="D2" s="619"/>
      <c r="E2" s="619"/>
      <c r="F2" s="619"/>
      <c r="G2" s="619"/>
      <c r="H2" s="619"/>
      <c r="I2" s="619"/>
      <c r="J2" s="619"/>
    </row>
    <row r="3" spans="1:10" ht="16.5">
      <c r="A3" s="619" t="s">
        <v>50</v>
      </c>
      <c r="B3" s="619"/>
      <c r="C3" s="619"/>
      <c r="D3" s="619"/>
      <c r="E3" s="619"/>
      <c r="F3" s="619"/>
      <c r="G3" s="619"/>
      <c r="H3" s="619"/>
      <c r="I3" s="619"/>
      <c r="J3" s="619"/>
    </row>
    <row r="4" spans="1:10" ht="16.5">
      <c r="A4" s="619" t="s">
        <v>241</v>
      </c>
      <c r="B4" s="619"/>
      <c r="C4" s="619"/>
      <c r="D4" s="619"/>
      <c r="E4" s="619"/>
      <c r="F4" s="619"/>
      <c r="G4" s="619"/>
      <c r="H4" s="619"/>
      <c r="I4" s="619"/>
      <c r="J4" s="619"/>
    </row>
    <row r="5" spans="1:10" ht="16.5">
      <c r="A5" s="619" t="s">
        <v>20</v>
      </c>
      <c r="B5" s="619"/>
      <c r="C5" s="619"/>
      <c r="D5" s="619"/>
      <c r="E5" s="619"/>
      <c r="F5" s="619"/>
      <c r="G5" s="619"/>
      <c r="H5" s="619"/>
      <c r="I5" s="619"/>
      <c r="J5" s="619"/>
    </row>
    <row r="6" spans="1:10" ht="16.5">
      <c r="A6" s="611" t="s">
        <v>299</v>
      </c>
      <c r="B6" s="611"/>
      <c r="C6" s="611"/>
      <c r="D6" s="611"/>
      <c r="E6" s="611"/>
      <c r="F6" s="611"/>
      <c r="G6" s="611"/>
      <c r="H6" s="611"/>
      <c r="I6" s="611"/>
      <c r="J6" s="611"/>
    </row>
    <row r="7" spans="1:10" ht="14.25" thickBot="1">
      <c r="A7" s="3"/>
      <c r="B7" s="3"/>
      <c r="C7" s="3"/>
      <c r="D7" s="3"/>
      <c r="E7" s="3"/>
      <c r="F7" s="3"/>
      <c r="G7" s="3"/>
      <c r="H7" s="3"/>
      <c r="I7" s="3"/>
      <c r="J7" s="3"/>
    </row>
    <row r="8" spans="1:10" ht="14.25" thickBot="1">
      <c r="A8" s="701" t="s">
        <v>23</v>
      </c>
      <c r="B8" s="702"/>
      <c r="C8" s="702"/>
      <c r="D8" s="702"/>
      <c r="E8" s="703"/>
      <c r="F8" s="7"/>
      <c r="G8" s="7"/>
      <c r="H8" s="7"/>
      <c r="I8" s="7"/>
      <c r="J8" s="7"/>
    </row>
    <row r="9" spans="1:10" ht="14.25" thickBot="1">
      <c r="A9" s="701" t="s">
        <v>21</v>
      </c>
      <c r="B9" s="702"/>
      <c r="C9" s="702"/>
      <c r="D9" s="703"/>
      <c r="E9" s="13" t="s">
        <v>22</v>
      </c>
      <c r="F9" s="7"/>
      <c r="G9" s="7"/>
      <c r="H9" s="7"/>
      <c r="I9" s="7"/>
      <c r="J9" s="7"/>
    </row>
    <row r="10" spans="1:10" ht="14.25" thickBot="1">
      <c r="A10" s="704" t="s">
        <v>71</v>
      </c>
      <c r="B10" s="705"/>
      <c r="C10" s="705"/>
      <c r="D10" s="706"/>
      <c r="E10" s="14" t="s">
        <v>88</v>
      </c>
      <c r="F10" s="7"/>
      <c r="G10" s="7"/>
      <c r="H10" s="7"/>
      <c r="I10" s="7"/>
      <c r="J10" s="7"/>
    </row>
    <row r="11" spans="1:10" ht="14.25" thickBot="1">
      <c r="A11" s="707" t="s">
        <v>62</v>
      </c>
      <c r="B11" s="708"/>
      <c r="C11" s="708"/>
      <c r="D11" s="709"/>
      <c r="E11" s="14" t="s">
        <v>88</v>
      </c>
      <c r="F11" s="7"/>
      <c r="G11" s="7"/>
      <c r="H11" s="7"/>
      <c r="I11" s="7"/>
      <c r="J11" s="7"/>
    </row>
    <row r="12" spans="1:10" ht="14.25" thickBot="1">
      <c r="A12" s="707" t="s">
        <v>72</v>
      </c>
      <c r="B12" s="708"/>
      <c r="C12" s="708"/>
      <c r="D12" s="709"/>
      <c r="E12" s="14" t="s">
        <v>88</v>
      </c>
      <c r="F12" s="7"/>
      <c r="G12" s="7"/>
      <c r="H12" s="7"/>
      <c r="I12" s="7"/>
      <c r="J12" s="7"/>
    </row>
    <row r="13" spans="1:10" ht="14.25" thickBot="1">
      <c r="A13" s="710" t="s">
        <v>73</v>
      </c>
      <c r="B13" s="711"/>
      <c r="C13" s="711"/>
      <c r="D13" s="712"/>
      <c r="E13" s="117" t="s">
        <v>88</v>
      </c>
      <c r="F13" s="7"/>
      <c r="G13" s="7"/>
      <c r="H13" s="7"/>
      <c r="I13" s="7"/>
      <c r="J13" s="7"/>
    </row>
    <row r="14" spans="1:10" ht="13.5">
      <c r="A14" s="7"/>
      <c r="B14" s="7"/>
      <c r="C14" s="7"/>
      <c r="D14" s="7"/>
      <c r="E14" s="7"/>
      <c r="F14" s="7"/>
      <c r="G14" s="7"/>
      <c r="H14" s="7"/>
      <c r="I14" s="7"/>
      <c r="J14" s="7"/>
    </row>
    <row r="15" spans="1:10" ht="13.5">
      <c r="A15" s="58" t="s">
        <v>46</v>
      </c>
      <c r="B15" s="58"/>
      <c r="C15" s="58"/>
      <c r="D15" s="59"/>
      <c r="E15" s="103">
        <v>250000000</v>
      </c>
      <c r="F15" s="7"/>
      <c r="G15" s="7"/>
      <c r="H15" s="7"/>
      <c r="I15" s="7"/>
      <c r="J15" s="7"/>
    </row>
    <row r="16" spans="1:10" ht="13.5">
      <c r="A16" s="58" t="s">
        <v>66</v>
      </c>
      <c r="B16" s="58"/>
      <c r="C16" s="58"/>
      <c r="D16" s="59"/>
      <c r="E16" s="103">
        <v>248611420</v>
      </c>
      <c r="F16" s="7"/>
      <c r="G16" s="7"/>
      <c r="H16" s="7"/>
      <c r="I16" s="7"/>
      <c r="J16" s="7"/>
    </row>
    <row r="17" spans="1:10" ht="14.25" thickBot="1">
      <c r="A17" s="7"/>
      <c r="B17" s="7"/>
      <c r="C17" s="7"/>
      <c r="D17" s="7"/>
      <c r="E17" s="7"/>
      <c r="F17" s="7"/>
      <c r="G17" s="7"/>
      <c r="H17" s="7"/>
      <c r="I17" s="7"/>
      <c r="J17" s="7"/>
    </row>
    <row r="18" spans="1:10" ht="14.25" thickBot="1">
      <c r="A18" s="649" t="s">
        <v>5</v>
      </c>
      <c r="B18" s="713" t="s">
        <v>24</v>
      </c>
      <c r="C18" s="714"/>
      <c r="D18" s="715"/>
      <c r="E18" s="652" t="s">
        <v>19</v>
      </c>
      <c r="F18" s="653"/>
      <c r="G18" s="653"/>
      <c r="H18" s="653"/>
      <c r="I18" s="653"/>
      <c r="J18" s="654"/>
    </row>
    <row r="19" spans="1:10" ht="14.25" thickBot="1">
      <c r="A19" s="650"/>
      <c r="B19" s="716"/>
      <c r="C19" s="717"/>
      <c r="D19" s="718"/>
      <c r="E19" s="41"/>
      <c r="F19" s="42" t="s">
        <v>45</v>
      </c>
      <c r="G19" s="104">
        <v>830100952</v>
      </c>
      <c r="H19" s="42"/>
      <c r="I19" s="42"/>
      <c r="J19" s="5"/>
    </row>
    <row r="20" spans="1:10" ht="13.5" thickBot="1">
      <c r="A20" s="650"/>
      <c r="B20" s="716"/>
      <c r="C20" s="717"/>
      <c r="D20" s="718"/>
      <c r="E20" s="655" t="str">
        <f>VLOOKUP(G19,'Indicadores Media 2010'!B11:C21,2,0)</f>
        <v>CONSTRUCCIONES BENAVIDES INGENIEROS CONTRATISTAS</v>
      </c>
      <c r="F20" s="656"/>
      <c r="G20" s="656"/>
      <c r="H20" s="656"/>
      <c r="I20" s="656"/>
      <c r="J20" s="657"/>
    </row>
    <row r="21" spans="1:10" ht="14.25" thickBot="1">
      <c r="A21" s="650"/>
      <c r="B21" s="716"/>
      <c r="C21" s="717"/>
      <c r="D21" s="718"/>
      <c r="E21" s="652" t="s">
        <v>0</v>
      </c>
      <c r="F21" s="653"/>
      <c r="G21" s="653"/>
      <c r="H21" s="653"/>
      <c r="I21" s="653"/>
      <c r="J21" s="654"/>
    </row>
    <row r="22" spans="1:10" ht="14.25" thickBot="1">
      <c r="A22" s="651"/>
      <c r="B22" s="719"/>
      <c r="C22" s="720"/>
      <c r="D22" s="764"/>
      <c r="E22" s="32"/>
      <c r="F22" s="33"/>
      <c r="G22" s="5"/>
      <c r="H22" s="6" t="s">
        <v>2</v>
      </c>
      <c r="I22" s="5" t="s">
        <v>1</v>
      </c>
      <c r="J22" s="5" t="s">
        <v>6</v>
      </c>
    </row>
    <row r="23" spans="1:10" ht="13.5">
      <c r="A23" s="7"/>
      <c r="B23" s="7"/>
      <c r="C23" s="7"/>
      <c r="D23" s="7"/>
      <c r="E23" s="7"/>
      <c r="F23" s="7"/>
      <c r="G23" s="7"/>
      <c r="H23" s="7"/>
      <c r="I23" s="7"/>
      <c r="J23" s="7"/>
    </row>
    <row r="24" spans="1:10" ht="14.25" thickBot="1">
      <c r="A24" s="7"/>
      <c r="B24" s="665" t="s">
        <v>25</v>
      </c>
      <c r="C24" s="665"/>
      <c r="D24" s="665"/>
      <c r="E24" s="8"/>
      <c r="F24" s="8"/>
      <c r="G24" s="8"/>
      <c r="H24" s="7"/>
      <c r="I24" s="7"/>
      <c r="J24" s="7"/>
    </row>
    <row r="25" spans="1:10" ht="13.5">
      <c r="A25" s="630">
        <v>1</v>
      </c>
      <c r="B25" s="645" t="s">
        <v>74</v>
      </c>
      <c r="C25" s="723"/>
      <c r="D25" s="646"/>
      <c r="E25" s="9" t="s">
        <v>26</v>
      </c>
      <c r="F25" s="10">
        <f>VLOOKUP(G19,'Indicadores Media 2010'!B12:D21,3,0)</f>
        <v>2229991107.54</v>
      </c>
      <c r="G25" s="721">
        <f>+F25/F26</f>
        <v>1.9519681908688369</v>
      </c>
      <c r="H25" s="725" t="s">
        <v>78</v>
      </c>
      <c r="I25" s="727"/>
      <c r="J25" s="727"/>
    </row>
    <row r="26" spans="1:10" ht="14.25" thickBot="1">
      <c r="A26" s="632"/>
      <c r="B26" s="647"/>
      <c r="C26" s="724"/>
      <c r="D26" s="648"/>
      <c r="E26" s="11" t="s">
        <v>27</v>
      </c>
      <c r="F26" s="12">
        <f>VLOOKUP(G19,'Indicadores Media 2010'!B12:F21,5,0)</f>
        <v>1142432093.91</v>
      </c>
      <c r="G26" s="722"/>
      <c r="H26" s="726"/>
      <c r="I26" s="728"/>
      <c r="J26" s="728"/>
    </row>
    <row r="27" spans="1:10" ht="13.5">
      <c r="A27" s="7"/>
      <c r="B27" s="7"/>
      <c r="C27" s="7"/>
      <c r="D27" s="7"/>
      <c r="E27" s="7"/>
      <c r="F27" s="7"/>
      <c r="G27" s="7"/>
      <c r="H27" s="7"/>
      <c r="I27" s="7"/>
      <c r="J27" s="7"/>
    </row>
    <row r="28" spans="1:10" ht="14.25" thickBot="1">
      <c r="A28" s="7"/>
      <c r="B28" s="665" t="s">
        <v>28</v>
      </c>
      <c r="C28" s="665"/>
      <c r="D28" s="665"/>
      <c r="E28" s="7"/>
      <c r="F28" s="7"/>
      <c r="G28" s="7"/>
      <c r="H28" s="7"/>
      <c r="I28" s="7"/>
      <c r="J28" s="7"/>
    </row>
    <row r="29" spans="1:10" ht="13.5" thickBot="1">
      <c r="A29" s="630">
        <v>2</v>
      </c>
      <c r="B29" s="645" t="s">
        <v>69</v>
      </c>
      <c r="C29" s="723"/>
      <c r="D29" s="646"/>
      <c r="E29" s="105" t="s">
        <v>29</v>
      </c>
      <c r="F29" s="12">
        <f>VLOOKUP(G19,'Indicadores Media 2010'!B11:G21,6,0)</f>
        <v>1858170179.46</v>
      </c>
      <c r="G29" s="729">
        <f>(+F29/F30)</f>
        <v>0.4427780080016258</v>
      </c>
      <c r="H29" s="725" t="s">
        <v>78</v>
      </c>
      <c r="I29" s="727"/>
      <c r="J29" s="727"/>
    </row>
    <row r="30" spans="1:10" ht="13.5" thickBot="1">
      <c r="A30" s="632"/>
      <c r="B30" s="647"/>
      <c r="C30" s="724"/>
      <c r="D30" s="648"/>
      <c r="E30" s="106" t="s">
        <v>32</v>
      </c>
      <c r="F30" s="12">
        <f>VLOOKUP(G19,'Indicadores Media 2010'!B12:E21,4,0)</f>
        <v>4196618047.6</v>
      </c>
      <c r="G30" s="730"/>
      <c r="H30" s="726"/>
      <c r="I30" s="728"/>
      <c r="J30" s="728"/>
    </row>
    <row r="31" spans="1:10" ht="13.5">
      <c r="A31" s="7"/>
      <c r="B31" s="7"/>
      <c r="C31" s="7"/>
      <c r="D31" s="7"/>
      <c r="E31" s="7"/>
      <c r="F31" s="7"/>
      <c r="G31" s="7"/>
      <c r="H31" s="7"/>
      <c r="I31" s="7"/>
      <c r="J31" s="7"/>
    </row>
    <row r="32" spans="1:10" ht="14.25" thickBot="1">
      <c r="A32" s="7"/>
      <c r="B32" s="735" t="s">
        <v>30</v>
      </c>
      <c r="C32" s="735"/>
      <c r="D32" s="735"/>
      <c r="E32" s="7"/>
      <c r="F32" s="7"/>
      <c r="G32" s="7"/>
      <c r="H32" s="7"/>
      <c r="I32" s="7"/>
      <c r="J32" s="7"/>
    </row>
    <row r="33" spans="1:10" ht="13.5">
      <c r="A33" s="630">
        <v>3</v>
      </c>
      <c r="B33" s="645" t="s">
        <v>75</v>
      </c>
      <c r="C33" s="723"/>
      <c r="D33" s="646"/>
      <c r="E33" s="9" t="s">
        <v>26</v>
      </c>
      <c r="F33" s="10">
        <f>VLOOKUP(G19,'Indicadores Media 2010'!B12:D21,3,0)</f>
        <v>2229991107.54</v>
      </c>
      <c r="G33" s="770">
        <f>F33-F34</f>
        <v>1087559013.6299999</v>
      </c>
      <c r="H33" s="725" t="s">
        <v>78</v>
      </c>
      <c r="I33" s="727"/>
      <c r="J33" s="727"/>
    </row>
    <row r="34" spans="1:10" ht="14.25" thickBot="1">
      <c r="A34" s="631"/>
      <c r="B34" s="767"/>
      <c r="C34" s="768"/>
      <c r="D34" s="769"/>
      <c r="E34" s="11" t="s">
        <v>27</v>
      </c>
      <c r="F34" s="12">
        <f>VLOOKUP(G19,'Indicadores Media 2010'!B12:F21,5,0)</f>
        <v>1142432093.91</v>
      </c>
      <c r="G34" s="771"/>
      <c r="H34" s="772"/>
      <c r="I34" s="773"/>
      <c r="J34" s="773"/>
    </row>
    <row r="35" spans="1:10" ht="14.25" thickBot="1">
      <c r="A35" s="632"/>
      <c r="B35" s="647"/>
      <c r="C35" s="724"/>
      <c r="D35" s="648"/>
      <c r="E35" s="32" t="s">
        <v>58</v>
      </c>
      <c r="F35" s="94">
        <f>+E16</f>
        <v>248611420</v>
      </c>
      <c r="G35" s="82">
        <f>+F35*60%</f>
        <v>149166852</v>
      </c>
      <c r="H35" s="726"/>
      <c r="I35" s="728"/>
      <c r="J35" s="728"/>
    </row>
    <row r="36" spans="1:10" ht="13.5">
      <c r="A36" s="78"/>
      <c r="B36" s="75"/>
      <c r="C36" s="75"/>
      <c r="D36" s="75"/>
      <c r="E36" s="76"/>
      <c r="F36" s="77"/>
      <c r="G36" s="77"/>
      <c r="H36" s="107"/>
      <c r="I36" s="108"/>
      <c r="J36" s="108"/>
    </row>
    <row r="37" spans="1:10" ht="14.25" thickBot="1">
      <c r="A37" s="7"/>
      <c r="B37" s="735" t="s">
        <v>31</v>
      </c>
      <c r="C37" s="735"/>
      <c r="D37" s="735"/>
      <c r="E37" s="7"/>
      <c r="F37" s="7"/>
      <c r="G37" s="109"/>
      <c r="H37" s="7"/>
      <c r="I37" s="7"/>
      <c r="J37" s="7"/>
    </row>
    <row r="38" spans="1:10" ht="14.25" thickBot="1">
      <c r="A38" s="630">
        <v>4</v>
      </c>
      <c r="B38" s="645" t="s">
        <v>76</v>
      </c>
      <c r="C38" s="723"/>
      <c r="D38" s="646"/>
      <c r="E38" s="15" t="s">
        <v>70</v>
      </c>
      <c r="F38" s="94">
        <f>+E16</f>
        <v>248611420</v>
      </c>
      <c r="G38" s="774">
        <f>+'Indicadores Media 2010'!E20-'Indicadores Media 2010'!G20</f>
        <v>2338447868.14</v>
      </c>
      <c r="H38" s="776" t="s">
        <v>78</v>
      </c>
      <c r="I38" s="765"/>
      <c r="J38" s="765"/>
    </row>
    <row r="39" spans="1:10" ht="14.25" thickBot="1">
      <c r="A39" s="632"/>
      <c r="B39" s="647"/>
      <c r="C39" s="724"/>
      <c r="D39" s="648"/>
      <c r="E39" s="15" t="s">
        <v>60</v>
      </c>
      <c r="F39" s="94">
        <f>+F38*70%</f>
        <v>174027994</v>
      </c>
      <c r="G39" s="775"/>
      <c r="H39" s="777"/>
      <c r="I39" s="766"/>
      <c r="J39" s="766"/>
    </row>
    <row r="40" spans="1:10" ht="14.25" thickBot="1">
      <c r="A40" s="7"/>
      <c r="B40" s="7"/>
      <c r="C40" s="7"/>
      <c r="D40" s="7"/>
      <c r="E40" s="7"/>
      <c r="F40" s="7"/>
      <c r="G40" s="7"/>
      <c r="H40" s="7"/>
      <c r="I40" s="7"/>
      <c r="J40" s="7"/>
    </row>
    <row r="41" spans="1:10" ht="13.5" thickBot="1">
      <c r="A41" s="736" t="s">
        <v>33</v>
      </c>
      <c r="B41" s="737"/>
      <c r="C41" s="737"/>
      <c r="D41" s="737"/>
      <c r="E41" s="737"/>
      <c r="F41" s="737"/>
      <c r="G41" s="737"/>
      <c r="H41" s="737"/>
      <c r="I41" s="738"/>
      <c r="J41" s="236" t="s">
        <v>88</v>
      </c>
    </row>
    <row r="42" spans="1:10" ht="13.5">
      <c r="A42" s="7"/>
      <c r="B42" s="7"/>
      <c r="C42" s="7"/>
      <c r="D42" s="7"/>
      <c r="E42" s="7"/>
      <c r="F42" s="7"/>
      <c r="G42" s="7"/>
      <c r="H42" s="7"/>
      <c r="I42" s="7"/>
      <c r="J42" s="7"/>
    </row>
    <row r="43" spans="1:10" ht="13.5">
      <c r="A43" s="7"/>
      <c r="B43" s="7"/>
      <c r="C43" s="7"/>
      <c r="D43" s="7"/>
      <c r="E43" s="7"/>
      <c r="F43" s="7"/>
      <c r="G43" s="7"/>
      <c r="H43" s="7"/>
      <c r="I43" s="7"/>
      <c r="J43" s="7"/>
    </row>
    <row r="44" spans="1:10" ht="13.5">
      <c r="A44" s="40"/>
      <c r="B44" s="40"/>
      <c r="C44" s="40"/>
      <c r="D44" s="40"/>
      <c r="E44" s="40"/>
      <c r="F44" s="40"/>
      <c r="G44" s="40"/>
      <c r="H44" s="7"/>
      <c r="I44" s="7"/>
      <c r="J44" s="40"/>
    </row>
    <row r="45" spans="1:10" ht="13.5">
      <c r="A45" s="762"/>
      <c r="B45" s="762"/>
      <c r="C45" s="762"/>
      <c r="D45" s="762"/>
      <c r="E45" s="762"/>
      <c r="F45" s="762"/>
      <c r="G45" s="762"/>
      <c r="H45" s="762"/>
      <c r="I45" s="762"/>
      <c r="J45" s="762"/>
    </row>
    <row r="46" spans="1:10" ht="12.75">
      <c r="A46" s="622" t="s">
        <v>36</v>
      </c>
      <c r="B46" s="622"/>
      <c r="C46" s="622"/>
      <c r="D46" s="622"/>
      <c r="E46" s="622"/>
      <c r="F46" s="622"/>
      <c r="G46" s="622"/>
      <c r="H46" s="622"/>
      <c r="I46" s="622"/>
      <c r="J46" s="622"/>
    </row>
    <row r="47" spans="1:10" ht="12.75">
      <c r="A47" s="623" t="s">
        <v>37</v>
      </c>
      <c r="B47" s="623"/>
      <c r="C47" s="623"/>
      <c r="D47" s="623"/>
      <c r="E47" s="623"/>
      <c r="F47" s="623"/>
      <c r="G47" s="623"/>
      <c r="H47" s="623"/>
      <c r="I47" s="623"/>
      <c r="J47" s="623"/>
    </row>
    <row r="48" spans="1:10" ht="13.5">
      <c r="A48" s="40"/>
      <c r="B48" s="40"/>
      <c r="C48" s="40"/>
      <c r="D48" s="40"/>
      <c r="E48" s="40"/>
      <c r="F48" s="40"/>
      <c r="G48" s="40"/>
      <c r="H48" s="7"/>
      <c r="I48" s="7"/>
      <c r="J48" s="40"/>
    </row>
    <row r="49" spans="1:10" ht="13.5">
      <c r="A49" s="7"/>
      <c r="B49" s="7"/>
      <c r="C49" s="7"/>
      <c r="D49" s="7"/>
      <c r="E49" s="7"/>
      <c r="F49" s="7"/>
      <c r="G49" s="7"/>
      <c r="H49" s="7"/>
      <c r="I49" s="7"/>
      <c r="J49" s="7"/>
    </row>
    <row r="50" spans="1:10" ht="13.5">
      <c r="A50" s="7"/>
      <c r="B50" s="7"/>
      <c r="C50" s="7"/>
      <c r="D50" s="7"/>
      <c r="E50" s="7"/>
      <c r="F50" s="7"/>
      <c r="G50" s="7"/>
      <c r="H50" s="7"/>
      <c r="I50" s="7"/>
      <c r="J50" s="7"/>
    </row>
    <row r="51" spans="1:10" ht="13.5">
      <c r="A51" s="7"/>
      <c r="B51" s="7"/>
      <c r="C51" s="7"/>
      <c r="D51" s="7"/>
      <c r="E51" s="7"/>
      <c r="F51" s="7"/>
      <c r="G51" s="7"/>
      <c r="H51" s="7"/>
      <c r="I51" s="7"/>
      <c r="J51" s="7"/>
    </row>
  </sheetData>
  <sheetProtection/>
  <mergeCells count="49">
    <mergeCell ref="A41:I41"/>
    <mergeCell ref="A45:J45"/>
    <mergeCell ref="A46:J46"/>
    <mergeCell ref="A47:J47"/>
    <mergeCell ref="B38:D39"/>
    <mergeCell ref="B37:D37"/>
    <mergeCell ref="A38:A39"/>
    <mergeCell ref="G38:G39"/>
    <mergeCell ref="H38:H39"/>
    <mergeCell ref="I38:I39"/>
    <mergeCell ref="J38:J39"/>
    <mergeCell ref="J29:J30"/>
    <mergeCell ref="B32:D32"/>
    <mergeCell ref="A33:A35"/>
    <mergeCell ref="B33:D35"/>
    <mergeCell ref="G33:G34"/>
    <mergeCell ref="H33:H35"/>
    <mergeCell ref="I33:I35"/>
    <mergeCell ref="J33:J35"/>
    <mergeCell ref="B28:D28"/>
    <mergeCell ref="A29:A30"/>
    <mergeCell ref="B29:D30"/>
    <mergeCell ref="G29:G30"/>
    <mergeCell ref="H29:H30"/>
    <mergeCell ref="I29:I30"/>
    <mergeCell ref="A25:A26"/>
    <mergeCell ref="B25:D26"/>
    <mergeCell ref="G25:G26"/>
    <mergeCell ref="H25:H26"/>
    <mergeCell ref="I25:I26"/>
    <mergeCell ref="J25:J26"/>
    <mergeCell ref="A18:A22"/>
    <mergeCell ref="B18:D22"/>
    <mergeCell ref="E18:J18"/>
    <mergeCell ref="E20:J20"/>
    <mergeCell ref="E21:J21"/>
    <mergeCell ref="B24:D24"/>
    <mergeCell ref="A8:E8"/>
    <mergeCell ref="A9:D9"/>
    <mergeCell ref="A10:D10"/>
    <mergeCell ref="A11:D11"/>
    <mergeCell ref="A12:D12"/>
    <mergeCell ref="A13:D13"/>
    <mergeCell ref="A1:J1"/>
    <mergeCell ref="A2:J2"/>
    <mergeCell ref="A3:J3"/>
    <mergeCell ref="A4:J4"/>
    <mergeCell ref="A5:J5"/>
    <mergeCell ref="A6:J6"/>
  </mergeCells>
  <printOptions/>
  <pageMargins left="3.31" right="0.7086614173228347" top="0.7480314960629921" bottom="0.7480314960629921" header="0.31496062992125984" footer="0.31496062992125984"/>
  <pageSetup horizontalDpi="120" verticalDpi="120" orientation="landscape" paperSize="5" scale="70" r:id="rId1"/>
</worksheet>
</file>

<file path=xl/worksheets/sheet8.xml><?xml version="1.0" encoding="utf-8"?>
<worksheet xmlns="http://schemas.openxmlformats.org/spreadsheetml/2006/main" xmlns:r="http://schemas.openxmlformats.org/officeDocument/2006/relationships">
  <sheetPr>
    <tabColor theme="5"/>
  </sheetPr>
  <dimension ref="A1:J51"/>
  <sheetViews>
    <sheetView zoomScalePageLayoutView="0" workbookViewId="0" topLeftCell="A1">
      <selection activeCell="M19" sqref="L19:M20"/>
    </sheetView>
  </sheetViews>
  <sheetFormatPr defaultColWidth="11.421875" defaultRowHeight="12.75"/>
  <cols>
    <col min="1" max="1" width="6.421875" style="0" customWidth="1"/>
    <col min="5" max="5" width="14.28125" style="0" customWidth="1"/>
    <col min="6" max="7" width="12.421875" style="0" bestFit="1" customWidth="1"/>
    <col min="8" max="9" width="4.7109375" style="0" customWidth="1"/>
    <col min="10" max="10" width="12.7109375" style="0" bestFit="1" customWidth="1"/>
  </cols>
  <sheetData>
    <row r="1" spans="1:10" ht="16.5">
      <c r="A1" s="619" t="s">
        <v>7</v>
      </c>
      <c r="B1" s="619"/>
      <c r="C1" s="619"/>
      <c r="D1" s="619"/>
      <c r="E1" s="619"/>
      <c r="F1" s="619"/>
      <c r="G1" s="619"/>
      <c r="H1" s="619"/>
      <c r="I1" s="619"/>
      <c r="J1" s="619"/>
    </row>
    <row r="2" spans="1:10" ht="16.5">
      <c r="A2" s="619" t="s">
        <v>4</v>
      </c>
      <c r="B2" s="619"/>
      <c r="C2" s="619"/>
      <c r="D2" s="619"/>
      <c r="E2" s="619"/>
      <c r="F2" s="619"/>
      <c r="G2" s="619"/>
      <c r="H2" s="619"/>
      <c r="I2" s="619"/>
      <c r="J2" s="619"/>
    </row>
    <row r="3" spans="1:10" ht="16.5">
      <c r="A3" s="619" t="s">
        <v>50</v>
      </c>
      <c r="B3" s="619"/>
      <c r="C3" s="619"/>
      <c r="D3" s="619"/>
      <c r="E3" s="619"/>
      <c r="F3" s="619"/>
      <c r="G3" s="619"/>
      <c r="H3" s="619"/>
      <c r="I3" s="619"/>
      <c r="J3" s="619"/>
    </row>
    <row r="4" spans="1:10" ht="16.5">
      <c r="A4" s="619" t="s">
        <v>241</v>
      </c>
      <c r="B4" s="619"/>
      <c r="C4" s="619"/>
      <c r="D4" s="619"/>
      <c r="E4" s="619"/>
      <c r="F4" s="619"/>
      <c r="G4" s="619"/>
      <c r="H4" s="619"/>
      <c r="I4" s="619"/>
      <c r="J4" s="619"/>
    </row>
    <row r="5" spans="1:10" ht="16.5">
      <c r="A5" s="619" t="s">
        <v>20</v>
      </c>
      <c r="B5" s="619"/>
      <c r="C5" s="619"/>
      <c r="D5" s="619"/>
      <c r="E5" s="619"/>
      <c r="F5" s="619"/>
      <c r="G5" s="619"/>
      <c r="H5" s="619"/>
      <c r="I5" s="619"/>
      <c r="J5" s="619"/>
    </row>
    <row r="6" spans="1:10" ht="16.5">
      <c r="A6" s="611" t="s">
        <v>299</v>
      </c>
      <c r="B6" s="611"/>
      <c r="C6" s="611"/>
      <c r="D6" s="611"/>
      <c r="E6" s="611"/>
      <c r="F6" s="611"/>
      <c r="G6" s="611"/>
      <c r="H6" s="611"/>
      <c r="I6" s="611"/>
      <c r="J6" s="611"/>
    </row>
    <row r="7" spans="1:10" ht="14.25" thickBot="1">
      <c r="A7" s="3"/>
      <c r="B7" s="3"/>
      <c r="C7" s="3"/>
      <c r="D7" s="3"/>
      <c r="E7" s="3"/>
      <c r="F7" s="3"/>
      <c r="G7" s="3"/>
      <c r="H7" s="3"/>
      <c r="I7" s="3"/>
      <c r="J7" s="3"/>
    </row>
    <row r="8" spans="1:10" ht="14.25" thickBot="1">
      <c r="A8" s="701" t="s">
        <v>23</v>
      </c>
      <c r="B8" s="702"/>
      <c r="C8" s="702"/>
      <c r="D8" s="702"/>
      <c r="E8" s="703"/>
      <c r="F8" s="7"/>
      <c r="G8" s="7"/>
      <c r="H8" s="7"/>
      <c r="I8" s="7"/>
      <c r="J8" s="7"/>
    </row>
    <row r="9" spans="1:10" ht="14.25" thickBot="1">
      <c r="A9" s="701" t="s">
        <v>21</v>
      </c>
      <c r="B9" s="702"/>
      <c r="C9" s="702"/>
      <c r="D9" s="703"/>
      <c r="E9" s="13" t="s">
        <v>22</v>
      </c>
      <c r="F9" s="7"/>
      <c r="G9" s="7"/>
      <c r="H9" s="7"/>
      <c r="I9" s="7"/>
      <c r="J9" s="7"/>
    </row>
    <row r="10" spans="1:10" ht="14.25" thickBot="1">
      <c r="A10" s="704" t="s">
        <v>71</v>
      </c>
      <c r="B10" s="705"/>
      <c r="C10" s="705"/>
      <c r="D10" s="706"/>
      <c r="E10" s="14"/>
      <c r="F10" s="7"/>
      <c r="G10" s="7"/>
      <c r="H10" s="7"/>
      <c r="I10" s="7"/>
      <c r="J10" s="7"/>
    </row>
    <row r="11" spans="1:10" ht="14.25" thickBot="1">
      <c r="A11" s="707" t="s">
        <v>62</v>
      </c>
      <c r="B11" s="708"/>
      <c r="C11" s="708"/>
      <c r="D11" s="709"/>
      <c r="E11" s="14"/>
      <c r="F11" s="7"/>
      <c r="G11" s="7"/>
      <c r="H11" s="7"/>
      <c r="I11" s="7"/>
      <c r="J11" s="7"/>
    </row>
    <row r="12" spans="1:10" ht="14.25" thickBot="1">
      <c r="A12" s="707" t="s">
        <v>72</v>
      </c>
      <c r="B12" s="708"/>
      <c r="C12" s="708"/>
      <c r="D12" s="709"/>
      <c r="E12" s="14"/>
      <c r="F12" s="7"/>
      <c r="G12" s="7"/>
      <c r="H12" s="7"/>
      <c r="I12" s="7"/>
      <c r="J12" s="7"/>
    </row>
    <row r="13" spans="1:10" ht="14.25" thickBot="1">
      <c r="A13" s="710" t="s">
        <v>73</v>
      </c>
      <c r="B13" s="711"/>
      <c r="C13" s="711"/>
      <c r="D13" s="712"/>
      <c r="E13" s="14"/>
      <c r="F13" s="7"/>
      <c r="G13" s="7"/>
      <c r="H13" s="7"/>
      <c r="I13" s="7"/>
      <c r="J13" s="7"/>
    </row>
    <row r="14" spans="1:10" ht="13.5">
      <c r="A14" s="7"/>
      <c r="B14" s="7"/>
      <c r="C14" s="7"/>
      <c r="D14" s="7"/>
      <c r="E14" s="7"/>
      <c r="F14" s="7"/>
      <c r="G14" s="7"/>
      <c r="H14" s="7"/>
      <c r="I14" s="7"/>
      <c r="J14" s="7"/>
    </row>
    <row r="15" spans="1:10" ht="13.5">
      <c r="A15" s="58" t="s">
        <v>46</v>
      </c>
      <c r="B15" s="58"/>
      <c r="C15" s="58"/>
      <c r="D15" s="59"/>
      <c r="E15" s="103">
        <v>250000000</v>
      </c>
      <c r="F15" s="7"/>
      <c r="G15" s="7"/>
      <c r="H15" s="7"/>
      <c r="I15" s="7"/>
      <c r="J15" s="7"/>
    </row>
    <row r="16" spans="1:10" ht="13.5">
      <c r="A16" s="58" t="s">
        <v>66</v>
      </c>
      <c r="B16" s="58"/>
      <c r="C16" s="58"/>
      <c r="D16" s="59"/>
      <c r="E16" s="103">
        <v>122267500</v>
      </c>
      <c r="F16" s="7"/>
      <c r="G16" s="7"/>
      <c r="H16" s="7"/>
      <c r="I16" s="7"/>
      <c r="J16" s="7"/>
    </row>
    <row r="17" spans="1:10" ht="14.25" thickBot="1">
      <c r="A17" s="7"/>
      <c r="B17" s="7"/>
      <c r="C17" s="7"/>
      <c r="D17" s="7"/>
      <c r="E17" s="7"/>
      <c r="F17" s="7"/>
      <c r="G17" s="7"/>
      <c r="H17" s="7"/>
      <c r="I17" s="7"/>
      <c r="J17" s="7"/>
    </row>
    <row r="18" spans="1:10" ht="14.25" thickBot="1">
      <c r="A18" s="649" t="s">
        <v>5</v>
      </c>
      <c r="B18" s="713" t="s">
        <v>24</v>
      </c>
      <c r="C18" s="714"/>
      <c r="D18" s="715"/>
      <c r="E18" s="652" t="s">
        <v>19</v>
      </c>
      <c r="F18" s="653"/>
      <c r="G18" s="653"/>
      <c r="H18" s="653"/>
      <c r="I18" s="653"/>
      <c r="J18" s="654"/>
    </row>
    <row r="19" spans="1:10" ht="14.25" thickBot="1">
      <c r="A19" s="650"/>
      <c r="B19" s="716"/>
      <c r="C19" s="717"/>
      <c r="D19" s="718"/>
      <c r="E19" s="41"/>
      <c r="F19" s="42" t="s">
        <v>45</v>
      </c>
      <c r="G19" s="104">
        <v>830036296</v>
      </c>
      <c r="H19" s="42"/>
      <c r="I19" s="42"/>
      <c r="J19" s="5"/>
    </row>
    <row r="20" spans="1:10" ht="13.5" thickBot="1">
      <c r="A20" s="650"/>
      <c r="B20" s="716"/>
      <c r="C20" s="717"/>
      <c r="D20" s="718"/>
      <c r="E20" s="655" t="str">
        <f>VLOOKUP(G19,'[1]Indicadores Media 2010'!B10:C19,2,0)</f>
        <v>SAVERA SAS</v>
      </c>
      <c r="F20" s="656"/>
      <c r="G20" s="656"/>
      <c r="H20" s="656"/>
      <c r="I20" s="656"/>
      <c r="J20" s="657"/>
    </row>
    <row r="21" spans="1:10" ht="14.25" thickBot="1">
      <c r="A21" s="650"/>
      <c r="B21" s="716"/>
      <c r="C21" s="717"/>
      <c r="D21" s="718"/>
      <c r="E21" s="652" t="s">
        <v>0</v>
      </c>
      <c r="F21" s="653"/>
      <c r="G21" s="653"/>
      <c r="H21" s="653"/>
      <c r="I21" s="653"/>
      <c r="J21" s="654"/>
    </row>
    <row r="22" spans="1:10" ht="14.25" thickBot="1">
      <c r="A22" s="651"/>
      <c r="B22" s="719"/>
      <c r="C22" s="720"/>
      <c r="D22" s="764"/>
      <c r="E22" s="32"/>
      <c r="F22" s="33"/>
      <c r="G22" s="5"/>
      <c r="H22" s="6" t="s">
        <v>2</v>
      </c>
      <c r="I22" s="5" t="s">
        <v>1</v>
      </c>
      <c r="J22" s="5" t="s">
        <v>6</v>
      </c>
    </row>
    <row r="23" spans="1:10" ht="13.5">
      <c r="A23" s="7"/>
      <c r="B23" s="7"/>
      <c r="C23" s="7"/>
      <c r="D23" s="7"/>
      <c r="E23" s="7"/>
      <c r="F23" s="7"/>
      <c r="G23" s="7"/>
      <c r="H23" s="7"/>
      <c r="I23" s="7"/>
      <c r="J23" s="7"/>
    </row>
    <row r="24" spans="1:10" ht="14.25" thickBot="1">
      <c r="A24" s="7"/>
      <c r="B24" s="665" t="s">
        <v>25</v>
      </c>
      <c r="C24" s="665"/>
      <c r="D24" s="665"/>
      <c r="E24" s="8"/>
      <c r="F24" s="8"/>
      <c r="G24" s="8"/>
      <c r="H24" s="7"/>
      <c r="I24" s="7"/>
      <c r="J24" s="7"/>
    </row>
    <row r="25" spans="1:10" ht="13.5">
      <c r="A25" s="630">
        <v>1</v>
      </c>
      <c r="B25" s="645" t="s">
        <v>74</v>
      </c>
      <c r="C25" s="723"/>
      <c r="D25" s="646"/>
      <c r="E25" s="9" t="s">
        <v>26</v>
      </c>
      <c r="F25" s="10">
        <f>VLOOKUP(G19,'[1]Indicadores Media 2010'!B10:D19,3,0)</f>
        <v>3613525314</v>
      </c>
      <c r="G25" s="721">
        <f>+F25/F26</f>
        <v>2.1564104104893156</v>
      </c>
      <c r="H25" s="725" t="s">
        <v>78</v>
      </c>
      <c r="I25" s="727"/>
      <c r="J25" s="727"/>
    </row>
    <row r="26" spans="1:10" ht="14.25" thickBot="1">
      <c r="A26" s="632"/>
      <c r="B26" s="647"/>
      <c r="C26" s="724"/>
      <c r="D26" s="648"/>
      <c r="E26" s="11" t="s">
        <v>27</v>
      </c>
      <c r="F26" s="12">
        <f>VLOOKUP(G19,'[1]Indicadores Media 2010'!B10:F19,5,0)</f>
        <v>1675713165</v>
      </c>
      <c r="G26" s="722"/>
      <c r="H26" s="726"/>
      <c r="I26" s="728"/>
      <c r="J26" s="728"/>
    </row>
    <row r="27" spans="1:10" ht="13.5">
      <c r="A27" s="7"/>
      <c r="B27" s="7"/>
      <c r="C27" s="7"/>
      <c r="D27" s="7"/>
      <c r="E27" s="7"/>
      <c r="F27" s="7"/>
      <c r="G27" s="7"/>
      <c r="H27" s="7"/>
      <c r="I27" s="7"/>
      <c r="J27" s="7"/>
    </row>
    <row r="28" spans="1:10" ht="14.25" thickBot="1">
      <c r="A28" s="7"/>
      <c r="B28" s="665" t="s">
        <v>28</v>
      </c>
      <c r="C28" s="665"/>
      <c r="D28" s="665"/>
      <c r="E28" s="7"/>
      <c r="F28" s="7"/>
      <c r="G28" s="7"/>
      <c r="H28" s="7"/>
      <c r="I28" s="7"/>
      <c r="J28" s="7"/>
    </row>
    <row r="29" spans="1:10" ht="13.5" thickBot="1">
      <c r="A29" s="630">
        <v>2</v>
      </c>
      <c r="B29" s="645" t="s">
        <v>69</v>
      </c>
      <c r="C29" s="723"/>
      <c r="D29" s="646"/>
      <c r="E29" s="105" t="s">
        <v>29</v>
      </c>
      <c r="F29" s="12">
        <f>VLOOKUP(G19,'[1]Indicadores Media 2010'!B10:G19,6,0)</f>
        <v>2217713165</v>
      </c>
      <c r="G29" s="729">
        <f>(+F29/F30)</f>
        <v>0.5949142274326202</v>
      </c>
      <c r="H29" s="725" t="s">
        <v>78</v>
      </c>
      <c r="I29" s="727"/>
      <c r="J29" s="727"/>
    </row>
    <row r="30" spans="1:10" ht="13.5" thickBot="1">
      <c r="A30" s="632"/>
      <c r="B30" s="647"/>
      <c r="C30" s="724"/>
      <c r="D30" s="648"/>
      <c r="E30" s="106" t="s">
        <v>32</v>
      </c>
      <c r="F30" s="12">
        <f>VLOOKUP(G19,'[1]Indicadores Media 2010'!B10:E19,4,0)</f>
        <v>3727786398</v>
      </c>
      <c r="G30" s="730"/>
      <c r="H30" s="726"/>
      <c r="I30" s="728"/>
      <c r="J30" s="728"/>
    </row>
    <row r="31" spans="1:10" ht="13.5">
      <c r="A31" s="7"/>
      <c r="B31" s="7"/>
      <c r="C31" s="7"/>
      <c r="D31" s="7"/>
      <c r="E31" s="7"/>
      <c r="F31" s="7"/>
      <c r="G31" s="7"/>
      <c r="H31" s="7"/>
      <c r="I31" s="7"/>
      <c r="J31" s="7"/>
    </row>
    <row r="32" spans="1:10" ht="14.25" thickBot="1">
      <c r="A32" s="7"/>
      <c r="B32" s="735" t="s">
        <v>30</v>
      </c>
      <c r="C32" s="735"/>
      <c r="D32" s="735"/>
      <c r="E32" s="7"/>
      <c r="F32" s="7"/>
      <c r="G32" s="7"/>
      <c r="H32" s="7"/>
      <c r="I32" s="7"/>
      <c r="J32" s="7"/>
    </row>
    <row r="33" spans="1:10" ht="13.5">
      <c r="A33" s="630">
        <v>3</v>
      </c>
      <c r="B33" s="645" t="s">
        <v>75</v>
      </c>
      <c r="C33" s="723"/>
      <c r="D33" s="646"/>
      <c r="E33" s="9" t="s">
        <v>26</v>
      </c>
      <c r="F33" s="10">
        <f>VLOOKUP(G19,'[1]Indicadores Media 2010'!B10:E19,3,0)</f>
        <v>3613525314</v>
      </c>
      <c r="G33" s="770">
        <f>F33-F34</f>
        <v>1937812149</v>
      </c>
      <c r="H33" s="725" t="s">
        <v>78</v>
      </c>
      <c r="I33" s="727"/>
      <c r="J33" s="727"/>
    </row>
    <row r="34" spans="1:10" ht="14.25" thickBot="1">
      <c r="A34" s="631"/>
      <c r="B34" s="767"/>
      <c r="C34" s="768"/>
      <c r="D34" s="769"/>
      <c r="E34" s="11" t="s">
        <v>27</v>
      </c>
      <c r="F34" s="12">
        <f>VLOOKUP(G19,'[1]Indicadores Media 2010'!B10:F19,5,0)</f>
        <v>1675713165</v>
      </c>
      <c r="G34" s="771"/>
      <c r="H34" s="772"/>
      <c r="I34" s="773"/>
      <c r="J34" s="773"/>
    </row>
    <row r="35" spans="1:10" ht="14.25" thickBot="1">
      <c r="A35" s="632"/>
      <c r="B35" s="647"/>
      <c r="C35" s="724"/>
      <c r="D35" s="648"/>
      <c r="E35" s="32" t="s">
        <v>58</v>
      </c>
      <c r="F35" s="94">
        <f>+E16</f>
        <v>122267500</v>
      </c>
      <c r="G35" s="82">
        <f>+F35*60%</f>
        <v>73360500</v>
      </c>
      <c r="H35" s="726"/>
      <c r="I35" s="728"/>
      <c r="J35" s="728"/>
    </row>
    <row r="36" spans="1:10" ht="13.5">
      <c r="A36" s="78"/>
      <c r="B36" s="75"/>
      <c r="C36" s="75"/>
      <c r="D36" s="75"/>
      <c r="E36" s="76"/>
      <c r="F36" s="77"/>
      <c r="G36" s="77"/>
      <c r="H36" s="107"/>
      <c r="I36" s="108"/>
      <c r="J36" s="108"/>
    </row>
    <row r="37" spans="1:10" ht="14.25" thickBot="1">
      <c r="A37" s="7"/>
      <c r="B37" s="735" t="s">
        <v>31</v>
      </c>
      <c r="C37" s="735"/>
      <c r="D37" s="735"/>
      <c r="E37" s="7"/>
      <c r="F37" s="7"/>
      <c r="G37" s="109"/>
      <c r="H37" s="7"/>
      <c r="I37" s="7"/>
      <c r="J37" s="7"/>
    </row>
    <row r="38" spans="1:10" ht="14.25" thickBot="1">
      <c r="A38" s="630">
        <v>4</v>
      </c>
      <c r="B38" s="645" t="s">
        <v>76</v>
      </c>
      <c r="C38" s="723"/>
      <c r="D38" s="646"/>
      <c r="E38" s="15" t="s">
        <v>70</v>
      </c>
      <c r="F38" s="94">
        <f>+E16</f>
        <v>122267500</v>
      </c>
      <c r="G38" s="774">
        <f>+'Indicadores Media 2010'!E21-'Indicadores Media 2010'!G21</f>
        <v>1510073233</v>
      </c>
      <c r="H38" s="776" t="s">
        <v>78</v>
      </c>
      <c r="I38" s="765"/>
      <c r="J38" s="765"/>
    </row>
    <row r="39" spans="1:10" ht="14.25" thickBot="1">
      <c r="A39" s="632"/>
      <c r="B39" s="647"/>
      <c r="C39" s="724"/>
      <c r="D39" s="648"/>
      <c r="E39" s="15" t="s">
        <v>60</v>
      </c>
      <c r="F39" s="94">
        <f>+F38*70%</f>
        <v>85587250</v>
      </c>
      <c r="G39" s="775"/>
      <c r="H39" s="777"/>
      <c r="I39" s="766"/>
      <c r="J39" s="766"/>
    </row>
    <row r="40" spans="1:10" ht="14.25" thickBot="1">
      <c r="A40" s="7"/>
      <c r="B40" s="7"/>
      <c r="C40" s="7"/>
      <c r="D40" s="7"/>
      <c r="E40" s="7"/>
      <c r="F40" s="7"/>
      <c r="G40" s="7"/>
      <c r="H40" s="7"/>
      <c r="I40" s="7"/>
      <c r="J40" s="7"/>
    </row>
    <row r="41" spans="1:10" ht="13.5" thickBot="1">
      <c r="A41" s="736" t="s">
        <v>33</v>
      </c>
      <c r="B41" s="737"/>
      <c r="C41" s="737"/>
      <c r="D41" s="737"/>
      <c r="E41" s="737"/>
      <c r="F41" s="737"/>
      <c r="G41" s="737"/>
      <c r="H41" s="737"/>
      <c r="I41" s="738"/>
      <c r="J41" s="236" t="s">
        <v>88</v>
      </c>
    </row>
    <row r="42" spans="1:10" ht="13.5">
      <c r="A42" s="7"/>
      <c r="B42" s="7"/>
      <c r="C42" s="7"/>
      <c r="D42" s="7"/>
      <c r="E42" s="7"/>
      <c r="F42" s="7"/>
      <c r="G42" s="7"/>
      <c r="H42" s="7"/>
      <c r="I42" s="7"/>
      <c r="J42" s="7"/>
    </row>
    <row r="43" spans="1:10" ht="13.5">
      <c r="A43" s="7"/>
      <c r="B43" s="7"/>
      <c r="C43" s="7"/>
      <c r="D43" s="7"/>
      <c r="E43" s="7"/>
      <c r="F43" s="7"/>
      <c r="G43" s="7"/>
      <c r="H43" s="7"/>
      <c r="I43" s="7"/>
      <c r="J43" s="7"/>
    </row>
    <row r="44" spans="1:10" ht="13.5">
      <c r="A44" s="40"/>
      <c r="B44" s="40"/>
      <c r="C44" s="40"/>
      <c r="D44" s="40"/>
      <c r="E44" s="40"/>
      <c r="F44" s="40"/>
      <c r="G44" s="40"/>
      <c r="H44" s="7"/>
      <c r="I44" s="7"/>
      <c r="J44" s="40"/>
    </row>
    <row r="45" spans="1:10" ht="13.5">
      <c r="A45" s="762" t="s">
        <v>39</v>
      </c>
      <c r="B45" s="762"/>
      <c r="C45" s="762"/>
      <c r="D45" s="762"/>
      <c r="E45" s="762"/>
      <c r="F45" s="762"/>
      <c r="G45" s="762"/>
      <c r="H45" s="762"/>
      <c r="I45" s="762"/>
      <c r="J45" s="762"/>
    </row>
    <row r="46" spans="1:10" ht="12.75">
      <c r="A46" s="622" t="s">
        <v>36</v>
      </c>
      <c r="B46" s="622"/>
      <c r="C46" s="622"/>
      <c r="D46" s="622"/>
      <c r="E46" s="622"/>
      <c r="F46" s="622"/>
      <c r="G46" s="622"/>
      <c r="H46" s="622"/>
      <c r="I46" s="622"/>
      <c r="J46" s="622"/>
    </row>
    <row r="47" spans="1:10" ht="12.75">
      <c r="A47" s="623" t="s">
        <v>37</v>
      </c>
      <c r="B47" s="623"/>
      <c r="C47" s="623"/>
      <c r="D47" s="623"/>
      <c r="E47" s="623"/>
      <c r="F47" s="623"/>
      <c r="G47" s="623"/>
      <c r="H47" s="623"/>
      <c r="I47" s="623"/>
      <c r="J47" s="623"/>
    </row>
    <row r="48" spans="1:10" ht="13.5">
      <c r="A48" s="40"/>
      <c r="B48" s="40"/>
      <c r="C48" s="40"/>
      <c r="D48" s="40"/>
      <c r="E48" s="40"/>
      <c r="F48" s="40"/>
      <c r="G48" s="40"/>
      <c r="H48" s="7"/>
      <c r="I48" s="7"/>
      <c r="J48" s="40"/>
    </row>
    <row r="49" spans="1:10" ht="13.5">
      <c r="A49" s="7"/>
      <c r="B49" s="7"/>
      <c r="C49" s="7"/>
      <c r="D49" s="7"/>
      <c r="E49" s="7"/>
      <c r="F49" s="7"/>
      <c r="G49" s="7"/>
      <c r="H49" s="7"/>
      <c r="I49" s="7"/>
      <c r="J49" s="7"/>
    </row>
    <row r="50" spans="1:10" ht="13.5">
      <c r="A50" s="7"/>
      <c r="B50" s="7"/>
      <c r="C50" s="7"/>
      <c r="D50" s="7"/>
      <c r="E50" s="7"/>
      <c r="F50" s="7"/>
      <c r="G50" s="7"/>
      <c r="H50" s="7"/>
      <c r="I50" s="7"/>
      <c r="J50" s="7"/>
    </row>
    <row r="51" spans="1:10" ht="13.5">
      <c r="A51" s="7"/>
      <c r="B51" s="7"/>
      <c r="C51" s="7"/>
      <c r="D51" s="7"/>
      <c r="E51" s="7"/>
      <c r="F51" s="7"/>
      <c r="G51" s="7"/>
      <c r="H51" s="7"/>
      <c r="I51" s="7"/>
      <c r="J51" s="7"/>
    </row>
  </sheetData>
  <sheetProtection/>
  <mergeCells count="49">
    <mergeCell ref="J33:J35"/>
    <mergeCell ref="A41:I41"/>
    <mergeCell ref="J38:J39"/>
    <mergeCell ref="A45:J45"/>
    <mergeCell ref="A46:J46"/>
    <mergeCell ref="A47:J47"/>
    <mergeCell ref="B37:D37"/>
    <mergeCell ref="A38:A39"/>
    <mergeCell ref="B38:D39"/>
    <mergeCell ref="G38:G39"/>
    <mergeCell ref="H38:H39"/>
    <mergeCell ref="I38:I39"/>
    <mergeCell ref="A29:A30"/>
    <mergeCell ref="B29:D30"/>
    <mergeCell ref="G29:G30"/>
    <mergeCell ref="H29:H30"/>
    <mergeCell ref="I29:I30"/>
    <mergeCell ref="B33:D35"/>
    <mergeCell ref="G33:G34"/>
    <mergeCell ref="H33:H35"/>
    <mergeCell ref="I33:I35"/>
    <mergeCell ref="J29:J30"/>
    <mergeCell ref="B32:D32"/>
    <mergeCell ref="A33:A35"/>
    <mergeCell ref="A25:A26"/>
    <mergeCell ref="B25:D26"/>
    <mergeCell ref="G25:G26"/>
    <mergeCell ref="H25:H26"/>
    <mergeCell ref="I25:I26"/>
    <mergeCell ref="J25:J26"/>
    <mergeCell ref="B28:D28"/>
    <mergeCell ref="A18:A22"/>
    <mergeCell ref="B18:D22"/>
    <mergeCell ref="E18:J18"/>
    <mergeCell ref="E20:J20"/>
    <mergeCell ref="E21:J21"/>
    <mergeCell ref="B24:D24"/>
    <mergeCell ref="A8:E8"/>
    <mergeCell ref="A9:D9"/>
    <mergeCell ref="A10:D10"/>
    <mergeCell ref="A11:D11"/>
    <mergeCell ref="A12:D12"/>
    <mergeCell ref="A13:D13"/>
    <mergeCell ref="A1:J1"/>
    <mergeCell ref="A2:J2"/>
    <mergeCell ref="A3:J3"/>
    <mergeCell ref="A4:J4"/>
    <mergeCell ref="A5:J5"/>
    <mergeCell ref="A6:J6"/>
  </mergeCells>
  <printOptions/>
  <pageMargins left="2.87" right="0.7086614173228347" top="0.7480314960629921" bottom="0.7480314960629921" header="0.31496062992125984" footer="0.31496062992125984"/>
  <pageSetup horizontalDpi="120" verticalDpi="120" orientation="landscape" scale="70"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J21"/>
  <sheetViews>
    <sheetView zoomScalePageLayoutView="0" workbookViewId="0" topLeftCell="A4">
      <selection activeCell="I10" sqref="I10"/>
    </sheetView>
  </sheetViews>
  <sheetFormatPr defaultColWidth="11.421875" defaultRowHeight="12.75"/>
  <cols>
    <col min="1" max="1" width="5.421875" style="0" customWidth="1"/>
    <col min="2" max="2" width="40.57421875" style="0" customWidth="1"/>
    <col min="3" max="3" width="22.421875" style="0" customWidth="1"/>
    <col min="4" max="4" width="25.57421875" style="0" customWidth="1"/>
    <col min="5" max="5" width="19.7109375" style="0" customWidth="1"/>
    <col min="6" max="6" width="21.28125" style="0" customWidth="1"/>
    <col min="7" max="7" width="17.421875" style="0" customWidth="1"/>
  </cols>
  <sheetData>
    <row r="1" spans="1:10" ht="16.5">
      <c r="A1" s="619" t="s">
        <v>7</v>
      </c>
      <c r="B1" s="619"/>
      <c r="C1" s="619"/>
      <c r="D1" s="619"/>
      <c r="E1" s="619"/>
      <c r="F1" s="619"/>
      <c r="G1" s="619"/>
      <c r="H1" s="237"/>
      <c r="I1" s="237"/>
      <c r="J1" s="237"/>
    </row>
    <row r="2" spans="1:10" ht="16.5">
      <c r="A2" s="619" t="s">
        <v>4</v>
      </c>
      <c r="B2" s="619"/>
      <c r="C2" s="619"/>
      <c r="D2" s="619"/>
      <c r="E2" s="619"/>
      <c r="F2" s="619"/>
      <c r="G2" s="619"/>
      <c r="H2" s="237"/>
      <c r="I2" s="237"/>
      <c r="J2" s="237"/>
    </row>
    <row r="3" spans="1:10" ht="16.5">
      <c r="A3" s="619" t="s">
        <v>50</v>
      </c>
      <c r="B3" s="619"/>
      <c r="C3" s="619"/>
      <c r="D3" s="619"/>
      <c r="E3" s="619"/>
      <c r="F3" s="619"/>
      <c r="G3" s="619"/>
      <c r="H3" s="237"/>
      <c r="I3" s="237"/>
      <c r="J3" s="237"/>
    </row>
    <row r="4" spans="1:10" ht="16.5">
      <c r="A4" s="619" t="s">
        <v>241</v>
      </c>
      <c r="B4" s="619"/>
      <c r="C4" s="619"/>
      <c r="D4" s="619"/>
      <c r="E4" s="619"/>
      <c r="F4" s="619"/>
      <c r="G4" s="619"/>
      <c r="H4" s="237"/>
      <c r="I4" s="237"/>
      <c r="J4" s="237"/>
    </row>
    <row r="5" spans="1:10" ht="16.5">
      <c r="A5" s="363"/>
      <c r="B5" s="363"/>
      <c r="C5" s="363"/>
      <c r="D5" s="363"/>
      <c r="E5" s="363"/>
      <c r="F5" s="363"/>
      <c r="G5" s="363"/>
      <c r="H5" s="237"/>
      <c r="I5" s="237"/>
      <c r="J5" s="237"/>
    </row>
    <row r="6" spans="1:10" ht="16.5">
      <c r="A6" s="611" t="s">
        <v>299</v>
      </c>
      <c r="B6" s="611"/>
      <c r="C6" s="611"/>
      <c r="D6" s="611"/>
      <c r="E6" s="611"/>
      <c r="F6" s="611"/>
      <c r="G6" s="611"/>
      <c r="H6" s="237"/>
      <c r="I6" s="237"/>
      <c r="J6" s="237"/>
    </row>
    <row r="8" spans="1:7" ht="14.25" thickBot="1">
      <c r="A8" s="779" t="s">
        <v>91</v>
      </c>
      <c r="B8" s="779"/>
      <c r="C8" s="779"/>
      <c r="D8" s="779"/>
      <c r="E8" s="779"/>
      <c r="F8" s="779"/>
      <c r="G8" s="779"/>
    </row>
    <row r="9" spans="1:7" ht="26.25" thickBot="1">
      <c r="A9" s="241"/>
      <c r="B9" s="16" t="s">
        <v>92</v>
      </c>
      <c r="C9" s="336" t="s">
        <v>51</v>
      </c>
      <c r="D9" s="336" t="s">
        <v>93</v>
      </c>
      <c r="E9" s="336" t="s">
        <v>52</v>
      </c>
      <c r="F9" s="337" t="s">
        <v>94</v>
      </c>
      <c r="G9" s="338" t="s">
        <v>55</v>
      </c>
    </row>
    <row r="10" spans="1:7" ht="239.25" customHeight="1" thickBot="1">
      <c r="A10" s="339">
        <v>1</v>
      </c>
      <c r="B10" s="335" t="s">
        <v>95</v>
      </c>
      <c r="C10" s="339" t="s">
        <v>114</v>
      </c>
      <c r="D10" s="340" t="s">
        <v>115</v>
      </c>
      <c r="E10" s="16" t="s">
        <v>96</v>
      </c>
      <c r="F10" s="16" t="s">
        <v>317</v>
      </c>
      <c r="G10" s="16" t="s">
        <v>96</v>
      </c>
    </row>
    <row r="11" spans="1:7" ht="129" customHeight="1" thickBot="1">
      <c r="A11" s="339">
        <v>2</v>
      </c>
      <c r="B11" s="335" t="s">
        <v>97</v>
      </c>
      <c r="C11" s="339" t="s">
        <v>116</v>
      </c>
      <c r="D11" s="339" t="s">
        <v>117</v>
      </c>
      <c r="E11" s="339" t="s">
        <v>118</v>
      </c>
      <c r="F11" s="336" t="s">
        <v>98</v>
      </c>
      <c r="G11" s="336" t="s">
        <v>98</v>
      </c>
    </row>
    <row r="12" spans="1:7" ht="217.5" thickBot="1">
      <c r="A12" s="339">
        <v>3</v>
      </c>
      <c r="B12" s="335" t="s">
        <v>99</v>
      </c>
      <c r="C12" s="336" t="s">
        <v>96</v>
      </c>
      <c r="D12" s="339" t="s">
        <v>100</v>
      </c>
      <c r="E12" s="16" t="s">
        <v>96</v>
      </c>
      <c r="F12" s="16" t="s">
        <v>96</v>
      </c>
      <c r="G12" s="336" t="s">
        <v>96</v>
      </c>
    </row>
    <row r="13" spans="1:7" ht="39" thickBot="1">
      <c r="A13" s="339">
        <v>4</v>
      </c>
      <c r="B13" s="335" t="s">
        <v>101</v>
      </c>
      <c r="C13" s="336" t="s">
        <v>96</v>
      </c>
      <c r="D13" s="16" t="s">
        <v>96</v>
      </c>
      <c r="E13" s="16" t="s">
        <v>96</v>
      </c>
      <c r="F13" s="336" t="s">
        <v>96</v>
      </c>
      <c r="G13" s="16" t="s">
        <v>96</v>
      </c>
    </row>
    <row r="14" spans="1:7" ht="51.75" thickBot="1">
      <c r="A14" s="339">
        <v>5</v>
      </c>
      <c r="B14" s="335" t="s">
        <v>102</v>
      </c>
      <c r="C14" s="336" t="s">
        <v>96</v>
      </c>
      <c r="D14" s="16" t="s">
        <v>96</v>
      </c>
      <c r="E14" s="16" t="s">
        <v>96</v>
      </c>
      <c r="F14" s="16" t="s">
        <v>96</v>
      </c>
      <c r="G14" s="16" t="s">
        <v>96</v>
      </c>
    </row>
    <row r="15" spans="1:3" ht="12.75">
      <c r="A15" s="238"/>
      <c r="B15" s="239"/>
      <c r="C15" s="239"/>
    </row>
    <row r="18" spans="1:7" ht="12.75">
      <c r="A18" s="622" t="s">
        <v>236</v>
      </c>
      <c r="B18" s="622"/>
      <c r="C18" s="622"/>
      <c r="D18" s="622"/>
      <c r="E18" s="622"/>
      <c r="F18" s="622"/>
      <c r="G18" s="622"/>
    </row>
    <row r="19" spans="1:7" ht="12.75">
      <c r="A19" s="778" t="s">
        <v>234</v>
      </c>
      <c r="B19" s="778"/>
      <c r="C19" s="778"/>
      <c r="D19" s="778"/>
      <c r="E19" s="778"/>
      <c r="F19" s="778"/>
      <c r="G19" s="778"/>
    </row>
    <row r="21" ht="12.75">
      <c r="B21" s="347" t="s">
        <v>235</v>
      </c>
    </row>
  </sheetData>
  <sheetProtection/>
  <mergeCells count="8">
    <mergeCell ref="A1:G1"/>
    <mergeCell ref="A2:G2"/>
    <mergeCell ref="A18:G18"/>
    <mergeCell ref="A19:G19"/>
    <mergeCell ref="A3:G3"/>
    <mergeCell ref="A4:G4"/>
    <mergeCell ref="A6:G6"/>
    <mergeCell ref="A8: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Universidad Distrital</cp:lastModifiedBy>
  <cp:lastPrinted>2011-09-15T21:14:04Z</cp:lastPrinted>
  <dcterms:created xsi:type="dcterms:W3CDTF">1996-11-27T10:00:04Z</dcterms:created>
  <dcterms:modified xsi:type="dcterms:W3CDTF">2011-10-04T16:02:24Z</dcterms:modified>
  <cp:category/>
  <cp:version/>
  <cp:contentType/>
  <cp:contentStatus/>
</cp:coreProperties>
</file>