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36" firstSheet="2" activeTab="8"/>
  </bookViews>
  <sheets>
    <sheet name="Eval Juridica" sheetId="1" r:id="rId1"/>
    <sheet name="Indicadores Media 2010" sheetId="2" r:id="rId2"/>
    <sheet name="Documentos Financieros" sheetId="3" r:id="rId3"/>
    <sheet name="Ind.Financ.Sol.Suramericana" sheetId="4" r:id="rId4"/>
    <sheet name="Ind.Financ.Interame.Suministros" sheetId="5" r:id="rId5"/>
    <sheet name="Ind.Financ.Heramientas y Comple" sheetId="6" r:id="rId6"/>
    <sheet name="Eval.Tecnica" sheetId="7" r:id="rId7"/>
    <sheet name="PUNTUACIÓN" sheetId="8" r:id="rId8"/>
    <sheet name="Resumen Evaluación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<sst xmlns="http://schemas.openxmlformats.org/spreadsheetml/2006/main" count="475" uniqueCount="178">
  <si>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</si>
  <si>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</si>
  <si>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</si>
  <si>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</si>
  <si>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</si>
  <si>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</si>
  <si>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</si>
  <si>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</si>
  <si>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</si>
  <si>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</si>
  <si>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</si>
  <si>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</si>
  <si>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</si>
  <si>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</si>
  <si>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</si>
  <si>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</si>
  <si>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</si>
  <si>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</si>
  <si>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</si>
  <si>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</si>
  <si>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INDICADORES FINANCIEROS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</si>
  <si>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</si>
  <si>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</si>
  <si>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</si>
  <si>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</si>
  <si>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</si>
  <si>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</si>
  <si>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</si>
  <si>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</si>
  <si>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</si>
  <si>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</si>
  <si>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</si>
  <si>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</si>
  <si>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</si>
  <si>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ADMITIDO EN DOCUMENTOS FINANCIEROS</t>
  </si>
  <si>
    <t>Patrimonio</t>
  </si>
  <si>
    <t>ALVARO MAHECHA RANGEL</t>
  </si>
  <si>
    <t>Jefe División de Recursos Financieros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</si>
  <si>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</si>
  <si>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</si>
  <si>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</si>
  <si>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</si>
  <si>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</si>
  <si>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</si>
  <si>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</si>
  <si>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VALORES A DICIEMBRE 31 DE  2010</t>
  </si>
  <si>
    <t>Porcentaje</t>
  </si>
  <si>
    <t>X</t>
  </si>
  <si>
    <t>ADMISIBLE</t>
  </si>
  <si>
    <t>ASPECTOS A EVALUAR</t>
  </si>
  <si>
    <t>EVALUACIÓN OBTENIDA</t>
  </si>
  <si>
    <t>ESTUDIO JURIDICO</t>
  </si>
  <si>
    <t>ESTUDIO FINANCIERO</t>
  </si>
  <si>
    <t>ESTUDIO TECNICO</t>
  </si>
  <si>
    <t>ADMITIDO</t>
  </si>
  <si>
    <t>Documentos Financieros</t>
  </si>
  <si>
    <t>Indicadores Financieros</t>
  </si>
  <si>
    <t>CONVOCATORIA PUBLICA No 012 DE 2011</t>
  </si>
  <si>
    <t>VICERRECTORÍA ADMINISTRATIVA Y FINANCIERA -</t>
  </si>
  <si>
    <t>RESUMEN</t>
  </si>
  <si>
    <t>SOLUCIONES SURAMERICANA LTDA</t>
  </si>
  <si>
    <t>INTERAMERICANA DE SUMINISTROS</t>
  </si>
  <si>
    <t>HERRAMIENTAS Y COMPLEMENTOS LTDA</t>
  </si>
  <si>
    <t>CONVOCATORIA PUBLICA No.012 DE 2011</t>
  </si>
  <si>
    <t>Declaracion de Renta</t>
  </si>
  <si>
    <t>Conciliacion Tributaria</t>
  </si>
  <si>
    <t>JESUS ALVARO MAHECHA RANGEL</t>
  </si>
  <si>
    <t>Razón Corriente &gt;= A 1,5 Veces</t>
  </si>
  <si>
    <t>Endeudamiento  &lt;= A 60 %</t>
  </si>
  <si>
    <t>Capital de Trabajo: &gt;= 70% del Valor del presupuesto oficial</t>
  </si>
  <si>
    <t>Patrimonio : &gt;= A 90% del Valor del presupuesto oficial</t>
  </si>
  <si>
    <t>Endeudamiento &lt;= al 60 %</t>
  </si>
  <si>
    <t>Capital de Trabajo: &gt;= 70% del valor del presupuesto oficial</t>
  </si>
  <si>
    <t>Valor presupuesto oficial</t>
  </si>
  <si>
    <t>Patrimonio : &gt;= 75% del Valor total del presupuesto oficial</t>
  </si>
  <si>
    <t>_______________________________________</t>
  </si>
  <si>
    <t>COMITÉ DE EVALUACIÓN DE LA UNIVERSIDAD DISTRITAL FRANCISCO JOSÉ DE CALDAS</t>
  </si>
  <si>
    <t>DOCUMENTOS JURÍDICOS SOLICITADOS</t>
  </si>
  <si>
    <t>OBJETO SOCIAL</t>
  </si>
  <si>
    <t>FOL.3</t>
  </si>
  <si>
    <t>CERTIFICADO DE EXISTENCIA Y REPRES. LEGAL</t>
  </si>
  <si>
    <t>FOL. 3 - 4</t>
  </si>
  <si>
    <t>CONDICIÓN EN TÉRMINOS DE REFERENCIA</t>
  </si>
  <si>
    <r>
      <t>VIGENCIA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>No mayor a treinta (30) días calendario, contados retroactivamente desde la fecha de cierre de la invitación</t>
    </r>
  </si>
  <si>
    <t>Fol. 3. Del 08 de septiembre de 2011</t>
  </si>
  <si>
    <r>
      <t>TIEMPO MÁXIMO DE CONSTITUCIÓN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>por lo menos con SIETE (07) años de anterioridad a la presentación de la oferta (contados a partir de la fecha cierre del presente proceso de selección) y su vigencia no podrá ser inferior al plazo del contrato y UN (01) año más.</t>
    </r>
  </si>
  <si>
    <t>Constituida por E.P. No.3644 de la Notaria 12 de Bta el 12 de Sep de 2002 Inscrita el 27/09/2002. Vigencia hadta el 12 de septiembre de 2032</t>
  </si>
  <si>
    <r>
      <t>PARA CONSORCIOS O UNIONES TEMPORALES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>Documento privado mediante el cual se constituyen, que el consorcio o la unión temporal se mantendrá vigente durante el término de ejecución del contrato y un (1) año más. En caso de que el proponente sea Consorcio o Unión Temporal, cada persona jurídica que lo conforme, deberá presentar su correspondiente certificado de existencia y representación legal, expedido en las condiciones ya indicadas.</t>
    </r>
  </si>
  <si>
    <t>N/A</t>
  </si>
  <si>
    <r>
      <t>CARTA DE PRESENTACIÓN DE LA PROPUESTA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 xml:space="preserve">El proponente deberá diligenciar en su totalidad el modelo adjunto en el ANEXO 1 </t>
    </r>
  </si>
  <si>
    <t xml:space="preserve">FOL. 5 - 7 </t>
  </si>
  <si>
    <t>GARANTÍA DE SERIEDAD DE LA OFERTA</t>
  </si>
  <si>
    <t>FOL. 8 - 13 Aporta recibo original de pago de poliza. Recibo No. 180036813</t>
  </si>
  <si>
    <t>Beneficiario: Universidad Distrital</t>
  </si>
  <si>
    <t xml:space="preserve">FOL. 10 </t>
  </si>
  <si>
    <t>Afianzado:A nombre del Oferente; en caso de ser una Unión Temporal o Consorcio el beneficiario/afianzado se hará a nombre de los integrantes de la Unión Temporal o del Consorcio.</t>
  </si>
  <si>
    <t>Vigencia: 90 días calendario/fecha de cierre</t>
  </si>
  <si>
    <r>
      <t xml:space="preserve">Desde el 06 de septiembre de 2011 hasta 10 de septiembre de 2011. No cumple con los (90) dias calendario numeral 2.2.2 VIGENCIA. </t>
    </r>
    <r>
      <rPr>
        <b/>
        <sz val="8"/>
        <rFont val="Arial Narrow"/>
        <family val="2"/>
      </rPr>
      <t>SUBSANAR</t>
    </r>
    <r>
      <rPr>
        <sz val="8"/>
        <rFont val="Arial Narrow"/>
        <family val="2"/>
      </rPr>
      <t xml:space="preserve"> </t>
    </r>
  </si>
  <si>
    <t>Cuantía: 10% / propuesta presentada</t>
  </si>
  <si>
    <t>Valor Propuesta $425.000.000 Valor Asegurado $42.500.00</t>
  </si>
  <si>
    <t>AUTORIZACIÓN PARA PROPONER Y CONTRATAR</t>
  </si>
  <si>
    <t>Persona Jurídica</t>
  </si>
  <si>
    <t>SIN LIMITE DE CUANTIA</t>
  </si>
  <si>
    <t>Consorcio-Unión Temporal</t>
  </si>
  <si>
    <t>ACTA DE CONSTITUCIÓN SOCIETARIA</t>
  </si>
  <si>
    <t>Consorcio</t>
  </si>
  <si>
    <t>Unión Temporal</t>
  </si>
  <si>
    <r>
      <t>CERTIFICACIÓN DE APORTES S.S.SOCIAL Y PARAFISCALES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>Últimos seis (6) meses.</t>
    </r>
  </si>
  <si>
    <t xml:space="preserve">FOL. 14 </t>
  </si>
  <si>
    <t>REGISTRO ÚNICO TRIBUTARIO -RUT-</t>
  </si>
  <si>
    <t xml:space="preserve">FOL. 19 </t>
  </si>
  <si>
    <t>FOTOCOPIA DEL DOCUMENTO DE IDENTIDAD DEL REPRESENTANTE LEGAL</t>
  </si>
  <si>
    <t xml:space="preserve">FOL. 20 </t>
  </si>
  <si>
    <t>PRIMERA EVALUACION DE ADMISIBILIDAD</t>
  </si>
  <si>
    <t xml:space="preserve">FOL. 3 </t>
  </si>
  <si>
    <t xml:space="preserve">FOL. 2 - 6 </t>
  </si>
  <si>
    <t>FOL. 2 Del 07 de septiembre de 2011</t>
  </si>
  <si>
    <t>Constituida el 29 de dieciembre de 1981 E.P. 4906 Not. 21 Bogotá. Vigencia hasta el 04 de enero de 2022</t>
  </si>
  <si>
    <t>FOL. 7 Firmada por el Subgerente señor Jaime Alejandro Corredor Salazar</t>
  </si>
  <si>
    <t xml:space="preserve">X </t>
  </si>
  <si>
    <t xml:space="preserve">FOL. 9 </t>
  </si>
  <si>
    <t>Desde el 19/09/2011 hasta el 27/12/2011</t>
  </si>
  <si>
    <t xml:space="preserve">Valor Propuesta $ 51.627.812 Valor Asegurado $ 53.656.304 </t>
  </si>
  <si>
    <t xml:space="preserve">FOL. 37 - 39 </t>
  </si>
  <si>
    <t>FOL. 17</t>
  </si>
  <si>
    <t xml:space="preserve">INTERAMERICANA DE SUMINISTROS /WILLIAM ALFONSO LAGUNA VARGAS </t>
  </si>
  <si>
    <t xml:space="preserve">FOL. 1 - 2 las actividades economicas se ajustan al objeto de la convocatoria </t>
  </si>
  <si>
    <t xml:space="preserve">FOL. 2.  Interamericana de Suministros establecimiento de comercio del 05/ sep / 2011 y  Fol. 2 William Alfonso Laguna del 05/ sep / 2011 </t>
  </si>
  <si>
    <t>Establecimiento de comercio del   y de William A. Laguna</t>
  </si>
  <si>
    <t xml:space="preserve">Ultima fecha de renovacion 25 de marzo de 2011 Fol. 1 - 2 </t>
  </si>
  <si>
    <t xml:space="preserve">FOL. 3 - 5 </t>
  </si>
  <si>
    <t xml:space="preserve">FOL. 6 - 9 Aporta recibo origina de pago de poliza </t>
  </si>
  <si>
    <t xml:space="preserve">FOL. 6 </t>
  </si>
  <si>
    <t xml:space="preserve">Desde el   06/Sep/2011 hasta el 12/Dic/2012 </t>
  </si>
  <si>
    <t>Valor de la Propuesta $ 63.816.897 Valor asegurado $ 42.500.00</t>
  </si>
  <si>
    <t xml:space="preserve">FOL. 10 - 12 </t>
  </si>
  <si>
    <t xml:space="preserve">FOL. 15 </t>
  </si>
  <si>
    <t xml:space="preserve">                                   ADMITIDA </t>
  </si>
  <si>
    <t>________________________________________________</t>
  </si>
  <si>
    <t>BETSY MABEL PINZÓN HERNÁNDEZ</t>
  </si>
  <si>
    <t>Jefe Oficina Asesora Jurídica</t>
  </si>
  <si>
    <t>HABILITADA</t>
  </si>
  <si>
    <t>INTERAMERICANA DE SUMINISTROS / WILLIAM ALFONSO LAGUNA VARGAS</t>
  </si>
  <si>
    <t>CUADRO VERIFICACIÓN DOCUMENTOS TÉCNICOS</t>
  </si>
  <si>
    <t>REQUISITO</t>
  </si>
  <si>
    <t>FERRETERIA SURAMERICANA LTDA</t>
  </si>
  <si>
    <t>Para acreditar la experiencia  el oferente  deberá presentar  CUATRO (4) CERTIFICACIONES de contratos celebrados,  ejecutados  y  terminados  durante  los  últimos  tres  (3)  años  al  cierre  de  la  presente convocatoria,  cuyo  objeto  principal  sea  el  SUMINISTRO  DE  ELEMENTOS  DE  FERRETERÍA  Ó MATERIALES  PARA  OBRAS  CIVILES  igual  o  similar  al  de  la  presente  convocatoria,  ejecutados  a satisfacción del contratante respectivo. 
La sumatoria de las CUATRO (4) certificaciones debe ser igual o superior a 2 veces el presupuesto oficial de  la  presente  convocatoria  pública,  es  decir:  ochocientos  cincuenta  millones  de  pesos  m/cte. ($850’000,000). 
NOTA 3: Cada certificación deberá VENIR RESPALDADA POR FOTOCOPIA DEL CONTRATO de los OTROSI que se hubieren originado y/o de la facturación que se origino en el desarrollo del mismo.</t>
  </si>
  <si>
    <r>
      <t xml:space="preserve">No presenta contrato con las firmas Schrader Camargo, National Oilwell Varco, Consorcio Morelco - SchrAder Camargo y Aceral
</t>
    </r>
    <r>
      <rPr>
        <b/>
        <sz val="9"/>
        <rFont val="Arial"/>
        <family val="2"/>
      </rPr>
      <t>NO CUMPLE</t>
    </r>
  </si>
  <si>
    <t>CUMPLE</t>
  </si>
  <si>
    <t xml:space="preserve">ACTIVIDADES: 3  PROVEEDOR 
ESPECIALIDAD   35  Equipos y/o materiales para la construcción 
                          36  Artículos de ferretería </t>
  </si>
  <si>
    <r>
      <t xml:space="preserve">No esta inscrito en las Especialidades 35 y 36
</t>
    </r>
    <r>
      <rPr>
        <b/>
        <sz val="9"/>
        <rFont val="Arial"/>
        <family val="2"/>
      </rPr>
      <t>NO CUMPLE</t>
    </r>
  </si>
  <si>
    <t>Capacidad de Contratación (K) como proveedor de mínimo de 5.000 SMMLV  ($ 2.678.000.000.00)
En el caso de los consorcios y/o uniones temporales, el requerimiento antes descrito, se verificará de acuerdo con el porcentaje de participación de cada uno de sus miembros, es decir, el K de contratación de cada uno de los miembros de la figura asociativa, se multiplica por el porcentaje de su participación en ella, para luego efectuar la sumatoria de dichos valores y así verificar el requisito señalado.</t>
  </si>
  <si>
    <t>La capacidad residual de contratación del contratista en SMMLV, debe ser de 3.000 SMMLV ($1.606.800.000.00) 
En el caso de los consorcios o de las uniones temporales, la capacidad residual de contratación del proponente será igual a la sumatoria de la capacidad residual de contratación de sus integrantes.</t>
  </si>
  <si>
    <t>NO HABILITADO</t>
  </si>
  <si>
    <t>HABILITADO TECNICAMENTE</t>
  </si>
  <si>
    <t>RAFAEL ENRIQUE ARANZALEZ GÁRCIA</t>
  </si>
  <si>
    <t>Jefe División de Recursos Físicos</t>
  </si>
  <si>
    <t>SEPTIEMBRE 23 DE 2011</t>
  </si>
  <si>
    <t>SEPTIEMBRE 23  DE 2011</t>
  </si>
  <si>
    <t>SEGUNDA  EVALUACIÓN DE ADMISIBILIDAD</t>
  </si>
  <si>
    <t>SUBSANO-ADMITIDO</t>
  </si>
  <si>
    <t>SEGUNDA  EVALUACIÓN DE ADMISIBILIDAD - DOCUMENTOS JURIDICOS</t>
  </si>
  <si>
    <t>SEGUNDA EVALUACIÓN DE ADMISIBILIDAD</t>
  </si>
  <si>
    <t xml:space="preserve"> SEGUNDA EVALUACIÓN DE ADMISIBILIDAD</t>
  </si>
  <si>
    <t>SEGUNDA VALUACIÓN DE ADMISIBILIDAD</t>
  </si>
  <si>
    <t>SUBSANA</t>
  </si>
  <si>
    <t>ADMITIDA</t>
  </si>
  <si>
    <t>NO SUBSANA</t>
  </si>
  <si>
    <t>DESCRIPCIÓN</t>
  </si>
  <si>
    <t>PUNTAJE OBTENIDO</t>
  </si>
  <si>
    <t>Puntaje Visita Técnica comercial</t>
  </si>
  <si>
    <t xml:space="preserve">Puntaje Items </t>
  </si>
  <si>
    <t>TOTAL PUNTAJE</t>
  </si>
  <si>
    <t>SEPTIEMBRE 27 DE 2011</t>
  </si>
  <si>
    <t>PUNTOS OBTENIDOS</t>
  </si>
  <si>
    <t>CONSOLIDADO EVALUACIÓN DE PUNTAJES OBTENIDOS</t>
  </si>
  <si>
    <t>SEPTIEMBRE  27  DE 2011</t>
  </si>
  <si>
    <t>NO EVALUADO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</si>
</sst>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$&quot;\ #,##0.00;[Red]&quot;$&quot;\ #,##0.00"/>
    <numFmt numFmtId="183" formatCode="#,##0.00;[Red]#,##0.00"/>
    <numFmt numFmtId="184" formatCode="0.00;[Red]0.00"/>
    <numFmt numFmtId="185" formatCode="[$$-240A]\ #,##0.00;[Red][$$-240A]\ #,##0.00"/>
    <numFmt numFmtId="186" formatCode="#,##0;[Red]#,##0"/>
    <numFmt numFmtId="187" formatCode="#,##0.0;[Red]#,##0.0"/>
  </numFmts>
  <fonts count="56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3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86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7" xfId="0" applyFont="1" applyFill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84" fontId="8" fillId="0" borderId="17" xfId="0" applyNumberFormat="1" applyFont="1" applyFill="1" applyBorder="1" applyAlignment="1">
      <alignment horizontal="center"/>
    </xf>
    <xf numFmtId="183" fontId="8" fillId="0" borderId="17" xfId="0" applyNumberFormat="1" applyFont="1" applyFill="1" applyBorder="1" applyAlignment="1" applyProtection="1">
      <alignment horizontal="right" vertical="center"/>
      <protection locked="0"/>
    </xf>
    <xf numFmtId="10" fontId="8" fillId="0" borderId="17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/>
    </xf>
    <xf numFmtId="181" fontId="2" fillId="0" borderId="0" xfId="46" applyNumberFormat="1" applyFont="1" applyAlignment="1">
      <alignment horizontal="right"/>
    </xf>
    <xf numFmtId="0" fontId="3" fillId="0" borderId="0" xfId="0" applyFont="1" applyFill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0" xfId="0" applyFont="1" applyFill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182" fontId="3" fillId="34" borderId="11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182" fontId="3" fillId="34" borderId="15" xfId="0" applyNumberFormat="1" applyFont="1" applyFill="1" applyBorder="1" applyAlignment="1">
      <alignment horizontal="center" vertical="center"/>
    </xf>
    <xf numFmtId="182" fontId="3" fillId="34" borderId="11" xfId="0" applyNumberFormat="1" applyFont="1" applyFill="1" applyBorder="1" applyAlignment="1">
      <alignment horizontal="left" vertical="center"/>
    </xf>
    <xf numFmtId="182" fontId="3" fillId="34" borderId="26" xfId="0" applyNumberFormat="1" applyFont="1" applyFill="1" applyBorder="1" applyAlignment="1">
      <alignment horizontal="center" vertical="center"/>
    </xf>
    <xf numFmtId="182" fontId="3" fillId="34" borderId="15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182" fontId="3" fillId="34" borderId="0" xfId="0" applyNumberFormat="1" applyFont="1" applyFill="1" applyBorder="1" applyAlignment="1">
      <alignment horizontal="center" vertical="center"/>
    </xf>
    <xf numFmtId="182" fontId="3" fillId="34" borderId="0" xfId="0" applyNumberFormat="1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182" fontId="3" fillId="34" borderId="18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182" fontId="3" fillId="34" borderId="25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2" fillId="0" borderId="18" xfId="51" applyFont="1" applyBorder="1" applyAlignment="1">
      <alignment horizontal="center" vertical="center"/>
      <protection/>
    </xf>
    <xf numFmtId="0" fontId="2" fillId="0" borderId="13" xfId="51" applyFont="1" applyFill="1" applyBorder="1" applyAlignment="1">
      <alignment horizontal="center" vertical="center"/>
      <protection/>
    </xf>
    <xf numFmtId="0" fontId="11" fillId="0" borderId="0" xfId="51" applyFont="1">
      <alignment/>
      <protection/>
    </xf>
    <xf numFmtId="0" fontId="3" fillId="36" borderId="25" xfId="51" applyFont="1" applyFill="1" applyBorder="1" applyAlignment="1">
      <alignment horizontal="justify" vertical="center"/>
      <protection/>
    </xf>
    <xf numFmtId="0" fontId="2" fillId="34" borderId="25" xfId="51" applyFont="1" applyFill="1" applyBorder="1" applyAlignment="1">
      <alignment horizontal="left"/>
      <protection/>
    </xf>
    <xf numFmtId="0" fontId="2" fillId="34" borderId="27" xfId="51" applyFont="1" applyFill="1" applyBorder="1" applyAlignment="1">
      <alignment horizontal="center"/>
      <protection/>
    </xf>
    <xf numFmtId="0" fontId="2" fillId="34" borderId="23" xfId="51" applyFont="1" applyFill="1" applyBorder="1" applyAlignment="1">
      <alignment horizontal="center"/>
      <protection/>
    </xf>
    <xf numFmtId="0" fontId="3" fillId="34" borderId="28" xfId="51" applyFont="1" applyFill="1" applyBorder="1" applyAlignment="1">
      <alignment horizontal="center"/>
      <protection/>
    </xf>
    <xf numFmtId="0" fontId="2" fillId="34" borderId="29" xfId="51" applyFont="1" applyFill="1" applyBorder="1" applyAlignment="1">
      <alignment horizontal="center"/>
      <protection/>
    </xf>
    <xf numFmtId="0" fontId="3" fillId="34" borderId="29" xfId="51" applyFont="1" applyFill="1" applyBorder="1" applyAlignment="1">
      <alignment horizontal="justify" vertical="center"/>
      <protection/>
    </xf>
    <xf numFmtId="0" fontId="3" fillId="34" borderId="28" xfId="51" applyFont="1" applyFill="1" applyBorder="1" applyAlignment="1">
      <alignment horizontal="center" vertical="center"/>
      <protection/>
    </xf>
    <xf numFmtId="0" fontId="4" fillId="34" borderId="10" xfId="51" applyFont="1" applyFill="1" applyBorder="1">
      <alignment/>
      <protection/>
    </xf>
    <xf numFmtId="0" fontId="3" fillId="34" borderId="28" xfId="51" applyFont="1" applyFill="1" applyBorder="1" applyAlignment="1">
      <alignment horizontal="justify" vertical="center"/>
      <protection/>
    </xf>
    <xf numFmtId="0" fontId="3" fillId="34" borderId="18" xfId="51" applyFont="1" applyFill="1" applyBorder="1" applyAlignment="1">
      <alignment horizontal="center" vertical="center"/>
      <protection/>
    </xf>
    <xf numFmtId="0" fontId="3" fillId="34" borderId="18" xfId="51" applyFont="1" applyFill="1" applyBorder="1" applyAlignment="1">
      <alignment horizontal="center"/>
      <protection/>
    </xf>
    <xf numFmtId="15" fontId="3" fillId="34" borderId="25" xfId="51" applyNumberFormat="1" applyFont="1" applyFill="1" applyBorder="1" applyAlignment="1">
      <alignment horizontal="justify" vertical="center" wrapText="1"/>
      <protection/>
    </xf>
    <xf numFmtId="0" fontId="3" fillId="34" borderId="27" xfId="51" applyFont="1" applyFill="1" applyBorder="1" applyAlignment="1">
      <alignment horizontal="center" vertical="center"/>
      <protection/>
    </xf>
    <xf numFmtId="0" fontId="3" fillId="34" borderId="27" xfId="51" applyFont="1" applyFill="1" applyBorder="1">
      <alignment/>
      <protection/>
    </xf>
    <xf numFmtId="0" fontId="3" fillId="34" borderId="23" xfId="51" applyFont="1" applyFill="1" applyBorder="1" applyAlignment="1">
      <alignment horizontal="justify" vertical="center" wrapText="1"/>
      <protection/>
    </xf>
    <xf numFmtId="0" fontId="2" fillId="34" borderId="30" xfId="51" applyFont="1" applyFill="1" applyBorder="1" applyAlignment="1">
      <alignment horizontal="center" vertical="center"/>
      <protection/>
    </xf>
    <xf numFmtId="0" fontId="3" fillId="34" borderId="23" xfId="51" applyFont="1" applyFill="1" applyBorder="1">
      <alignment/>
      <protection/>
    </xf>
    <xf numFmtId="0" fontId="3" fillId="34" borderId="30" xfId="5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center" vertical="center"/>
      <protection/>
    </xf>
    <xf numFmtId="0" fontId="3" fillId="34" borderId="25" xfId="51" applyFont="1" applyFill="1" applyBorder="1">
      <alignment/>
      <protection/>
    </xf>
    <xf numFmtId="0" fontId="3" fillId="34" borderId="25" xfId="51" applyFont="1" applyFill="1" applyBorder="1" applyAlignment="1">
      <alignment horizontal="justify" vertical="center"/>
      <protection/>
    </xf>
    <xf numFmtId="0" fontId="3" fillId="34" borderId="14" xfId="51" applyFont="1" applyFill="1" applyBorder="1">
      <alignment/>
      <protection/>
    </xf>
    <xf numFmtId="0" fontId="2" fillId="34" borderId="13" xfId="51" applyFont="1" applyFill="1" applyBorder="1">
      <alignment/>
      <protection/>
    </xf>
    <xf numFmtId="0" fontId="3" fillId="34" borderId="25" xfId="51" applyFont="1" applyFill="1" applyBorder="1" applyAlignment="1">
      <alignment horizontal="justify" vertical="center" wrapText="1"/>
      <protection/>
    </xf>
    <xf numFmtId="0" fontId="3" fillId="34" borderId="30" xfId="51" applyFont="1" applyFill="1" applyBorder="1" applyAlignment="1">
      <alignment horizontal="center"/>
      <protection/>
    </xf>
    <xf numFmtId="0" fontId="3" fillId="34" borderId="31" xfId="51" applyFont="1" applyFill="1" applyBorder="1">
      <alignment/>
      <protection/>
    </xf>
    <xf numFmtId="0" fontId="3" fillId="34" borderId="31" xfId="51" applyFont="1" applyFill="1" applyBorder="1" applyAlignment="1">
      <alignment horizontal="justify" vertical="center"/>
      <protection/>
    </xf>
    <xf numFmtId="0" fontId="3" fillId="34" borderId="32" xfId="51" applyFont="1" applyFill="1" applyBorder="1">
      <alignment/>
      <protection/>
    </xf>
    <xf numFmtId="0" fontId="3" fillId="34" borderId="32" xfId="51" applyFont="1" applyFill="1" applyBorder="1" applyAlignment="1">
      <alignment horizontal="center" vertical="center"/>
      <protection/>
    </xf>
    <xf numFmtId="0" fontId="3" fillId="34" borderId="24" xfId="51" applyFont="1" applyFill="1" applyBorder="1" applyAlignment="1">
      <alignment horizontal="center"/>
      <protection/>
    </xf>
    <xf numFmtId="0" fontId="3" fillId="34" borderId="33" xfId="51" applyFont="1" applyFill="1" applyBorder="1">
      <alignment/>
      <protection/>
    </xf>
    <xf numFmtId="0" fontId="3" fillId="34" borderId="33" xfId="51" applyFont="1" applyFill="1" applyBorder="1" applyAlignment="1">
      <alignment horizontal="center" vertical="center"/>
      <protection/>
    </xf>
    <xf numFmtId="0" fontId="3" fillId="34" borderId="15" xfId="51" applyFont="1" applyFill="1" applyBorder="1" applyAlignment="1">
      <alignment horizontal="center"/>
      <protection/>
    </xf>
    <xf numFmtId="0" fontId="3" fillId="34" borderId="26" xfId="51" applyFont="1" applyFill="1" applyBorder="1">
      <alignment/>
      <protection/>
    </xf>
    <xf numFmtId="0" fontId="3" fillId="34" borderId="26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>
      <alignment horizontal="center"/>
      <protection/>
    </xf>
    <xf numFmtId="0" fontId="3" fillId="34" borderId="18" xfId="51" applyFont="1" applyFill="1" applyBorder="1" applyAlignment="1">
      <alignment horizontal="justify" vertical="center" wrapText="1"/>
      <protection/>
    </xf>
    <xf numFmtId="0" fontId="3" fillId="34" borderId="23" xfId="51" applyFont="1" applyFill="1" applyBorder="1" applyAlignment="1">
      <alignment horizontal="center" vertical="center"/>
      <protection/>
    </xf>
    <xf numFmtId="0" fontId="2" fillId="34" borderId="18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>
      <alignment horizontal="center" vertical="center" wrapText="1"/>
      <protection/>
    </xf>
    <xf numFmtId="0" fontId="3" fillId="34" borderId="18" xfId="51" applyFont="1" applyFill="1" applyBorder="1" applyAlignment="1">
      <alignment horizontal="justify" vertical="center"/>
      <protection/>
    </xf>
    <xf numFmtId="0" fontId="3" fillId="34" borderId="18" xfId="51" applyFont="1" applyFill="1" applyBorder="1">
      <alignment/>
      <protection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2" fillId="34" borderId="34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wrapText="1"/>
    </xf>
    <xf numFmtId="0" fontId="15" fillId="0" borderId="35" xfId="0" applyFont="1" applyBorder="1" applyAlignment="1">
      <alignment vertical="center"/>
    </xf>
    <xf numFmtId="0" fontId="0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Alignment="1">
      <alignment vertical="center"/>
      <protection/>
    </xf>
    <xf numFmtId="0" fontId="0" fillId="0" borderId="0" xfId="51" applyFont="1" applyAlignment="1">
      <alignment vertical="center" wrapText="1"/>
      <protection/>
    </xf>
    <xf numFmtId="0" fontId="7" fillId="0" borderId="0" xfId="51" applyFont="1" applyAlignment="1">
      <alignment vertical="center" wrapText="1"/>
      <protection/>
    </xf>
    <xf numFmtId="0" fontId="0" fillId="0" borderId="35" xfId="0" applyBorder="1" applyAlignment="1">
      <alignment/>
    </xf>
    <xf numFmtId="0" fontId="2" fillId="10" borderId="18" xfId="0" applyFont="1" applyFill="1" applyBorder="1" applyAlignment="1">
      <alignment horizontal="center"/>
    </xf>
    <xf numFmtId="0" fontId="7" fillId="0" borderId="18" xfId="51" applyFont="1" applyBorder="1" applyAlignment="1">
      <alignment horizontal="center" vertical="center"/>
      <protection/>
    </xf>
    <xf numFmtId="0" fontId="0" fillId="0" borderId="28" xfId="51" applyFont="1" applyBorder="1" applyAlignment="1">
      <alignment horizontal="center" vertical="center"/>
      <protection/>
    </xf>
    <xf numFmtId="0" fontId="4" fillId="0" borderId="18" xfId="51" applyFont="1" applyBorder="1" applyAlignment="1">
      <alignment horizontal="justify" vertical="center" wrapText="1"/>
      <protection/>
    </xf>
    <xf numFmtId="0" fontId="14" fillId="0" borderId="18" xfId="51" applyFont="1" applyBorder="1" applyAlignment="1">
      <alignment horizontal="center" vertical="center" wrapText="1"/>
      <protection/>
    </xf>
    <xf numFmtId="0" fontId="0" fillId="0" borderId="28" xfId="51" applyFont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 wrapText="1"/>
      <protection/>
    </xf>
    <xf numFmtId="0" fontId="19" fillId="0" borderId="18" xfId="51" applyFont="1" applyBorder="1" applyAlignment="1">
      <alignment horizontal="center" vertical="center" wrapText="1"/>
      <protection/>
    </xf>
    <xf numFmtId="0" fontId="14" fillId="0" borderId="18" xfId="51" applyFont="1" applyBorder="1" applyAlignment="1">
      <alignment horizontal="justify" vertical="center" wrapText="1"/>
      <protection/>
    </xf>
    <xf numFmtId="0" fontId="19" fillId="0" borderId="18" xfId="51" applyFont="1" applyBorder="1" applyAlignment="1">
      <alignment horizontal="center" vertical="center"/>
      <protection/>
    </xf>
    <xf numFmtId="0" fontId="0" fillId="0" borderId="18" xfId="51" applyFont="1" applyBorder="1" applyAlignment="1">
      <alignment vertical="center"/>
      <protection/>
    </xf>
    <xf numFmtId="186" fontId="8" fillId="34" borderId="17" xfId="0" applyNumberFormat="1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180" fontId="0" fillId="0" borderId="0" xfId="48" applyFont="1" applyAlignment="1">
      <alignment/>
    </xf>
    <xf numFmtId="0" fontId="2" fillId="34" borderId="25" xfId="51" applyFont="1" applyFill="1" applyBorder="1" applyAlignment="1">
      <alignment horizontal="justify" vertical="center"/>
      <protection/>
    </xf>
    <xf numFmtId="0" fontId="0" fillId="0" borderId="18" xfId="0" applyBorder="1" applyAlignment="1">
      <alignment/>
    </xf>
    <xf numFmtId="0" fontId="2" fillId="34" borderId="25" xfId="51" applyFont="1" applyFill="1" applyBorder="1" applyAlignment="1">
      <alignment horizontal="justify" vertical="center" wrapText="1"/>
      <protection/>
    </xf>
    <xf numFmtId="0" fontId="55" fillId="34" borderId="13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ont="1" applyFill="1" applyBorder="1" applyAlignment="1">
      <alignment horizontal="justify" vertical="center"/>
    </xf>
    <xf numFmtId="0" fontId="12" fillId="34" borderId="18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36" borderId="18" xfId="0" applyFont="1" applyFill="1" applyBorder="1" applyAlignment="1">
      <alignment horizontal="center"/>
    </xf>
    <xf numFmtId="0" fontId="5" fillId="0" borderId="0" xfId="5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5" fillId="3" borderId="13" xfId="0" applyFont="1" applyFill="1" applyBorder="1" applyAlignment="1">
      <alignment horizontal="center" vertical="center" wrapText="1"/>
    </xf>
    <xf numFmtId="0" fontId="55" fillId="3" borderId="14" xfId="0" applyFont="1" applyFill="1" applyBorder="1" applyAlignment="1">
      <alignment horizontal="center" vertical="center" wrapText="1"/>
    </xf>
    <xf numFmtId="0" fontId="55" fillId="3" borderId="25" xfId="0" applyFont="1" applyFill="1" applyBorder="1" applyAlignment="1">
      <alignment horizontal="center" vertical="center" wrapText="1"/>
    </xf>
    <xf numFmtId="0" fontId="10" fillId="0" borderId="0" xfId="51" applyFont="1" applyAlignment="1">
      <alignment horizontal="center"/>
      <protection/>
    </xf>
    <xf numFmtId="0" fontId="2" fillId="34" borderId="13" xfId="51" applyFont="1" applyFill="1" applyBorder="1" applyAlignment="1">
      <alignment horizontal="center"/>
      <protection/>
    </xf>
    <xf numFmtId="0" fontId="2" fillId="34" borderId="14" xfId="51" applyFont="1" applyFill="1" applyBorder="1" applyAlignment="1">
      <alignment horizontal="center"/>
      <protection/>
    </xf>
    <xf numFmtId="0" fontId="2" fillId="34" borderId="25" xfId="51" applyFont="1" applyFill="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2" fillId="34" borderId="13" xfId="51" applyFont="1" applyFill="1" applyBorder="1" applyAlignment="1">
      <alignment horizontal="left"/>
      <protection/>
    </xf>
    <xf numFmtId="0" fontId="2" fillId="34" borderId="14" xfId="51" applyFont="1" applyFill="1" applyBorder="1" applyAlignment="1">
      <alignment horizontal="left"/>
      <protection/>
    </xf>
    <xf numFmtId="0" fontId="2" fillId="34" borderId="25" xfId="51" applyFont="1" applyFill="1" applyBorder="1" applyAlignment="1">
      <alignment horizontal="left"/>
      <protection/>
    </xf>
    <xf numFmtId="0" fontId="0" fillId="0" borderId="0" xfId="0" applyAlignment="1">
      <alignment/>
    </xf>
    <xf numFmtId="0" fontId="2" fillId="34" borderId="13" xfId="51" applyFont="1" applyFill="1" applyBorder="1" applyAlignment="1">
      <alignment horizontal="center" vertical="center" wrapText="1"/>
      <protection/>
    </xf>
    <xf numFmtId="0" fontId="2" fillId="34" borderId="14" xfId="51" applyFont="1" applyFill="1" applyBorder="1" applyAlignment="1">
      <alignment horizontal="center" vertical="center" wrapText="1"/>
      <protection/>
    </xf>
    <xf numFmtId="0" fontId="2" fillId="34" borderId="25" xfId="51" applyFont="1" applyFill="1" applyBorder="1" applyAlignment="1">
      <alignment horizontal="center" vertical="center" wrapText="1"/>
      <protection/>
    </xf>
    <xf numFmtId="0" fontId="2" fillId="34" borderId="36" xfId="51" applyFont="1" applyFill="1" applyBorder="1" applyAlignment="1">
      <alignment horizontal="left" vertical="center" wrapText="1"/>
      <protection/>
    </xf>
    <xf numFmtId="0" fontId="3" fillId="34" borderId="37" xfId="51" applyFont="1" applyFill="1" applyBorder="1" applyAlignment="1">
      <alignment horizontal="left" vertical="center" wrapText="1"/>
      <protection/>
    </xf>
    <xf numFmtId="0" fontId="3" fillId="34" borderId="38" xfId="51" applyFont="1" applyFill="1" applyBorder="1" applyAlignment="1">
      <alignment horizontal="left" vertical="center" wrapText="1"/>
      <protection/>
    </xf>
    <xf numFmtId="0" fontId="2" fillId="34" borderId="37" xfId="51" applyFont="1" applyFill="1" applyBorder="1" applyAlignment="1">
      <alignment horizontal="left" vertical="center" wrapText="1"/>
      <protection/>
    </xf>
    <xf numFmtId="0" fontId="2" fillId="34" borderId="38" xfId="51" applyFont="1" applyFill="1" applyBorder="1" applyAlignment="1">
      <alignment horizontal="left" vertical="center" wrapText="1"/>
      <protection/>
    </xf>
    <xf numFmtId="0" fontId="2" fillId="34" borderId="13" xfId="51" applyFont="1" applyFill="1" applyBorder="1" applyAlignment="1">
      <alignment horizontal="left" vertical="center" wrapText="1"/>
      <protection/>
    </xf>
    <xf numFmtId="0" fontId="2" fillId="34" borderId="14" xfId="51" applyFont="1" applyFill="1" applyBorder="1" applyAlignment="1">
      <alignment horizontal="left" vertical="center" wrapText="1"/>
      <protection/>
    </xf>
    <xf numFmtId="0" fontId="2" fillId="34" borderId="25" xfId="51" applyFont="1" applyFill="1" applyBorder="1" applyAlignment="1">
      <alignment horizontal="left" vertical="center" wrapText="1"/>
      <protection/>
    </xf>
    <xf numFmtId="0" fontId="2" fillId="34" borderId="39" xfId="51" applyFont="1" applyFill="1" applyBorder="1" applyAlignment="1">
      <alignment horizontal="justify" vertical="center" wrapText="1"/>
      <protection/>
    </xf>
    <xf numFmtId="0" fontId="3" fillId="34" borderId="40" xfId="51" applyFont="1" applyFill="1" applyBorder="1" applyAlignment="1">
      <alignment horizontal="justify" vertical="center" wrapText="1"/>
      <protection/>
    </xf>
    <xf numFmtId="0" fontId="3" fillId="34" borderId="41" xfId="51" applyFont="1" applyFill="1" applyBorder="1" applyAlignment="1">
      <alignment horizontal="justify" vertical="center" wrapText="1"/>
      <protection/>
    </xf>
    <xf numFmtId="0" fontId="3" fillId="34" borderId="42" xfId="51" applyFont="1" applyFill="1" applyBorder="1" applyAlignment="1">
      <alignment horizontal="justify" vertical="center" wrapText="1"/>
      <protection/>
    </xf>
    <xf numFmtId="0" fontId="2" fillId="34" borderId="36" xfId="51" applyFont="1" applyFill="1" applyBorder="1" applyAlignment="1">
      <alignment horizontal="justify" vertical="center" wrapText="1"/>
      <protection/>
    </xf>
    <xf numFmtId="0" fontId="3" fillId="34" borderId="37" xfId="51" applyFont="1" applyFill="1" applyBorder="1" applyAlignment="1">
      <alignment horizontal="justify" vertical="center" wrapText="1"/>
      <protection/>
    </xf>
    <xf numFmtId="0" fontId="3" fillId="34" borderId="38" xfId="51" applyFont="1" applyFill="1" applyBorder="1" applyAlignment="1">
      <alignment horizontal="justify" vertical="center" wrapText="1"/>
      <protection/>
    </xf>
    <xf numFmtId="0" fontId="2" fillId="0" borderId="14" xfId="51" applyFont="1" applyBorder="1" applyAlignment="1">
      <alignment horizontal="left" wrapText="1"/>
      <protection/>
    </xf>
    <xf numFmtId="0" fontId="0" fillId="0" borderId="14" xfId="51" applyFont="1" applyBorder="1" applyAlignment="1">
      <alignment horizontal="left" wrapText="1"/>
      <protection/>
    </xf>
    <xf numFmtId="0" fontId="2" fillId="34" borderId="13" xfId="51" applyFont="1" applyFill="1" applyBorder="1" applyAlignment="1">
      <alignment horizontal="center" vertical="center"/>
      <protection/>
    </xf>
    <xf numFmtId="0" fontId="2" fillId="34" borderId="14" xfId="51" applyFont="1" applyFill="1" applyBorder="1" applyAlignment="1">
      <alignment horizontal="center" vertical="center"/>
      <protection/>
    </xf>
    <xf numFmtId="0" fontId="2" fillId="34" borderId="25" xfId="51" applyFont="1" applyFill="1" applyBorder="1" applyAlignment="1">
      <alignment horizontal="center" vertical="center"/>
      <protection/>
    </xf>
    <xf numFmtId="0" fontId="2" fillId="0" borderId="28" xfId="51" applyFont="1" applyBorder="1" applyAlignment="1">
      <alignment horizontal="center" vertical="center" wrapText="1"/>
      <protection/>
    </xf>
    <xf numFmtId="0" fontId="4" fillId="0" borderId="43" xfId="51" applyFont="1" applyBorder="1" applyAlignment="1">
      <alignment horizontal="center" vertical="center" wrapText="1"/>
      <protection/>
    </xf>
    <xf numFmtId="0" fontId="4" fillId="0" borderId="27" xfId="51" applyFont="1" applyBorder="1" applyAlignment="1">
      <alignment horizontal="center" vertical="center" wrapText="1"/>
      <protection/>
    </xf>
    <xf numFmtId="0" fontId="17" fillId="34" borderId="13" xfId="51" applyFont="1" applyFill="1" applyBorder="1" applyAlignment="1">
      <alignment horizontal="left" vertical="center"/>
      <protection/>
    </xf>
    <xf numFmtId="0" fontId="18" fillId="34" borderId="14" xfId="51" applyFont="1" applyFill="1" applyBorder="1" applyAlignment="1">
      <alignment horizontal="left" vertical="center"/>
      <protection/>
    </xf>
    <xf numFmtId="0" fontId="18" fillId="34" borderId="25" xfId="51" applyFont="1" applyFill="1" applyBorder="1" applyAlignment="1">
      <alignment horizontal="left" vertical="center"/>
      <protection/>
    </xf>
    <xf numFmtId="0" fontId="17" fillId="34" borderId="44" xfId="51" applyFont="1" applyFill="1" applyBorder="1" applyAlignment="1">
      <alignment/>
      <protection/>
    </xf>
    <xf numFmtId="0" fontId="18" fillId="34" borderId="35" xfId="51" applyFont="1" applyFill="1" applyBorder="1" applyAlignment="1">
      <alignment/>
      <protection/>
    </xf>
    <xf numFmtId="0" fontId="18" fillId="34" borderId="31" xfId="51" applyFont="1" applyFill="1" applyBorder="1" applyAlignment="1">
      <alignment/>
      <protection/>
    </xf>
    <xf numFmtId="0" fontId="2" fillId="0" borderId="28" xfId="51" applyFont="1" applyBorder="1" applyAlignment="1">
      <alignment horizontal="center" vertical="center"/>
      <protection/>
    </xf>
    <xf numFmtId="0" fontId="4" fillId="0" borderId="43" xfId="51" applyFont="1" applyBorder="1" applyAlignment="1">
      <alignment horizontal="center" vertical="center"/>
      <protection/>
    </xf>
    <xf numFmtId="0" fontId="4" fillId="0" borderId="27" xfId="51" applyFont="1" applyBorder="1" applyAlignment="1">
      <alignment horizontal="center" vertical="center"/>
      <protection/>
    </xf>
    <xf numFmtId="0" fontId="2" fillId="34" borderId="45" xfId="51" applyFont="1" applyFill="1" applyBorder="1" applyAlignment="1">
      <alignment/>
      <protection/>
    </xf>
    <xf numFmtId="0" fontId="7" fillId="34" borderId="46" xfId="51" applyFont="1" applyFill="1" applyBorder="1" applyAlignment="1">
      <alignment/>
      <protection/>
    </xf>
    <xf numFmtId="0" fontId="7" fillId="34" borderId="33" xfId="51" applyFont="1" applyFill="1" applyBorder="1" applyAlignment="1">
      <alignment/>
      <protection/>
    </xf>
    <xf numFmtId="0" fontId="17" fillId="34" borderId="45" xfId="51" applyFont="1" applyFill="1" applyBorder="1" applyAlignment="1">
      <alignment/>
      <protection/>
    </xf>
    <xf numFmtId="0" fontId="18" fillId="34" borderId="46" xfId="51" applyFont="1" applyFill="1" applyBorder="1" applyAlignment="1">
      <alignment/>
      <protection/>
    </xf>
    <xf numFmtId="0" fontId="18" fillId="34" borderId="33" xfId="51" applyFont="1" applyFill="1" applyBorder="1" applyAlignment="1">
      <alignment/>
      <protection/>
    </xf>
    <xf numFmtId="0" fontId="2" fillId="34" borderId="37" xfId="51" applyFont="1" applyFill="1" applyBorder="1" applyAlignment="1">
      <alignment horizontal="justify" vertical="center" wrapText="1"/>
      <protection/>
    </xf>
    <xf numFmtId="0" fontId="2" fillId="34" borderId="38" xfId="51" applyFont="1" applyFill="1" applyBorder="1" applyAlignment="1">
      <alignment horizontal="justify" vertical="center" wrapText="1"/>
      <protection/>
    </xf>
    <xf numFmtId="0" fontId="17" fillId="34" borderId="34" xfId="51" applyFont="1" applyFill="1" applyBorder="1" applyAlignment="1">
      <alignment horizontal="justify" vertical="center"/>
      <protection/>
    </xf>
    <xf numFmtId="0" fontId="3" fillId="34" borderId="0" xfId="51" applyFont="1" applyFill="1" applyBorder="1" applyAlignment="1">
      <alignment horizontal="justify" vertical="center"/>
      <protection/>
    </xf>
    <xf numFmtId="0" fontId="3" fillId="34" borderId="29" xfId="51" applyFont="1" applyFill="1" applyBorder="1" applyAlignment="1">
      <alignment horizontal="justify" vertical="center"/>
      <protection/>
    </xf>
    <xf numFmtId="0" fontId="17" fillId="34" borderId="13" xfId="51" applyFont="1" applyFill="1" applyBorder="1" applyAlignment="1">
      <alignment horizontal="justify" vertical="center" wrapText="1"/>
      <protection/>
    </xf>
    <xf numFmtId="0" fontId="3" fillId="34" borderId="14" xfId="51" applyFont="1" applyFill="1" applyBorder="1" applyAlignment="1">
      <alignment horizontal="justify" vertical="center" wrapText="1"/>
      <protection/>
    </xf>
    <xf numFmtId="0" fontId="3" fillId="34" borderId="25" xfId="51" applyFont="1" applyFill="1" applyBorder="1" applyAlignment="1">
      <alignment horizontal="justify" vertical="center" wrapText="1"/>
      <protection/>
    </xf>
    <xf numFmtId="0" fontId="17" fillId="34" borderId="0" xfId="51" applyFont="1" applyFill="1" applyBorder="1" applyAlignment="1">
      <alignment horizontal="justify" vertical="center"/>
      <protection/>
    </xf>
    <xf numFmtId="0" fontId="17" fillId="34" borderId="29" xfId="51" applyFont="1" applyFill="1" applyBorder="1" applyAlignment="1">
      <alignment horizontal="justify" vertical="center"/>
      <protection/>
    </xf>
    <xf numFmtId="0" fontId="17" fillId="34" borderId="13" xfId="51" applyFont="1" applyFill="1" applyBorder="1" applyAlignment="1">
      <alignment horizontal="justify" vertical="center"/>
      <protection/>
    </xf>
    <xf numFmtId="0" fontId="17" fillId="34" borderId="14" xfId="51" applyFont="1" applyFill="1" applyBorder="1" applyAlignment="1">
      <alignment horizontal="justify" vertical="center"/>
      <protection/>
    </xf>
    <xf numFmtId="0" fontId="17" fillId="34" borderId="25" xfId="51" applyFont="1" applyFill="1" applyBorder="1" applyAlignment="1">
      <alignment horizontal="justify" vertical="center"/>
      <protection/>
    </xf>
    <xf numFmtId="0" fontId="2" fillId="0" borderId="28" xfId="51" applyFont="1" applyBorder="1" applyAlignment="1">
      <alignment horizontal="center" vertical="center" wrapText="1" shrinkToFit="1"/>
      <protection/>
    </xf>
    <xf numFmtId="0" fontId="2" fillId="0" borderId="43" xfId="51" applyFont="1" applyBorder="1" applyAlignment="1">
      <alignment horizontal="center" vertical="center" wrapText="1" shrinkToFit="1"/>
      <protection/>
    </xf>
    <xf numFmtId="0" fontId="2" fillId="0" borderId="27" xfId="51" applyFont="1" applyBorder="1" applyAlignment="1">
      <alignment horizontal="center" vertical="center" wrapText="1" shrinkToFit="1"/>
      <protection/>
    </xf>
    <xf numFmtId="0" fontId="2" fillId="34" borderId="19" xfId="51" applyFont="1" applyFill="1" applyBorder="1" applyAlignment="1">
      <alignment horizontal="center" vertical="center" wrapText="1"/>
      <protection/>
    </xf>
    <xf numFmtId="0" fontId="2" fillId="34" borderId="20" xfId="51" applyFont="1" applyFill="1" applyBorder="1" applyAlignment="1">
      <alignment horizontal="center" vertical="center" wrapText="1"/>
      <protection/>
    </xf>
    <xf numFmtId="0" fontId="2" fillId="34" borderId="10" xfId="51" applyFont="1" applyFill="1" applyBorder="1" applyAlignment="1">
      <alignment horizontal="center" vertical="center" wrapText="1"/>
      <protection/>
    </xf>
    <xf numFmtId="0" fontId="2" fillId="34" borderId="34" xfId="51" applyFont="1" applyFill="1" applyBorder="1" applyAlignment="1">
      <alignment horizontal="center" vertical="center" wrapText="1"/>
      <protection/>
    </xf>
    <xf numFmtId="0" fontId="2" fillId="34" borderId="0" xfId="51" applyFont="1" applyFill="1" applyBorder="1" applyAlignment="1">
      <alignment horizontal="center" vertical="center" wrapText="1"/>
      <protection/>
    </xf>
    <xf numFmtId="0" fontId="2" fillId="34" borderId="29" xfId="51" applyFont="1" applyFill="1" applyBorder="1" applyAlignment="1">
      <alignment horizontal="center" vertical="center" wrapText="1"/>
      <protection/>
    </xf>
    <xf numFmtId="0" fontId="2" fillId="34" borderId="21" xfId="51" applyFont="1" applyFill="1" applyBorder="1" applyAlignment="1">
      <alignment horizontal="center" vertical="center" wrapText="1"/>
      <protection/>
    </xf>
    <xf numFmtId="0" fontId="2" fillId="34" borderId="22" xfId="51" applyFont="1" applyFill="1" applyBorder="1" applyAlignment="1">
      <alignment horizontal="center" vertical="center" wrapText="1"/>
      <protection/>
    </xf>
    <xf numFmtId="0" fontId="2" fillId="34" borderId="23" xfId="51" applyFont="1" applyFill="1" applyBorder="1" applyAlignment="1">
      <alignment horizontal="center" vertical="center" wrapText="1"/>
      <protection/>
    </xf>
    <xf numFmtId="0" fontId="2" fillId="0" borderId="43" xfId="51" applyFont="1" applyBorder="1" applyAlignment="1">
      <alignment horizontal="center" vertical="center"/>
      <protection/>
    </xf>
    <xf numFmtId="0" fontId="2" fillId="0" borderId="27" xfId="51" applyFont="1" applyBorder="1" applyAlignment="1">
      <alignment horizontal="center" vertical="center"/>
      <protection/>
    </xf>
    <xf numFmtId="0" fontId="2" fillId="34" borderId="12" xfId="51" applyFont="1" applyFill="1" applyBorder="1" applyAlignment="1">
      <alignment horizontal="left" vertical="center"/>
      <protection/>
    </xf>
    <xf numFmtId="0" fontId="2" fillId="34" borderId="47" xfId="51" applyFont="1" applyFill="1" applyBorder="1" applyAlignment="1">
      <alignment horizontal="left" vertical="center"/>
      <protection/>
    </xf>
    <xf numFmtId="0" fontId="2" fillId="34" borderId="32" xfId="51" applyFont="1" applyFill="1" applyBorder="1" applyAlignment="1">
      <alignment horizontal="left" vertical="center"/>
      <protection/>
    </xf>
    <xf numFmtId="0" fontId="2" fillId="34" borderId="19" xfId="51" applyFont="1" applyFill="1" applyBorder="1" applyAlignment="1">
      <alignment horizontal="left" vertical="center"/>
      <protection/>
    </xf>
    <xf numFmtId="0" fontId="2" fillId="34" borderId="20" xfId="51" applyFont="1" applyFill="1" applyBorder="1" applyAlignment="1">
      <alignment horizontal="left" vertical="center"/>
      <protection/>
    </xf>
    <xf numFmtId="0" fontId="2" fillId="34" borderId="10" xfId="51" applyFont="1" applyFill="1" applyBorder="1" applyAlignment="1">
      <alignment horizontal="left" vertical="center"/>
      <protection/>
    </xf>
    <xf numFmtId="0" fontId="2" fillId="34" borderId="19" xfId="51" applyFont="1" applyFill="1" applyBorder="1" applyAlignment="1">
      <alignment horizontal="left"/>
      <protection/>
    </xf>
    <xf numFmtId="0" fontId="2" fillId="34" borderId="20" xfId="51" applyFont="1" applyFill="1" applyBorder="1" applyAlignment="1">
      <alignment horizontal="left"/>
      <protection/>
    </xf>
    <xf numFmtId="0" fontId="2" fillId="34" borderId="10" xfId="51" applyFont="1" applyFill="1" applyBorder="1" applyAlignment="1">
      <alignment horizontal="left"/>
      <protection/>
    </xf>
    <xf numFmtId="0" fontId="3" fillId="34" borderId="48" xfId="51" applyFont="1" applyFill="1" applyBorder="1" applyAlignment="1">
      <alignment horizontal="left" vertical="center" wrapText="1"/>
      <protection/>
    </xf>
    <xf numFmtId="0" fontId="14" fillId="37" borderId="17" xfId="0" applyFont="1" applyFill="1" applyBorder="1" applyAlignment="1">
      <alignment horizontal="center" vertical="center"/>
    </xf>
    <xf numFmtId="187" fontId="14" fillId="0" borderId="49" xfId="0" applyNumberFormat="1" applyFont="1" applyBorder="1" applyAlignment="1">
      <alignment horizontal="center" vertical="center"/>
    </xf>
    <xf numFmtId="187" fontId="14" fillId="0" borderId="46" xfId="0" applyNumberFormat="1" applyFont="1" applyBorder="1" applyAlignment="1">
      <alignment horizontal="center" vertical="center"/>
    </xf>
    <xf numFmtId="187" fontId="14" fillId="0" borderId="5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2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2" fontId="3" fillId="34" borderId="28" xfId="0" applyNumberFormat="1" applyFont="1" applyFill="1" applyBorder="1" applyAlignment="1">
      <alignment horizontal="center" vertical="center"/>
    </xf>
    <xf numFmtId="2" fontId="3" fillId="34" borderId="27" xfId="0" applyNumberFormat="1" applyFont="1" applyFill="1" applyBorder="1" applyAlignment="1">
      <alignment horizontal="center" vertical="center"/>
    </xf>
    <xf numFmtId="0" fontId="2" fillId="34" borderId="28" xfId="0" applyNumberFormat="1" applyFont="1" applyFill="1" applyBorder="1" applyAlignment="1">
      <alignment horizontal="center" vertical="center"/>
    </xf>
    <xf numFmtId="0" fontId="2" fillId="34" borderId="27" xfId="0" applyNumberFormat="1" applyFont="1" applyFill="1" applyBorder="1" applyAlignment="1">
      <alignment horizontal="center" vertical="center"/>
    </xf>
    <xf numFmtId="0" fontId="3" fillId="34" borderId="28" xfId="0" applyNumberFormat="1" applyFont="1" applyFill="1" applyBorder="1" applyAlignment="1">
      <alignment horizontal="center" vertical="center"/>
    </xf>
    <xf numFmtId="0" fontId="3" fillId="34" borderId="27" xfId="0" applyNumberFormat="1" applyFont="1" applyFill="1" applyBorder="1" applyAlignment="1">
      <alignment horizontal="center" vertical="center"/>
    </xf>
    <xf numFmtId="10" fontId="3" fillId="34" borderId="28" xfId="0" applyNumberFormat="1" applyFont="1" applyFill="1" applyBorder="1" applyAlignment="1">
      <alignment horizontal="center" vertical="center"/>
    </xf>
    <xf numFmtId="10" fontId="3" fillId="34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82" fontId="3" fillId="34" borderId="28" xfId="0" applyNumberFormat="1" applyFont="1" applyFill="1" applyBorder="1" applyAlignment="1">
      <alignment horizontal="center" vertical="center"/>
    </xf>
    <xf numFmtId="182" fontId="3" fillId="34" borderId="27" xfId="0" applyNumberFormat="1" applyFont="1" applyFill="1" applyBorder="1" applyAlignment="1">
      <alignment horizontal="center" vertical="center"/>
    </xf>
    <xf numFmtId="0" fontId="2" fillId="34" borderId="43" xfId="0" applyNumberFormat="1" applyFont="1" applyFill="1" applyBorder="1" applyAlignment="1">
      <alignment horizontal="center" vertical="center"/>
    </xf>
    <xf numFmtId="0" fontId="3" fillId="34" borderId="4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3" fillId="34" borderId="28" xfId="0" applyNumberFormat="1" applyFont="1" applyFill="1" applyBorder="1" applyAlignment="1">
      <alignment horizontal="center" vertical="center"/>
    </xf>
    <xf numFmtId="4" fontId="3" fillId="34" borderId="27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1" applyFont="1" applyAlignment="1">
      <alignment horizontal="center"/>
      <protection/>
    </xf>
    <xf numFmtId="0" fontId="7" fillId="0" borderId="6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9" fillId="34" borderId="13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F-2011\PROCESOS%202011\Convocatorias%20P\Ferreteria%202011\Evaluaciones\Evaluaci&#243;nCP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Media 2010"/>
      <sheetName val="DOCUMENTACION"/>
      <sheetName val="SURAMERICANA"/>
      <sheetName val="INTERAMERICANA"/>
      <sheetName val="HERRAMIENTAS Y COMP"/>
      <sheetName val="Hoja1"/>
    </sheetNames>
    <sheetDataSet>
      <sheetData sheetId="0">
        <row r="10">
          <cell r="B10">
            <v>860505273</v>
          </cell>
          <cell r="C10" t="str">
            <v>SOLUCIONES SURAMERICANA LTDA</v>
          </cell>
        </row>
        <row r="11">
          <cell r="B11">
            <v>79338886</v>
          </cell>
          <cell r="C11" t="str">
            <v>INTERAMERICANA DE SUMINISTROS</v>
          </cell>
          <cell r="D11">
            <v>762940398</v>
          </cell>
          <cell r="E11">
            <v>1412048917</v>
          </cell>
          <cell r="F11">
            <v>108610973</v>
          </cell>
          <cell r="G11">
            <v>108610973</v>
          </cell>
        </row>
        <row r="12">
          <cell r="B12">
            <v>830109478</v>
          </cell>
          <cell r="C12" t="str">
            <v>HERRAMIENTAS Y COMPLEMENTOS LTDA</v>
          </cell>
          <cell r="D12">
            <v>1976447000</v>
          </cell>
          <cell r="E12">
            <v>2036140000</v>
          </cell>
          <cell r="F12">
            <v>842780000</v>
          </cell>
          <cell r="G12">
            <v>842780000</v>
          </cell>
        </row>
      </sheetData>
      <sheetData sheetId="3">
        <row r="40">
          <cell r="J40" t="str">
            <v>ADMISIBLE</v>
          </cell>
        </row>
      </sheetData>
      <sheetData sheetId="4">
        <row r="40">
          <cell r="J40" t="str">
            <v>ADMISIBLE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P40"/>
  <sheetViews>
    <sheetView zoomScale="140" zoomScaleNormal="140" zoomScalePageLayoutView="0" workbookViewId="0" topLeftCell="A24">
      <selection activeCell="G33" sqref="G33"/>
    </sheetView>
  </sheetViews>
  <sheetFormatPr defaultColWidth="11.421875" defaultRowHeight="12.75"/>
  <cols>
    <col min="1" max="1" width="5.421875" style="0" customWidth="1"/>
    <col min="6" max="6" width="7.7109375" style="0" customWidth="1"/>
    <col min="7" max="7" width="7.00390625" style="0" customWidth="1"/>
    <col min="8" max="8" width="21.00390625" style="0" customWidth="1"/>
    <col min="9" max="9" width="4.7109375" style="0" customWidth="1"/>
    <col min="10" max="10" width="11.8515625" style="0" customWidth="1"/>
    <col min="11" max="11" width="7.8515625" style="0" customWidth="1"/>
    <col min="12" max="12" width="17.00390625" style="0" customWidth="1"/>
    <col min="13" max="13" width="4.28125" style="0" customWidth="1"/>
    <col min="14" max="14" width="16.421875" style="0" bestFit="1" customWidth="1"/>
    <col min="15" max="15" width="8.00390625" style="0" customWidth="1"/>
    <col min="16" max="16" width="18.140625" style="0" customWidth="1"/>
  </cols>
  <sheetData>
    <row r="1" spans="1:16" ht="16.5">
      <c r="A1" s="187" t="s">
        <v>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6.5">
      <c r="A2" s="187" t="s">
        <v>58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16.5">
      <c r="A3" s="187" t="s">
        <v>161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16.5">
      <c r="A4" s="187" t="s">
        <v>57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ht="17.25" thickBot="1">
      <c r="A5" s="187" t="s">
        <v>158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6" ht="14.25" customHeight="1" thickBot="1">
      <c r="A6" s="250" t="s">
        <v>5</v>
      </c>
      <c r="B6" s="253" t="s">
        <v>77</v>
      </c>
      <c r="C6" s="254"/>
      <c r="D6" s="254"/>
      <c r="E6" s="255"/>
      <c r="F6" s="188" t="s">
        <v>3</v>
      </c>
      <c r="G6" s="189"/>
      <c r="H6" s="190"/>
      <c r="J6" s="188" t="s">
        <v>3</v>
      </c>
      <c r="K6" s="189"/>
      <c r="L6" s="190"/>
      <c r="M6" s="84"/>
      <c r="N6" s="188" t="s">
        <v>3</v>
      </c>
      <c r="O6" s="189"/>
      <c r="P6" s="190"/>
    </row>
    <row r="7" spans="1:16" ht="24.75" customHeight="1" thickBot="1">
      <c r="A7" s="251"/>
      <c r="B7" s="256"/>
      <c r="C7" s="257"/>
      <c r="D7" s="257"/>
      <c r="E7" s="258"/>
      <c r="F7" s="196" t="s">
        <v>62</v>
      </c>
      <c r="G7" s="197"/>
      <c r="H7" s="198"/>
      <c r="J7" s="196" t="s">
        <v>60</v>
      </c>
      <c r="K7" s="197"/>
      <c r="L7" s="198"/>
      <c r="M7" s="84"/>
      <c r="N7" s="196" t="s">
        <v>125</v>
      </c>
      <c r="O7" s="197"/>
      <c r="P7" s="198"/>
    </row>
    <row r="8" spans="1:16" ht="14.25" thickBot="1">
      <c r="A8" s="251"/>
      <c r="B8" s="256"/>
      <c r="C8" s="257"/>
      <c r="D8" s="257"/>
      <c r="E8" s="257"/>
      <c r="F8" s="188" t="s">
        <v>0</v>
      </c>
      <c r="G8" s="190"/>
      <c r="H8" s="89"/>
      <c r="J8" s="188" t="s">
        <v>0</v>
      </c>
      <c r="K8" s="190"/>
      <c r="L8" s="89"/>
      <c r="M8" s="84"/>
      <c r="N8" s="188" t="s">
        <v>0</v>
      </c>
      <c r="O8" s="190"/>
      <c r="P8" s="89"/>
    </row>
    <row r="9" spans="1:16" ht="14.25" thickBot="1">
      <c r="A9" s="252"/>
      <c r="B9" s="259"/>
      <c r="C9" s="260"/>
      <c r="D9" s="260"/>
      <c r="E9" s="261"/>
      <c r="F9" s="90" t="s">
        <v>2</v>
      </c>
      <c r="G9" s="91" t="s">
        <v>1</v>
      </c>
      <c r="H9" s="91" t="s">
        <v>6</v>
      </c>
      <c r="J9" s="90" t="s">
        <v>2</v>
      </c>
      <c r="K9" s="91" t="s">
        <v>1</v>
      </c>
      <c r="L9" s="91" t="s">
        <v>6</v>
      </c>
      <c r="M9" s="84"/>
      <c r="N9" s="90" t="s">
        <v>2</v>
      </c>
      <c r="O9" s="91" t="s">
        <v>1</v>
      </c>
      <c r="P9" s="91" t="s">
        <v>6</v>
      </c>
    </row>
    <row r="10" spans="1:16" ht="14.25" customHeight="1" thickBot="1">
      <c r="A10" s="228">
        <v>1</v>
      </c>
      <c r="B10" s="264" t="s">
        <v>78</v>
      </c>
      <c r="C10" s="265"/>
      <c r="D10" s="265"/>
      <c r="E10" s="266"/>
      <c r="F10" s="92" t="s">
        <v>47</v>
      </c>
      <c r="G10" s="93"/>
      <c r="H10" s="94" t="s">
        <v>79</v>
      </c>
      <c r="J10" s="92" t="s">
        <v>47</v>
      </c>
      <c r="K10" s="93"/>
      <c r="L10" s="94" t="s">
        <v>114</v>
      </c>
      <c r="M10" s="84"/>
      <c r="N10" s="107" t="s">
        <v>47</v>
      </c>
      <c r="O10" s="93"/>
      <c r="P10" s="94" t="s">
        <v>126</v>
      </c>
    </row>
    <row r="11" spans="1:16" ht="13.5" customHeight="1" thickBot="1">
      <c r="A11" s="262"/>
      <c r="B11" s="267" t="s">
        <v>80</v>
      </c>
      <c r="C11" s="268"/>
      <c r="D11" s="268"/>
      <c r="E11" s="269"/>
      <c r="F11" s="95" t="s">
        <v>47</v>
      </c>
      <c r="G11" s="96"/>
      <c r="H11" s="97" t="s">
        <v>81</v>
      </c>
      <c r="J11" s="95" t="s">
        <v>47</v>
      </c>
      <c r="K11" s="96"/>
      <c r="L11" s="97" t="s">
        <v>115</v>
      </c>
      <c r="M11" s="84"/>
      <c r="N11" s="95" t="s">
        <v>47</v>
      </c>
      <c r="O11" s="96"/>
      <c r="P11" s="97" t="s">
        <v>127</v>
      </c>
    </row>
    <row r="12" spans="1:16" ht="14.25" thickBot="1">
      <c r="A12" s="262"/>
      <c r="B12" s="270" t="s">
        <v>82</v>
      </c>
      <c r="C12" s="271"/>
      <c r="D12" s="271"/>
      <c r="E12" s="271"/>
      <c r="F12" s="271"/>
      <c r="G12" s="271"/>
      <c r="H12" s="272"/>
      <c r="J12" s="192"/>
      <c r="K12" s="193"/>
      <c r="L12" s="194"/>
      <c r="M12" s="84"/>
      <c r="N12" s="192"/>
      <c r="O12" s="193"/>
      <c r="P12" s="194"/>
    </row>
    <row r="13" spans="1:16" ht="44.25" customHeight="1" thickBot="1">
      <c r="A13" s="262"/>
      <c r="B13" s="199" t="s">
        <v>83</v>
      </c>
      <c r="C13" s="200"/>
      <c r="D13" s="200"/>
      <c r="E13" s="273"/>
      <c r="F13" s="98" t="s">
        <v>47</v>
      </c>
      <c r="G13" s="99"/>
      <c r="H13" s="100" t="s">
        <v>84</v>
      </c>
      <c r="J13" s="98" t="s">
        <v>47</v>
      </c>
      <c r="K13" s="124"/>
      <c r="L13" s="100" t="s">
        <v>116</v>
      </c>
      <c r="M13" s="84"/>
      <c r="N13" s="98" t="s">
        <v>47</v>
      </c>
      <c r="O13" s="124"/>
      <c r="P13" s="100" t="s">
        <v>128</v>
      </c>
    </row>
    <row r="14" spans="1:16" ht="64.5" customHeight="1" thickBot="1">
      <c r="A14" s="262"/>
      <c r="B14" s="207" t="s">
        <v>85</v>
      </c>
      <c r="C14" s="208"/>
      <c r="D14" s="208"/>
      <c r="E14" s="209"/>
      <c r="F14" s="101" t="s">
        <v>47</v>
      </c>
      <c r="G14" s="102"/>
      <c r="H14" s="103" t="s">
        <v>86</v>
      </c>
      <c r="J14" s="98" t="s">
        <v>47</v>
      </c>
      <c r="K14" s="108"/>
      <c r="L14" s="125" t="s">
        <v>117</v>
      </c>
      <c r="M14" s="84"/>
      <c r="N14" s="98" t="s">
        <v>47</v>
      </c>
      <c r="O14" s="108"/>
      <c r="P14" s="125" t="s">
        <v>129</v>
      </c>
    </row>
    <row r="15" spans="1:16" ht="14.25" customHeight="1" thickBot="1">
      <c r="A15" s="263"/>
      <c r="B15" s="207" t="s">
        <v>87</v>
      </c>
      <c r="C15" s="208"/>
      <c r="D15" s="208"/>
      <c r="E15" s="210"/>
      <c r="F15" s="104"/>
      <c r="G15" s="105"/>
      <c r="H15" s="106" t="s">
        <v>88</v>
      </c>
      <c r="J15" s="104"/>
      <c r="K15" s="105"/>
      <c r="L15" s="126" t="s">
        <v>88</v>
      </c>
      <c r="M15" s="84"/>
      <c r="N15" s="127"/>
      <c r="O15" s="108"/>
      <c r="P15" s="128" t="s">
        <v>88</v>
      </c>
    </row>
    <row r="16" spans="1:16" ht="51.75" customHeight="1" thickBot="1">
      <c r="A16" s="85">
        <v>2</v>
      </c>
      <c r="B16" s="211" t="s">
        <v>89</v>
      </c>
      <c r="C16" s="212"/>
      <c r="D16" s="212"/>
      <c r="E16" s="213"/>
      <c r="F16" s="107" t="s">
        <v>47</v>
      </c>
      <c r="G16" s="108"/>
      <c r="H16" s="109" t="s">
        <v>90</v>
      </c>
      <c r="J16" s="107" t="s">
        <v>47</v>
      </c>
      <c r="K16" s="108"/>
      <c r="L16" s="109" t="s">
        <v>118</v>
      </c>
      <c r="M16" s="84"/>
      <c r="N16" s="98" t="s">
        <v>47</v>
      </c>
      <c r="O16" s="108"/>
      <c r="P16" s="109" t="s">
        <v>130</v>
      </c>
    </row>
    <row r="17" spans="1:16" ht="39" customHeight="1" thickBot="1">
      <c r="A17" s="219">
        <v>3</v>
      </c>
      <c r="B17" s="211" t="s">
        <v>91</v>
      </c>
      <c r="C17" s="237"/>
      <c r="D17" s="237"/>
      <c r="E17" s="238"/>
      <c r="F17" s="107" t="s">
        <v>47</v>
      </c>
      <c r="G17" s="131"/>
      <c r="H17" s="130" t="s">
        <v>92</v>
      </c>
      <c r="J17" s="98" t="s">
        <v>119</v>
      </c>
      <c r="K17" s="160"/>
      <c r="L17" s="159" t="s">
        <v>165</v>
      </c>
      <c r="M17" s="84"/>
      <c r="N17" s="98" t="s">
        <v>47</v>
      </c>
      <c r="O17" s="108"/>
      <c r="P17" s="109" t="s">
        <v>131</v>
      </c>
    </row>
    <row r="18" spans="1:16" ht="90" customHeight="1" thickBot="1">
      <c r="A18" s="220"/>
      <c r="B18" s="239" t="s">
        <v>93</v>
      </c>
      <c r="C18" s="240"/>
      <c r="D18" s="240"/>
      <c r="E18" s="241"/>
      <c r="F18" s="98" t="s">
        <v>47</v>
      </c>
      <c r="G18" s="108"/>
      <c r="H18" s="109" t="s">
        <v>94</v>
      </c>
      <c r="J18" s="98" t="s">
        <v>47</v>
      </c>
      <c r="K18" s="108"/>
      <c r="L18" s="109" t="s">
        <v>120</v>
      </c>
      <c r="M18" s="84"/>
      <c r="N18" s="98" t="s">
        <v>47</v>
      </c>
      <c r="O18" s="108"/>
      <c r="P18" s="109" t="s">
        <v>132</v>
      </c>
    </row>
    <row r="19" spans="1:16" ht="71.25" customHeight="1" thickBot="1">
      <c r="A19" s="220"/>
      <c r="B19" s="242" t="s">
        <v>95</v>
      </c>
      <c r="C19" s="243"/>
      <c r="D19" s="243"/>
      <c r="E19" s="244"/>
      <c r="F19" s="98" t="s">
        <v>47</v>
      </c>
      <c r="G19" s="108"/>
      <c r="H19" s="109" t="s">
        <v>94</v>
      </c>
      <c r="J19" s="98" t="s">
        <v>119</v>
      </c>
      <c r="K19" s="160"/>
      <c r="L19" s="159" t="s">
        <v>165</v>
      </c>
      <c r="M19" s="84"/>
      <c r="N19" s="98" t="s">
        <v>47</v>
      </c>
      <c r="O19" s="108"/>
      <c r="P19" s="109" t="s">
        <v>132</v>
      </c>
    </row>
    <row r="20" spans="1:16" ht="77.25" customHeight="1" thickBot="1">
      <c r="A20" s="220"/>
      <c r="B20" s="239" t="s">
        <v>96</v>
      </c>
      <c r="C20" s="245"/>
      <c r="D20" s="245"/>
      <c r="E20" s="246"/>
      <c r="F20" s="98"/>
      <c r="G20" s="98" t="s">
        <v>47</v>
      </c>
      <c r="H20" s="88" t="s">
        <v>97</v>
      </c>
      <c r="J20" s="98" t="s">
        <v>47</v>
      </c>
      <c r="K20" s="98"/>
      <c r="L20" s="109" t="s">
        <v>121</v>
      </c>
      <c r="M20" s="84"/>
      <c r="N20" s="98" t="s">
        <v>47</v>
      </c>
      <c r="O20" s="108"/>
      <c r="P20" s="109" t="s">
        <v>133</v>
      </c>
    </row>
    <row r="21" spans="1:16" ht="39" thickBot="1">
      <c r="A21" s="221"/>
      <c r="B21" s="247" t="s">
        <v>98</v>
      </c>
      <c r="C21" s="248"/>
      <c r="D21" s="248"/>
      <c r="E21" s="249"/>
      <c r="F21" s="98" t="s">
        <v>47</v>
      </c>
      <c r="G21" s="108"/>
      <c r="H21" s="109" t="s">
        <v>99</v>
      </c>
      <c r="J21" s="106"/>
      <c r="K21" s="106" t="s">
        <v>47</v>
      </c>
      <c r="L21" s="115" t="s">
        <v>122</v>
      </c>
      <c r="M21" s="84"/>
      <c r="N21" s="98" t="s">
        <v>47</v>
      </c>
      <c r="O21" s="108"/>
      <c r="P21" s="109" t="s">
        <v>134</v>
      </c>
    </row>
    <row r="22" spans="1:16" ht="14.25" customHeight="1" thickBot="1">
      <c r="A22" s="219">
        <v>4</v>
      </c>
      <c r="B22" s="111" t="s">
        <v>100</v>
      </c>
      <c r="C22" s="110"/>
      <c r="D22" s="110"/>
      <c r="E22" s="108"/>
      <c r="F22" s="99"/>
      <c r="G22" s="108"/>
      <c r="H22" s="109"/>
      <c r="J22" s="99"/>
      <c r="K22" s="98"/>
      <c r="L22" s="109"/>
      <c r="M22" s="84"/>
      <c r="N22" s="99"/>
      <c r="O22" s="108"/>
      <c r="P22" s="128" t="s">
        <v>88</v>
      </c>
    </row>
    <row r="23" spans="1:16" ht="21" customHeight="1" thickBot="1">
      <c r="A23" s="220"/>
      <c r="B23" s="222" t="s">
        <v>101</v>
      </c>
      <c r="C23" s="223"/>
      <c r="D23" s="223"/>
      <c r="E23" s="224"/>
      <c r="F23" s="98" t="s">
        <v>47</v>
      </c>
      <c r="G23" s="108"/>
      <c r="H23" s="112" t="s">
        <v>102</v>
      </c>
      <c r="J23" s="98" t="s">
        <v>47</v>
      </c>
      <c r="K23" s="98"/>
      <c r="L23" s="112" t="s">
        <v>102</v>
      </c>
      <c r="M23" s="84"/>
      <c r="N23" s="98"/>
      <c r="O23" s="108"/>
      <c r="P23" s="129" t="s">
        <v>88</v>
      </c>
    </row>
    <row r="24" spans="1:16" ht="14.25" thickBot="1">
      <c r="A24" s="221"/>
      <c r="B24" s="225" t="s">
        <v>103</v>
      </c>
      <c r="C24" s="226"/>
      <c r="D24" s="226"/>
      <c r="E24" s="227"/>
      <c r="F24" s="113"/>
      <c r="G24" s="114"/>
      <c r="H24" s="115"/>
      <c r="J24" s="99"/>
      <c r="K24" s="98"/>
      <c r="L24" s="109"/>
      <c r="M24" s="84"/>
      <c r="N24" s="99"/>
      <c r="O24" s="108"/>
      <c r="P24" s="128" t="s">
        <v>88</v>
      </c>
    </row>
    <row r="25" spans="1:16" ht="14.25" thickBot="1">
      <c r="A25" s="228">
        <v>5</v>
      </c>
      <c r="B25" s="231" t="s">
        <v>104</v>
      </c>
      <c r="C25" s="232"/>
      <c r="D25" s="232"/>
      <c r="E25" s="233"/>
      <c r="F25" s="107"/>
      <c r="G25" s="116"/>
      <c r="H25" s="117" t="s">
        <v>88</v>
      </c>
      <c r="J25" s="106"/>
      <c r="K25" s="106"/>
      <c r="L25" s="126" t="s">
        <v>88</v>
      </c>
      <c r="M25" s="84"/>
      <c r="N25" s="98"/>
      <c r="O25" s="108"/>
      <c r="P25" s="128" t="s">
        <v>88</v>
      </c>
    </row>
    <row r="26" spans="1:16" ht="14.25" thickBot="1">
      <c r="A26" s="229"/>
      <c r="B26" s="234" t="s">
        <v>105</v>
      </c>
      <c r="C26" s="235"/>
      <c r="D26" s="235"/>
      <c r="E26" s="236"/>
      <c r="F26" s="118"/>
      <c r="G26" s="119"/>
      <c r="H26" s="120" t="s">
        <v>88</v>
      </c>
      <c r="J26" s="118"/>
      <c r="K26" s="107"/>
      <c r="L26" s="123" t="s">
        <v>88</v>
      </c>
      <c r="M26" s="84"/>
      <c r="N26" s="99"/>
      <c r="O26" s="108"/>
      <c r="P26" s="128" t="s">
        <v>88</v>
      </c>
    </row>
    <row r="27" spans="1:16" ht="14.25" thickBot="1">
      <c r="A27" s="230"/>
      <c r="B27" s="234" t="s">
        <v>106</v>
      </c>
      <c r="C27" s="235"/>
      <c r="D27" s="235"/>
      <c r="E27" s="236"/>
      <c r="F27" s="121"/>
      <c r="G27" s="122"/>
      <c r="H27" s="123" t="s">
        <v>88</v>
      </c>
      <c r="J27" s="121"/>
      <c r="K27" s="107"/>
      <c r="L27" s="123" t="s">
        <v>88</v>
      </c>
      <c r="M27" s="84"/>
      <c r="N27" s="99"/>
      <c r="O27" s="108"/>
      <c r="P27" s="128" t="s">
        <v>88</v>
      </c>
    </row>
    <row r="28" spans="1:16" ht="14.25" customHeight="1" thickBot="1">
      <c r="A28" s="85">
        <v>6</v>
      </c>
      <c r="B28" s="199" t="s">
        <v>107</v>
      </c>
      <c r="C28" s="200"/>
      <c r="D28" s="200"/>
      <c r="E28" s="201"/>
      <c r="F28" s="107" t="s">
        <v>47</v>
      </c>
      <c r="G28" s="124"/>
      <c r="H28" s="112" t="s">
        <v>108</v>
      </c>
      <c r="J28" s="107" t="s">
        <v>47</v>
      </c>
      <c r="K28" s="107"/>
      <c r="L28" s="112" t="s">
        <v>123</v>
      </c>
      <c r="M28" s="84"/>
      <c r="N28" s="98" t="s">
        <v>47</v>
      </c>
      <c r="O28" s="124"/>
      <c r="P28" s="112" t="s">
        <v>135</v>
      </c>
    </row>
    <row r="29" spans="1:16" ht="14.25" customHeight="1" thickBot="1">
      <c r="A29" s="85">
        <v>7</v>
      </c>
      <c r="B29" s="199" t="s">
        <v>109</v>
      </c>
      <c r="C29" s="202"/>
      <c r="D29" s="202"/>
      <c r="E29" s="203"/>
      <c r="F29" s="107" t="s">
        <v>47</v>
      </c>
      <c r="G29" s="108"/>
      <c r="H29" s="112" t="s">
        <v>110</v>
      </c>
      <c r="J29" s="107" t="s">
        <v>47</v>
      </c>
      <c r="K29" s="95"/>
      <c r="L29" s="112" t="s">
        <v>124</v>
      </c>
      <c r="M29" s="84"/>
      <c r="N29" s="98" t="s">
        <v>47</v>
      </c>
      <c r="O29" s="108"/>
      <c r="P29" s="112" t="s">
        <v>108</v>
      </c>
    </row>
    <row r="30" spans="1:16" ht="77.25" customHeight="1" thickBot="1">
      <c r="A30" s="85">
        <v>8</v>
      </c>
      <c r="B30" s="204" t="s">
        <v>111</v>
      </c>
      <c r="C30" s="205"/>
      <c r="D30" s="205"/>
      <c r="E30" s="206"/>
      <c r="F30" s="107" t="s">
        <v>47</v>
      </c>
      <c r="G30" s="108"/>
      <c r="H30" s="112" t="s">
        <v>112</v>
      </c>
      <c r="J30" s="107" t="s">
        <v>47</v>
      </c>
      <c r="K30" s="160"/>
      <c r="L30" s="161" t="s">
        <v>165</v>
      </c>
      <c r="M30" s="84"/>
      <c r="N30" s="98" t="s">
        <v>47</v>
      </c>
      <c r="O30" s="108"/>
      <c r="P30" s="112" t="s">
        <v>136</v>
      </c>
    </row>
    <row r="31" spans="1:16" ht="14.25" customHeight="1" thickBot="1">
      <c r="A31" s="86"/>
      <c r="B31" s="214" t="s">
        <v>113</v>
      </c>
      <c r="C31" s="215"/>
      <c r="D31" s="215"/>
      <c r="E31" s="215"/>
      <c r="F31" s="184" t="s">
        <v>167</v>
      </c>
      <c r="G31" s="185"/>
      <c r="H31" s="186"/>
      <c r="J31" s="216" t="s">
        <v>166</v>
      </c>
      <c r="K31" s="217"/>
      <c r="L31" s="218"/>
      <c r="N31" s="162" t="s">
        <v>137</v>
      </c>
      <c r="O31" s="163"/>
      <c r="P31" s="164"/>
    </row>
    <row r="32" spans="1:16" ht="14.25" customHeight="1">
      <c r="A32" s="87"/>
      <c r="B32" s="87"/>
      <c r="C32" s="87"/>
      <c r="D32" s="87"/>
      <c r="E32" s="87"/>
      <c r="F32" s="87"/>
      <c r="G32" s="87"/>
      <c r="H32" s="87"/>
      <c r="N32" s="191"/>
      <c r="O32" s="191"/>
      <c r="P32" s="191"/>
    </row>
    <row r="35" spans="1:16" ht="13.5">
      <c r="A35" s="191" t="s">
        <v>138</v>
      </c>
      <c r="B35" s="191"/>
      <c r="C35" s="191"/>
      <c r="D35" s="191"/>
      <c r="E35" s="191"/>
      <c r="F35" s="191"/>
      <c r="G35" s="191"/>
      <c r="H35" s="191"/>
      <c r="I35" s="195"/>
      <c r="J35" s="195"/>
      <c r="K35" s="195"/>
      <c r="L35" s="195"/>
      <c r="M35" s="195"/>
      <c r="N35" s="195"/>
      <c r="O35" s="195"/>
      <c r="P35" s="195"/>
    </row>
    <row r="36" spans="1:16" ht="12.75">
      <c r="A36" s="182" t="s">
        <v>139</v>
      </c>
      <c r="B36" s="182"/>
      <c r="C36" s="182"/>
      <c r="D36" s="182"/>
      <c r="E36" s="182"/>
      <c r="F36" s="182"/>
      <c r="G36" s="182"/>
      <c r="H36" s="182"/>
      <c r="I36" s="183"/>
      <c r="J36" s="183"/>
      <c r="K36" s="183"/>
      <c r="L36" s="183"/>
      <c r="M36" s="183"/>
      <c r="N36" s="183"/>
      <c r="O36" s="183"/>
      <c r="P36" s="183"/>
    </row>
    <row r="37" spans="1:16" ht="12.75">
      <c r="A37" s="182" t="s">
        <v>140</v>
      </c>
      <c r="B37" s="182"/>
      <c r="C37" s="182"/>
      <c r="D37" s="182"/>
      <c r="E37" s="182"/>
      <c r="F37" s="182"/>
      <c r="G37" s="182"/>
      <c r="H37" s="182"/>
      <c r="I37" s="183"/>
      <c r="J37" s="183"/>
      <c r="K37" s="183"/>
      <c r="L37" s="183"/>
      <c r="M37" s="183"/>
      <c r="N37" s="183"/>
      <c r="O37" s="183"/>
      <c r="P37" s="183"/>
    </row>
    <row r="40" ht="12.75">
      <c r="N40" s="158"/>
    </row>
  </sheetData>
  <sheetProtection/>
  <mergeCells count="49">
    <mergeCell ref="A6:A9"/>
    <mergeCell ref="B6:E9"/>
    <mergeCell ref="F6:H6"/>
    <mergeCell ref="F7:H7"/>
    <mergeCell ref="F8:G8"/>
    <mergeCell ref="A10:A15"/>
    <mergeCell ref="B10:E10"/>
    <mergeCell ref="B11:E11"/>
    <mergeCell ref="B12:H12"/>
    <mergeCell ref="B13:E13"/>
    <mergeCell ref="A17:A21"/>
    <mergeCell ref="B17:E17"/>
    <mergeCell ref="B18:E18"/>
    <mergeCell ref="B19:E19"/>
    <mergeCell ref="B20:E20"/>
    <mergeCell ref="B21:E21"/>
    <mergeCell ref="A22:A24"/>
    <mergeCell ref="B23:E23"/>
    <mergeCell ref="B24:E24"/>
    <mergeCell ref="A25:A27"/>
    <mergeCell ref="B25:E25"/>
    <mergeCell ref="B26:E26"/>
    <mergeCell ref="B27:E27"/>
    <mergeCell ref="B15:E15"/>
    <mergeCell ref="B16:E16"/>
    <mergeCell ref="J7:L7"/>
    <mergeCell ref="B31:E31"/>
    <mergeCell ref="J12:L12"/>
    <mergeCell ref="J31:L31"/>
    <mergeCell ref="N32:P32"/>
    <mergeCell ref="N12:P12"/>
    <mergeCell ref="A35:P35"/>
    <mergeCell ref="N6:P6"/>
    <mergeCell ref="N7:P7"/>
    <mergeCell ref="N8:O8"/>
    <mergeCell ref="B28:E28"/>
    <mergeCell ref="B29:E29"/>
    <mergeCell ref="B30:E30"/>
    <mergeCell ref="B14:E14"/>
    <mergeCell ref="A36:P36"/>
    <mergeCell ref="A37:P37"/>
    <mergeCell ref="F31:H31"/>
    <mergeCell ref="A1:P1"/>
    <mergeCell ref="A2:P2"/>
    <mergeCell ref="A3:P3"/>
    <mergeCell ref="A4:P4"/>
    <mergeCell ref="A5:P5"/>
    <mergeCell ref="J6:L6"/>
    <mergeCell ref="J8:K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N14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5.421875" style="0" customWidth="1"/>
    <col min="2" max="2" width="11.421875" style="10" customWidth="1"/>
    <col min="3" max="3" width="36.28125" style="10" customWidth="1"/>
    <col min="4" max="4" width="15.57421875" style="0" customWidth="1"/>
    <col min="5" max="5" width="14.7109375" style="0" customWidth="1"/>
    <col min="6" max="6" width="16.140625" style="0" customWidth="1"/>
    <col min="7" max="7" width="14.7109375" style="0" customWidth="1"/>
    <col min="8" max="8" width="1.421875" style="0" customWidth="1"/>
    <col min="9" max="9" width="11.140625" style="0" customWidth="1"/>
    <col min="10" max="10" width="14.8515625" style="18" customWidth="1"/>
    <col min="11" max="11" width="18.00390625" style="0" bestFit="1" customWidth="1"/>
    <col min="12" max="12" width="14.7109375" style="0" bestFit="1" customWidth="1"/>
    <col min="13" max="13" width="13.140625" style="0" customWidth="1"/>
    <col min="14" max="14" width="14.140625" style="0" customWidth="1"/>
  </cols>
  <sheetData>
    <row r="1" spans="1:14" ht="16.5">
      <c r="A1" s="278" t="s">
        <v>7</v>
      </c>
      <c r="B1" s="278"/>
      <c r="C1" s="278"/>
      <c r="D1" s="278"/>
      <c r="E1" s="278"/>
      <c r="F1" s="278"/>
      <c r="G1" s="278"/>
      <c r="H1" s="278"/>
      <c r="I1" s="278"/>
      <c r="J1" s="278"/>
      <c r="K1" s="183"/>
      <c r="L1" s="183"/>
      <c r="M1" s="183"/>
      <c r="N1" s="25"/>
    </row>
    <row r="2" spans="1:14" ht="16.5">
      <c r="A2" s="278" t="s">
        <v>4</v>
      </c>
      <c r="B2" s="278"/>
      <c r="C2" s="278"/>
      <c r="D2" s="278"/>
      <c r="E2" s="278"/>
      <c r="F2" s="278"/>
      <c r="G2" s="278"/>
      <c r="H2" s="278"/>
      <c r="I2" s="278"/>
      <c r="J2" s="278"/>
      <c r="K2" s="183"/>
      <c r="L2" s="183"/>
      <c r="M2" s="183"/>
      <c r="N2" s="25"/>
    </row>
    <row r="3" spans="1:14" ht="16.5">
      <c r="A3" s="278" t="s">
        <v>57</v>
      </c>
      <c r="B3" s="278"/>
      <c r="C3" s="278"/>
      <c r="D3" s="278"/>
      <c r="E3" s="278"/>
      <c r="F3" s="278"/>
      <c r="G3" s="278"/>
      <c r="H3" s="278"/>
      <c r="I3" s="278"/>
      <c r="J3" s="278"/>
      <c r="K3" s="183"/>
      <c r="L3" s="183"/>
      <c r="M3" s="183"/>
      <c r="N3" s="25"/>
    </row>
    <row r="4" spans="1:14" ht="16.5">
      <c r="A4" s="278" t="s">
        <v>162</v>
      </c>
      <c r="B4" s="278"/>
      <c r="C4" s="278"/>
      <c r="D4" s="278"/>
      <c r="E4" s="278"/>
      <c r="F4" s="278"/>
      <c r="G4" s="278"/>
      <c r="H4" s="278"/>
      <c r="I4" s="278"/>
      <c r="J4" s="278"/>
      <c r="K4" s="183"/>
      <c r="L4" s="183"/>
      <c r="M4" s="183"/>
      <c r="N4" s="25"/>
    </row>
    <row r="5" spans="1:14" ht="16.5">
      <c r="A5" s="278" t="s">
        <v>20</v>
      </c>
      <c r="B5" s="278"/>
      <c r="C5" s="278"/>
      <c r="D5" s="278"/>
      <c r="E5" s="278"/>
      <c r="F5" s="278"/>
      <c r="G5" s="278"/>
      <c r="H5" s="278"/>
      <c r="I5" s="278"/>
      <c r="J5" s="278"/>
      <c r="K5" s="183"/>
      <c r="L5" s="183"/>
      <c r="M5" s="183"/>
      <c r="N5" s="25"/>
    </row>
    <row r="6" spans="1:14" ht="16.5">
      <c r="A6" s="278" t="s">
        <v>157</v>
      </c>
      <c r="B6" s="278"/>
      <c r="C6" s="278"/>
      <c r="D6" s="278"/>
      <c r="E6" s="278"/>
      <c r="F6" s="278"/>
      <c r="G6" s="278"/>
      <c r="H6" s="278"/>
      <c r="I6" s="278"/>
      <c r="J6" s="278"/>
      <c r="K6" s="183"/>
      <c r="L6" s="183"/>
      <c r="M6" s="183"/>
      <c r="N6" s="25"/>
    </row>
    <row r="7" spans="1:14" ht="12.75">
      <c r="A7" s="24"/>
      <c r="B7" s="25"/>
      <c r="C7" s="25"/>
      <c r="D7" s="26"/>
      <c r="E7" s="26"/>
      <c r="F7" s="26"/>
      <c r="G7" s="26"/>
      <c r="H7" s="24"/>
      <c r="I7" s="24"/>
      <c r="J7" s="24"/>
      <c r="K7" s="24"/>
      <c r="L7" s="24"/>
      <c r="M7" s="25"/>
      <c r="N7" s="25"/>
    </row>
    <row r="8" spans="1:14" ht="12.75">
      <c r="A8" s="27"/>
      <c r="B8" s="15"/>
      <c r="C8" s="28" t="s">
        <v>38</v>
      </c>
      <c r="D8" s="275" t="s">
        <v>45</v>
      </c>
      <c r="E8" s="276"/>
      <c r="F8" s="276"/>
      <c r="G8" s="277"/>
      <c r="H8" s="29"/>
      <c r="I8" s="274" t="s">
        <v>39</v>
      </c>
      <c r="J8" s="274"/>
      <c r="K8" s="274"/>
      <c r="L8" s="274"/>
      <c r="M8" s="30" t="s">
        <v>59</v>
      </c>
      <c r="N8" s="25"/>
    </row>
    <row r="9" spans="1:14" ht="12.75">
      <c r="A9" s="27"/>
      <c r="B9" s="15"/>
      <c r="C9" s="15"/>
      <c r="D9" s="31" t="s">
        <v>26</v>
      </c>
      <c r="E9" s="31" t="s">
        <v>32</v>
      </c>
      <c r="F9" s="31" t="s">
        <v>27</v>
      </c>
      <c r="G9" s="31" t="s">
        <v>29</v>
      </c>
      <c r="H9" s="29"/>
      <c r="I9" s="32" t="s">
        <v>40</v>
      </c>
      <c r="J9" s="32" t="s">
        <v>41</v>
      </c>
      <c r="K9" s="32" t="s">
        <v>42</v>
      </c>
      <c r="L9" s="32" t="s">
        <v>35</v>
      </c>
      <c r="M9" s="15"/>
      <c r="N9" s="25"/>
    </row>
    <row r="10" spans="1:14" ht="12.75">
      <c r="A10" s="33">
        <v>1</v>
      </c>
      <c r="B10" s="34">
        <v>860505273</v>
      </c>
      <c r="C10" s="15" t="s">
        <v>60</v>
      </c>
      <c r="D10" s="155">
        <v>1821518167</v>
      </c>
      <c r="E10" s="155">
        <v>2125059601</v>
      </c>
      <c r="F10" s="155">
        <v>814324626</v>
      </c>
      <c r="G10" s="155">
        <v>814324626</v>
      </c>
      <c r="H10" s="15"/>
      <c r="I10" s="35">
        <f>+D10/F10</f>
        <v>2.2368452443190634</v>
      </c>
      <c r="J10" s="36">
        <f>+D10-F10</f>
        <v>1007193541</v>
      </c>
      <c r="K10" s="37">
        <f>+G10/E10</f>
        <v>0.38320084086902745</v>
      </c>
      <c r="L10" s="36">
        <f>+E10-G10</f>
        <v>1310734975</v>
      </c>
      <c r="M10" s="15" t="s">
        <v>48</v>
      </c>
      <c r="N10" s="25"/>
    </row>
    <row r="11" spans="1:14" ht="12.75">
      <c r="A11" s="33">
        <v>2</v>
      </c>
      <c r="B11" s="34">
        <v>79338886</v>
      </c>
      <c r="C11" s="15" t="s">
        <v>61</v>
      </c>
      <c r="D11" s="38">
        <v>762940398</v>
      </c>
      <c r="E11" s="38">
        <v>1412048917</v>
      </c>
      <c r="F11" s="38">
        <v>108610973</v>
      </c>
      <c r="G11" s="38">
        <v>108610973</v>
      </c>
      <c r="H11" s="15"/>
      <c r="I11" s="35">
        <f>+D11/F11</f>
        <v>7.024524105865436</v>
      </c>
      <c r="J11" s="36">
        <f>+D11-F11</f>
        <v>654329425</v>
      </c>
      <c r="K11" s="37">
        <f>+G11/E11</f>
        <v>0.07691728784492244</v>
      </c>
      <c r="L11" s="36">
        <f>+E11-G11</f>
        <v>1303437944</v>
      </c>
      <c r="M11" s="15" t="str">
        <f>+'[1]INTERAMERICANA'!J40</f>
        <v>ADMISIBLE</v>
      </c>
      <c r="N11" s="25"/>
    </row>
    <row r="12" spans="1:14" ht="12.75">
      <c r="A12" s="33">
        <v>3</v>
      </c>
      <c r="B12" s="34">
        <v>830109478</v>
      </c>
      <c r="C12" s="15" t="s">
        <v>62</v>
      </c>
      <c r="D12" s="38">
        <v>1976447000</v>
      </c>
      <c r="E12" s="38">
        <v>2036140000</v>
      </c>
      <c r="F12" s="38">
        <v>842780000</v>
      </c>
      <c r="G12" s="38">
        <v>842780000</v>
      </c>
      <c r="H12" s="15"/>
      <c r="I12" s="35">
        <f>+D12/F12</f>
        <v>2.345151759652578</v>
      </c>
      <c r="J12" s="36">
        <f>+D12-F12</f>
        <v>1133667000</v>
      </c>
      <c r="K12" s="37">
        <f>+G12/E12</f>
        <v>0.4139106348286464</v>
      </c>
      <c r="L12" s="36">
        <f>+E12-G12</f>
        <v>1193360000</v>
      </c>
      <c r="M12" s="15" t="str">
        <f>+'[1]HERRAMIENTAS Y COMP'!J40</f>
        <v>ADMISIBLE</v>
      </c>
      <c r="N12" s="25"/>
    </row>
    <row r="13" spans="1:14" ht="12.75">
      <c r="A13" s="24"/>
      <c r="B13" s="25"/>
      <c r="C13" s="25"/>
      <c r="D13" s="26"/>
      <c r="E13" s="26"/>
      <c r="F13" s="26"/>
      <c r="G13" s="26"/>
      <c r="H13" s="24"/>
      <c r="I13" s="24"/>
      <c r="J13" s="24"/>
      <c r="K13" s="24"/>
      <c r="L13" s="24"/>
      <c r="M13" s="25"/>
      <c r="N13" s="25"/>
    </row>
    <row r="14" spans="1:14" ht="12.75">
      <c r="A14" s="24"/>
      <c r="B14" s="25"/>
      <c r="C14" s="25"/>
      <c r="D14" s="26"/>
      <c r="E14" s="26"/>
      <c r="F14" s="26"/>
      <c r="G14" s="26"/>
      <c r="H14" s="24"/>
      <c r="I14" s="24"/>
      <c r="J14" s="24"/>
      <c r="K14" s="24"/>
      <c r="L14" s="24"/>
      <c r="M14" s="25"/>
      <c r="N14" s="25"/>
    </row>
  </sheetData>
  <sheetProtection/>
  <mergeCells count="8">
    <mergeCell ref="I8:L8"/>
    <mergeCell ref="D8:G8"/>
    <mergeCell ref="A1:M1"/>
    <mergeCell ref="A2:M2"/>
    <mergeCell ref="A3:M3"/>
    <mergeCell ref="A4:M4"/>
    <mergeCell ref="A5:M5"/>
    <mergeCell ref="A6:M6"/>
  </mergeCells>
  <printOptions/>
  <pageMargins left="1.38" right="0.1968503937007874" top="0.984251968503937" bottom="0.984251968503937" header="0" footer="0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0">
      <selection activeCell="Q20" sqref="Q20"/>
    </sheetView>
  </sheetViews>
  <sheetFormatPr defaultColWidth="11.421875" defaultRowHeight="12.75"/>
  <cols>
    <col min="8" max="8" width="14.421875" style="0" customWidth="1"/>
    <col min="9" max="9" width="3.57421875" style="0" customWidth="1"/>
    <col min="12" max="12" width="13.8515625" style="0" customWidth="1"/>
    <col min="13" max="13" width="3.8515625" style="0" customWidth="1"/>
    <col min="16" max="16" width="15.00390625" style="0" customWidth="1"/>
  </cols>
  <sheetData>
    <row r="1" spans="1:16" ht="16.5">
      <c r="A1" s="278" t="s">
        <v>7</v>
      </c>
      <c r="B1" s="278"/>
      <c r="C1" s="278"/>
      <c r="D1" s="278"/>
      <c r="E1" s="278"/>
      <c r="F1" s="278"/>
      <c r="G1" s="278"/>
      <c r="H1" s="278"/>
      <c r="I1" s="278"/>
      <c r="J1" s="336"/>
      <c r="K1" s="336"/>
      <c r="L1" s="336"/>
      <c r="M1" s="336"/>
      <c r="N1" s="336"/>
      <c r="O1" s="336"/>
      <c r="P1" s="336"/>
    </row>
    <row r="2" spans="1:16" ht="16.5">
      <c r="A2" s="278" t="s">
        <v>4</v>
      </c>
      <c r="B2" s="278"/>
      <c r="C2" s="278"/>
      <c r="D2" s="278"/>
      <c r="E2" s="278"/>
      <c r="F2" s="278"/>
      <c r="G2" s="278"/>
      <c r="H2" s="278"/>
      <c r="I2" s="278"/>
      <c r="J2" s="336"/>
      <c r="K2" s="336"/>
      <c r="L2" s="336"/>
      <c r="M2" s="336"/>
      <c r="N2" s="336"/>
      <c r="O2" s="336"/>
      <c r="P2" s="336"/>
    </row>
    <row r="3" spans="1:16" ht="16.5">
      <c r="A3" s="278" t="s">
        <v>63</v>
      </c>
      <c r="B3" s="278"/>
      <c r="C3" s="278"/>
      <c r="D3" s="278"/>
      <c r="E3" s="278"/>
      <c r="F3" s="278"/>
      <c r="G3" s="278"/>
      <c r="H3" s="278"/>
      <c r="I3" s="278"/>
      <c r="J3" s="336"/>
      <c r="K3" s="336"/>
      <c r="L3" s="336"/>
      <c r="M3" s="336"/>
      <c r="N3" s="336"/>
      <c r="O3" s="336"/>
      <c r="P3" s="336"/>
    </row>
    <row r="4" spans="1:16" ht="16.5">
      <c r="A4" s="278" t="s">
        <v>159</v>
      </c>
      <c r="B4" s="278"/>
      <c r="C4" s="278"/>
      <c r="D4" s="278"/>
      <c r="E4" s="278"/>
      <c r="F4" s="278"/>
      <c r="G4" s="278"/>
      <c r="H4" s="278"/>
      <c r="I4" s="278"/>
      <c r="J4" s="336"/>
      <c r="K4" s="336"/>
      <c r="L4" s="336"/>
      <c r="M4" s="336"/>
      <c r="N4" s="336"/>
      <c r="O4" s="336"/>
      <c r="P4" s="336"/>
    </row>
    <row r="5" spans="1:16" ht="16.5">
      <c r="A5" s="278" t="s">
        <v>8</v>
      </c>
      <c r="B5" s="278"/>
      <c r="C5" s="278"/>
      <c r="D5" s="278"/>
      <c r="E5" s="278"/>
      <c r="F5" s="278"/>
      <c r="G5" s="278"/>
      <c r="H5" s="278"/>
      <c r="I5" s="278"/>
      <c r="J5" s="336"/>
      <c r="K5" s="336"/>
      <c r="L5" s="336"/>
      <c r="M5" s="336"/>
      <c r="N5" s="336"/>
      <c r="O5" s="336"/>
      <c r="P5" s="336"/>
    </row>
    <row r="6" spans="1:16" ht="16.5">
      <c r="A6" s="278" t="s">
        <v>157</v>
      </c>
      <c r="B6" s="278"/>
      <c r="C6" s="278"/>
      <c r="D6" s="278"/>
      <c r="E6" s="278"/>
      <c r="F6" s="278"/>
      <c r="G6" s="278"/>
      <c r="H6" s="278"/>
      <c r="I6" s="278"/>
      <c r="J6" s="336"/>
      <c r="K6" s="336"/>
      <c r="L6" s="336"/>
      <c r="M6" s="336"/>
      <c r="N6" s="336"/>
      <c r="O6" s="336"/>
      <c r="P6" s="336"/>
    </row>
    <row r="7" spans="1:9" ht="14.25" thickBot="1">
      <c r="A7" s="12"/>
      <c r="B7" s="12"/>
      <c r="C7" s="12"/>
      <c r="D7" s="12"/>
      <c r="E7" s="12"/>
      <c r="F7" s="12"/>
      <c r="G7" s="12"/>
      <c r="H7" s="12"/>
      <c r="I7" s="12"/>
    </row>
    <row r="8" spans="1:16" ht="14.25" thickBot="1">
      <c r="A8" s="12"/>
      <c r="B8" s="12"/>
      <c r="C8" s="12"/>
      <c r="D8" s="12"/>
      <c r="E8" s="12"/>
      <c r="F8" s="279">
        <v>1</v>
      </c>
      <c r="G8" s="280"/>
      <c r="H8" s="281"/>
      <c r="I8" s="132"/>
      <c r="J8" s="279">
        <v>2</v>
      </c>
      <c r="K8" s="280"/>
      <c r="L8" s="281"/>
      <c r="M8" s="132"/>
      <c r="N8" s="279">
        <v>3</v>
      </c>
      <c r="O8" s="280"/>
      <c r="P8" s="281"/>
    </row>
    <row r="9" spans="1:16" ht="14.25" thickBot="1">
      <c r="A9" s="282" t="s">
        <v>5</v>
      </c>
      <c r="B9" s="285" t="s">
        <v>9</v>
      </c>
      <c r="C9" s="286"/>
      <c r="D9" s="286"/>
      <c r="E9" s="286"/>
      <c r="F9" s="292" t="s">
        <v>3</v>
      </c>
      <c r="G9" s="293"/>
      <c r="H9" s="294"/>
      <c r="I9" s="132"/>
      <c r="J9" s="292" t="s">
        <v>3</v>
      </c>
      <c r="K9" s="293"/>
      <c r="L9" s="294"/>
      <c r="M9" s="132"/>
      <c r="N9" s="292" t="s">
        <v>3</v>
      </c>
      <c r="O9" s="293"/>
      <c r="P9" s="294"/>
    </row>
    <row r="10" spans="1:16" ht="13.5" thickBot="1">
      <c r="A10" s="283"/>
      <c r="B10" s="287"/>
      <c r="C10" s="288"/>
      <c r="D10" s="288"/>
      <c r="E10" s="289"/>
      <c r="F10" s="295">
        <v>860505273</v>
      </c>
      <c r="G10" s="296"/>
      <c r="H10" s="297"/>
      <c r="I10" s="133"/>
      <c r="J10" s="295">
        <v>79338886</v>
      </c>
      <c r="K10" s="296"/>
      <c r="L10" s="297"/>
      <c r="M10" s="133"/>
      <c r="N10" s="295">
        <v>830109478</v>
      </c>
      <c r="O10" s="296"/>
      <c r="P10" s="297"/>
    </row>
    <row r="11" spans="1:16" ht="13.5" thickBot="1">
      <c r="A11" s="283"/>
      <c r="B11" s="287"/>
      <c r="C11" s="288"/>
      <c r="D11" s="288"/>
      <c r="E11" s="289"/>
      <c r="F11" s="298" t="str">
        <f>VLOOKUP(F10,'[1]Indicadores Media 2010'!$B10:C12,2,0)</f>
        <v>SOLUCIONES SURAMERICANA LTDA</v>
      </c>
      <c r="G11" s="299"/>
      <c r="H11" s="300"/>
      <c r="I11" s="133"/>
      <c r="J11" s="298" t="str">
        <f>VLOOKUP(J10,'[1]Indicadores Media 2010'!$B10:C12,2,0)</f>
        <v>INTERAMERICANA DE SUMINISTROS</v>
      </c>
      <c r="K11" s="299"/>
      <c r="L11" s="300"/>
      <c r="M11" s="133"/>
      <c r="N11" s="298" t="str">
        <f>VLOOKUP(N10,'[1]Indicadores Media 2010'!$B10:F12,2,0)</f>
        <v>HERRAMIENTAS Y COMPLEMENTOS LTDA</v>
      </c>
      <c r="O11" s="299"/>
      <c r="P11" s="300"/>
    </row>
    <row r="12" spans="1:16" ht="14.25" thickBot="1">
      <c r="A12" s="283"/>
      <c r="B12" s="287"/>
      <c r="C12" s="288"/>
      <c r="D12" s="288"/>
      <c r="E12" s="289"/>
      <c r="F12" s="292" t="s">
        <v>0</v>
      </c>
      <c r="G12" s="293"/>
      <c r="H12" s="294"/>
      <c r="I12" s="132"/>
      <c r="J12" s="292" t="s">
        <v>0</v>
      </c>
      <c r="K12" s="293"/>
      <c r="L12" s="294"/>
      <c r="M12" s="132"/>
      <c r="N12" s="292" t="s">
        <v>0</v>
      </c>
      <c r="O12" s="293"/>
      <c r="P12" s="294"/>
    </row>
    <row r="13" spans="1:16" ht="14.25" thickBot="1">
      <c r="A13" s="284"/>
      <c r="B13" s="290"/>
      <c r="C13" s="291"/>
      <c r="D13" s="291"/>
      <c r="E13" s="291"/>
      <c r="F13" s="51" t="s">
        <v>2</v>
      </c>
      <c r="G13" s="81" t="s">
        <v>1</v>
      </c>
      <c r="H13" s="81" t="s">
        <v>6</v>
      </c>
      <c r="I13" s="132"/>
      <c r="J13" s="51" t="s">
        <v>2</v>
      </c>
      <c r="K13" s="81" t="s">
        <v>1</v>
      </c>
      <c r="L13" s="81" t="s">
        <v>6</v>
      </c>
      <c r="M13" s="132"/>
      <c r="N13" s="51" t="s">
        <v>2</v>
      </c>
      <c r="O13" s="81" t="s">
        <v>1</v>
      </c>
      <c r="P13" s="81" t="s">
        <v>6</v>
      </c>
    </row>
    <row r="14" spans="1:16" ht="14.25" thickBot="1">
      <c r="A14" s="301">
        <v>1</v>
      </c>
      <c r="B14" s="304" t="s">
        <v>10</v>
      </c>
      <c r="C14" s="305"/>
      <c r="D14" s="305"/>
      <c r="E14" s="305"/>
      <c r="F14" s="53"/>
      <c r="G14" s="53"/>
      <c r="H14" s="53"/>
      <c r="I14" s="134"/>
      <c r="J14" s="53"/>
      <c r="K14" s="53"/>
      <c r="L14" s="53"/>
      <c r="M14" s="134"/>
      <c r="N14" s="53"/>
      <c r="O14" s="53"/>
      <c r="P14" s="53"/>
    </row>
    <row r="15" spans="1:16" ht="13.5">
      <c r="A15" s="302"/>
      <c r="B15" s="306" t="s">
        <v>11</v>
      </c>
      <c r="C15" s="307"/>
      <c r="D15" s="5">
        <v>2009</v>
      </c>
      <c r="E15" s="6">
        <v>2010</v>
      </c>
      <c r="F15" s="310" t="s">
        <v>47</v>
      </c>
      <c r="H15" s="312"/>
      <c r="I15" s="133"/>
      <c r="J15" s="310" t="s">
        <v>47</v>
      </c>
      <c r="K15" s="314"/>
      <c r="L15" s="316"/>
      <c r="M15" s="56"/>
      <c r="N15" s="310" t="s">
        <v>47</v>
      </c>
      <c r="P15" s="312"/>
    </row>
    <row r="16" spans="1:16" ht="91.5" customHeight="1" thickBot="1">
      <c r="A16" s="302"/>
      <c r="B16" s="308"/>
      <c r="C16" s="309"/>
      <c r="D16" s="13"/>
      <c r="E16" s="14"/>
      <c r="F16" s="311"/>
      <c r="H16" s="313"/>
      <c r="I16" s="133"/>
      <c r="J16" s="311"/>
      <c r="K16" s="315"/>
      <c r="L16" s="317"/>
      <c r="M16" s="56"/>
      <c r="N16" s="311"/>
      <c r="P16" s="313"/>
    </row>
    <row r="17" spans="1:16" ht="13.5">
      <c r="A17" s="302"/>
      <c r="B17" s="306" t="s">
        <v>12</v>
      </c>
      <c r="C17" s="307"/>
      <c r="D17" s="5">
        <v>2009</v>
      </c>
      <c r="E17" s="6">
        <v>2010</v>
      </c>
      <c r="F17" s="310" t="s">
        <v>47</v>
      </c>
      <c r="G17" s="314"/>
      <c r="H17" s="316"/>
      <c r="I17" s="56"/>
      <c r="J17" s="310" t="s">
        <v>47</v>
      </c>
      <c r="K17" s="314"/>
      <c r="L17" s="316"/>
      <c r="M17" s="56"/>
      <c r="N17" s="310" t="s">
        <v>47</v>
      </c>
      <c r="O17" s="314"/>
      <c r="P17" s="316"/>
    </row>
    <row r="18" spans="1:16" ht="14.25" thickBot="1">
      <c r="A18" s="302"/>
      <c r="B18" s="308"/>
      <c r="C18" s="309"/>
      <c r="D18" s="13"/>
      <c r="E18" s="14"/>
      <c r="F18" s="311"/>
      <c r="G18" s="315"/>
      <c r="H18" s="317"/>
      <c r="I18" s="56"/>
      <c r="J18" s="311"/>
      <c r="K18" s="315"/>
      <c r="L18" s="317"/>
      <c r="M18" s="56"/>
      <c r="N18" s="311"/>
      <c r="O18" s="315"/>
      <c r="P18" s="317"/>
    </row>
    <row r="19" spans="1:16" ht="13.5">
      <c r="A19" s="302"/>
      <c r="B19" s="306" t="s">
        <v>13</v>
      </c>
      <c r="C19" s="307"/>
      <c r="D19" s="5">
        <v>2009</v>
      </c>
      <c r="E19" s="6">
        <v>2010</v>
      </c>
      <c r="F19" s="310" t="s">
        <v>47</v>
      </c>
      <c r="G19" s="314"/>
      <c r="H19" s="316"/>
      <c r="I19" s="56"/>
      <c r="J19" s="310"/>
      <c r="K19" s="314"/>
      <c r="L19" s="316"/>
      <c r="M19" s="56"/>
      <c r="N19" s="310" t="s">
        <v>47</v>
      </c>
      <c r="O19" s="314"/>
      <c r="P19" s="316"/>
    </row>
    <row r="20" spans="1:16" ht="14.25" thickBot="1">
      <c r="A20" s="302"/>
      <c r="B20" s="308"/>
      <c r="C20" s="309"/>
      <c r="D20" s="13"/>
      <c r="E20" s="14"/>
      <c r="F20" s="311"/>
      <c r="G20" s="315"/>
      <c r="H20" s="317"/>
      <c r="I20" s="56"/>
      <c r="J20" s="311"/>
      <c r="K20" s="315"/>
      <c r="L20" s="317"/>
      <c r="M20" s="56"/>
      <c r="N20" s="311"/>
      <c r="O20" s="315"/>
      <c r="P20" s="317"/>
    </row>
    <row r="21" spans="1:16" ht="13.5">
      <c r="A21" s="302"/>
      <c r="B21" s="318" t="s">
        <v>14</v>
      </c>
      <c r="C21" s="319"/>
      <c r="D21" s="5">
        <v>2009</v>
      </c>
      <c r="E21" s="6">
        <v>2010</v>
      </c>
      <c r="F21" s="310" t="s">
        <v>47</v>
      </c>
      <c r="H21" s="310"/>
      <c r="I21" s="55"/>
      <c r="J21" s="310" t="s">
        <v>47</v>
      </c>
      <c r="K21" s="310"/>
      <c r="L21" s="310"/>
      <c r="M21" s="55"/>
      <c r="N21" s="310" t="s">
        <v>47</v>
      </c>
      <c r="P21" s="310"/>
    </row>
    <row r="22" spans="1:16" ht="14.25" thickBot="1">
      <c r="A22" s="302"/>
      <c r="B22" s="320"/>
      <c r="C22" s="321"/>
      <c r="D22" s="13"/>
      <c r="E22" s="14"/>
      <c r="F22" s="311"/>
      <c r="H22" s="311"/>
      <c r="I22" s="55"/>
      <c r="J22" s="311"/>
      <c r="K22" s="311"/>
      <c r="L22" s="311"/>
      <c r="M22" s="55"/>
      <c r="N22" s="311"/>
      <c r="P22" s="311"/>
    </row>
    <row r="23" spans="1:16" ht="13.5">
      <c r="A23" s="302"/>
      <c r="B23" s="318" t="s">
        <v>64</v>
      </c>
      <c r="C23" s="319"/>
      <c r="D23" s="5"/>
      <c r="E23" s="6">
        <v>2010</v>
      </c>
      <c r="F23" s="310" t="s">
        <v>47</v>
      </c>
      <c r="G23" s="314"/>
      <c r="H23" s="316"/>
      <c r="I23" s="56"/>
      <c r="J23" s="310" t="s">
        <v>47</v>
      </c>
      <c r="K23" s="314"/>
      <c r="L23" s="316"/>
      <c r="M23" s="56"/>
      <c r="N23" s="310" t="s">
        <v>47</v>
      </c>
      <c r="O23" s="314"/>
      <c r="P23" s="316"/>
    </row>
    <row r="24" spans="1:16" ht="14.25" thickBot="1">
      <c r="A24" s="302"/>
      <c r="B24" s="320"/>
      <c r="C24" s="321"/>
      <c r="D24" s="13"/>
      <c r="E24" s="14"/>
      <c r="F24" s="311"/>
      <c r="G24" s="315"/>
      <c r="H24" s="317"/>
      <c r="I24" s="56"/>
      <c r="J24" s="311"/>
      <c r="K24" s="315"/>
      <c r="L24" s="317"/>
      <c r="M24" s="56"/>
      <c r="N24" s="311"/>
      <c r="O24" s="315"/>
      <c r="P24" s="317"/>
    </row>
    <row r="25" spans="1:16" ht="13.5">
      <c r="A25" s="302"/>
      <c r="B25" s="318" t="s">
        <v>65</v>
      </c>
      <c r="C25" s="319"/>
      <c r="D25" s="5"/>
      <c r="E25" s="6">
        <v>2010</v>
      </c>
      <c r="F25" s="310" t="s">
        <v>47</v>
      </c>
      <c r="G25" s="310" t="s">
        <v>47</v>
      </c>
      <c r="H25" s="312"/>
      <c r="I25" s="133"/>
      <c r="J25" s="310" t="s">
        <v>47</v>
      </c>
      <c r="K25" s="314"/>
      <c r="L25" s="316"/>
      <c r="M25" s="56"/>
      <c r="N25" s="310" t="s">
        <v>47</v>
      </c>
      <c r="P25" s="312"/>
    </row>
    <row r="26" spans="1:16" ht="14.25" thickBot="1">
      <c r="A26" s="303"/>
      <c r="B26" s="320"/>
      <c r="C26" s="321"/>
      <c r="D26" s="13"/>
      <c r="E26" s="14"/>
      <c r="F26" s="311"/>
      <c r="G26" s="311"/>
      <c r="H26" s="313"/>
      <c r="I26" s="133"/>
      <c r="J26" s="311"/>
      <c r="K26" s="315"/>
      <c r="L26" s="317"/>
      <c r="M26" s="56"/>
      <c r="N26" s="311"/>
      <c r="P26" s="313"/>
    </row>
    <row r="27" spans="1:16" ht="14.25" thickBot="1">
      <c r="A27" s="322">
        <v>2</v>
      </c>
      <c r="B27" s="324" t="s">
        <v>15</v>
      </c>
      <c r="C27" s="325"/>
      <c r="D27" s="325"/>
      <c r="E27" s="325"/>
      <c r="F27" s="53"/>
      <c r="G27" s="53"/>
      <c r="H27" s="53"/>
      <c r="I27" s="134"/>
      <c r="J27" s="53"/>
      <c r="K27" s="53"/>
      <c r="L27" s="53"/>
      <c r="M27" s="134"/>
      <c r="N27" s="53"/>
      <c r="O27" s="53"/>
      <c r="P27" s="53"/>
    </row>
    <row r="28" spans="1:16" ht="14.25" thickBot="1">
      <c r="A28" s="323"/>
      <c r="B28" s="326" t="s">
        <v>18</v>
      </c>
      <c r="C28" s="327"/>
      <c r="D28" s="327"/>
      <c r="E28" s="327"/>
      <c r="F28" s="310" t="s">
        <v>47</v>
      </c>
      <c r="G28" s="310"/>
      <c r="H28" s="316"/>
      <c r="I28" s="56"/>
      <c r="J28" s="310" t="s">
        <v>47</v>
      </c>
      <c r="K28" s="310"/>
      <c r="L28" s="316"/>
      <c r="M28" s="56"/>
      <c r="N28" s="310" t="s">
        <v>47</v>
      </c>
      <c r="O28" s="310"/>
      <c r="P28" s="312"/>
    </row>
    <row r="29" spans="1:16" ht="14.25" thickBot="1">
      <c r="A29" s="323"/>
      <c r="B29" s="328" t="s">
        <v>16</v>
      </c>
      <c r="C29" s="329"/>
      <c r="D29" s="329"/>
      <c r="E29" s="329"/>
      <c r="F29" s="311"/>
      <c r="G29" s="311"/>
      <c r="H29" s="317"/>
      <c r="I29" s="56"/>
      <c r="J29" s="311"/>
      <c r="K29" s="311"/>
      <c r="L29" s="317"/>
      <c r="M29" s="56"/>
      <c r="N29" s="311"/>
      <c r="O29" s="311"/>
      <c r="P29" s="313"/>
    </row>
    <row r="30" spans="1:16" ht="14.25" thickBot="1">
      <c r="A30" s="322">
        <v>3</v>
      </c>
      <c r="B30" s="324" t="s">
        <v>17</v>
      </c>
      <c r="C30" s="325"/>
      <c r="D30" s="325"/>
      <c r="E30" s="325"/>
      <c r="F30" s="54"/>
      <c r="G30" s="54"/>
      <c r="H30" s="53"/>
      <c r="I30" s="134"/>
      <c r="J30" s="54"/>
      <c r="K30" s="54"/>
      <c r="L30" s="53"/>
      <c r="M30" s="134"/>
      <c r="N30" s="54"/>
      <c r="O30" s="54"/>
      <c r="P30" s="53"/>
    </row>
    <row r="31" spans="1:16" ht="14.25" thickBot="1">
      <c r="A31" s="323"/>
      <c r="B31" s="331" t="s">
        <v>18</v>
      </c>
      <c r="C31" s="332"/>
      <c r="D31" s="332"/>
      <c r="E31" s="332"/>
      <c r="F31" s="310" t="s">
        <v>47</v>
      </c>
      <c r="G31" s="310"/>
      <c r="H31" s="316"/>
      <c r="I31" s="56"/>
      <c r="J31" s="310" t="s">
        <v>47</v>
      </c>
      <c r="K31" s="310"/>
      <c r="L31" s="316"/>
      <c r="M31" s="56"/>
      <c r="N31" s="310" t="s">
        <v>47</v>
      </c>
      <c r="O31" s="310"/>
      <c r="P31" s="316"/>
    </row>
    <row r="32" spans="1:16" ht="14.25" thickBot="1">
      <c r="A32" s="330"/>
      <c r="B32" s="334" t="s">
        <v>16</v>
      </c>
      <c r="C32" s="335"/>
      <c r="D32" s="335"/>
      <c r="E32" s="335"/>
      <c r="F32" s="311"/>
      <c r="G32" s="311"/>
      <c r="H32" s="317"/>
      <c r="I32" s="56"/>
      <c r="J32" s="311"/>
      <c r="K32" s="311"/>
      <c r="L32" s="317"/>
      <c r="M32" s="56"/>
      <c r="N32" s="311"/>
      <c r="O32" s="311"/>
      <c r="P32" s="317"/>
    </row>
    <row r="33" spans="1:16" ht="14.25" thickBot="1">
      <c r="A33" s="17"/>
      <c r="B33" s="16"/>
      <c r="C33" s="16"/>
      <c r="D33" s="16"/>
      <c r="E33" s="16"/>
      <c r="F33" s="135"/>
      <c r="G33" s="55"/>
      <c r="H33" s="136"/>
      <c r="I33" s="56"/>
      <c r="J33" s="135"/>
      <c r="K33" s="55"/>
      <c r="L33" s="136"/>
      <c r="M33" s="56"/>
      <c r="N33" s="135"/>
      <c r="O33" s="55"/>
      <c r="P33" s="136"/>
    </row>
    <row r="34" spans="1:16" ht="14.25" thickBot="1">
      <c r="A34" s="3"/>
      <c r="B34" s="7" t="s">
        <v>34</v>
      </c>
      <c r="C34" s="8"/>
      <c r="D34" s="8"/>
      <c r="E34" s="8"/>
      <c r="F34" s="57"/>
      <c r="G34" s="58"/>
      <c r="H34" s="144" t="s">
        <v>54</v>
      </c>
      <c r="I34" s="132"/>
      <c r="J34" s="57"/>
      <c r="K34" s="58"/>
      <c r="L34" s="144" t="s">
        <v>54</v>
      </c>
      <c r="M34" s="132"/>
      <c r="N34" s="57"/>
      <c r="O34" s="57"/>
      <c r="P34" s="144" t="s">
        <v>54</v>
      </c>
    </row>
    <row r="35" spans="1:9" ht="13.5">
      <c r="A35" s="3"/>
      <c r="B35" s="3"/>
      <c r="C35" s="3"/>
      <c r="D35" s="3"/>
      <c r="E35" s="3"/>
      <c r="F35" s="3"/>
      <c r="G35" s="3"/>
      <c r="H35" s="3"/>
      <c r="I35" s="3"/>
    </row>
    <row r="36" spans="1:9" ht="13.5">
      <c r="A36" s="3"/>
      <c r="B36" s="3"/>
      <c r="C36" s="3"/>
      <c r="D36" s="3"/>
      <c r="E36" s="3"/>
      <c r="F36" s="3"/>
      <c r="G36" s="3"/>
      <c r="H36" s="3"/>
      <c r="I36" s="3"/>
    </row>
    <row r="37" spans="1:16" ht="13.5">
      <c r="A37" s="9"/>
      <c r="B37" s="9"/>
      <c r="C37" s="9"/>
      <c r="D37" s="9"/>
      <c r="E37" s="9"/>
      <c r="F37" s="9"/>
      <c r="G37" s="9"/>
      <c r="H37" s="3"/>
      <c r="I37" s="3"/>
      <c r="J37" s="9"/>
      <c r="K37" s="9"/>
      <c r="L37" s="9"/>
      <c r="M37" s="9"/>
      <c r="N37" s="9"/>
      <c r="O37" s="9"/>
      <c r="P37" s="9"/>
    </row>
    <row r="38" spans="1:16" ht="12.7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ht="12.75">
      <c r="A39" s="333" t="s">
        <v>66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2.75">
      <c r="A40" s="183" t="s">
        <v>37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108">
    <mergeCell ref="A39:P39"/>
    <mergeCell ref="A40:P40"/>
    <mergeCell ref="P31:P32"/>
    <mergeCell ref="B32:E32"/>
    <mergeCell ref="A1:P1"/>
    <mergeCell ref="A2:P2"/>
    <mergeCell ref="A3:P3"/>
    <mergeCell ref="A4:P4"/>
    <mergeCell ref="A5:P5"/>
    <mergeCell ref="A6:P6"/>
    <mergeCell ref="H31:H32"/>
    <mergeCell ref="J31:J32"/>
    <mergeCell ref="K31:K32"/>
    <mergeCell ref="L31:L32"/>
    <mergeCell ref="N31:N32"/>
    <mergeCell ref="O31:O32"/>
    <mergeCell ref="L28:L29"/>
    <mergeCell ref="N28:N29"/>
    <mergeCell ref="O28:O29"/>
    <mergeCell ref="P28:P29"/>
    <mergeCell ref="B29:E29"/>
    <mergeCell ref="A30:A32"/>
    <mergeCell ref="B30:E30"/>
    <mergeCell ref="B31:E31"/>
    <mergeCell ref="F31:F32"/>
    <mergeCell ref="G31:G32"/>
    <mergeCell ref="N25:N26"/>
    <mergeCell ref="P25:P26"/>
    <mergeCell ref="A27:A29"/>
    <mergeCell ref="B27:E27"/>
    <mergeCell ref="B28:E28"/>
    <mergeCell ref="F28:F29"/>
    <mergeCell ref="G28:G29"/>
    <mergeCell ref="H28:H29"/>
    <mergeCell ref="J28:J29"/>
    <mergeCell ref="K28:K29"/>
    <mergeCell ref="N23:N24"/>
    <mergeCell ref="O23:O24"/>
    <mergeCell ref="P23:P24"/>
    <mergeCell ref="B25:C26"/>
    <mergeCell ref="F25:F26"/>
    <mergeCell ref="G25:G26"/>
    <mergeCell ref="H25:H26"/>
    <mergeCell ref="J25:J26"/>
    <mergeCell ref="K25:K26"/>
    <mergeCell ref="L25:L26"/>
    <mergeCell ref="F23:F24"/>
    <mergeCell ref="G23:G24"/>
    <mergeCell ref="H23:H24"/>
    <mergeCell ref="J23:J24"/>
    <mergeCell ref="K23:K24"/>
    <mergeCell ref="L23:L24"/>
    <mergeCell ref="P19:P20"/>
    <mergeCell ref="B21:C22"/>
    <mergeCell ref="F21:F22"/>
    <mergeCell ref="H21:H22"/>
    <mergeCell ref="J21:J22"/>
    <mergeCell ref="K21:K22"/>
    <mergeCell ref="L21:L22"/>
    <mergeCell ref="N21:N22"/>
    <mergeCell ref="P21:P22"/>
    <mergeCell ref="P17:P18"/>
    <mergeCell ref="B19:C20"/>
    <mergeCell ref="F19:F20"/>
    <mergeCell ref="G19:G20"/>
    <mergeCell ref="H19:H20"/>
    <mergeCell ref="J19:J20"/>
    <mergeCell ref="K19:K20"/>
    <mergeCell ref="L19:L20"/>
    <mergeCell ref="N19:N20"/>
    <mergeCell ref="O19:O20"/>
    <mergeCell ref="J15:J16"/>
    <mergeCell ref="K15:K16"/>
    <mergeCell ref="L15:L16"/>
    <mergeCell ref="N15:N16"/>
    <mergeCell ref="P15:P16"/>
    <mergeCell ref="J17:J18"/>
    <mergeCell ref="K17:K18"/>
    <mergeCell ref="L17:L18"/>
    <mergeCell ref="N17:N18"/>
    <mergeCell ref="O17:O18"/>
    <mergeCell ref="A14:A26"/>
    <mergeCell ref="B14:E14"/>
    <mergeCell ref="B15:C16"/>
    <mergeCell ref="F15:F16"/>
    <mergeCell ref="H15:H16"/>
    <mergeCell ref="B17:C18"/>
    <mergeCell ref="F17:F18"/>
    <mergeCell ref="G17:G18"/>
    <mergeCell ref="H17:H18"/>
    <mergeCell ref="B23:C24"/>
    <mergeCell ref="N10:P10"/>
    <mergeCell ref="F11:H11"/>
    <mergeCell ref="J11:L11"/>
    <mergeCell ref="N11:P11"/>
    <mergeCell ref="F12:H12"/>
    <mergeCell ref="J12:L12"/>
    <mergeCell ref="N12:P12"/>
    <mergeCell ref="F8:H8"/>
    <mergeCell ref="J8:L8"/>
    <mergeCell ref="N8:P8"/>
    <mergeCell ref="A9:A13"/>
    <mergeCell ref="B9:E13"/>
    <mergeCell ref="F9:H9"/>
    <mergeCell ref="J9:L9"/>
    <mergeCell ref="N9:P9"/>
    <mergeCell ref="F10:H10"/>
    <mergeCell ref="J10:L10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3">
      <selection activeCell="N19" sqref="N19"/>
    </sheetView>
  </sheetViews>
  <sheetFormatPr defaultColWidth="11.421875" defaultRowHeight="12.75"/>
  <cols>
    <col min="4" max="4" width="15.8515625" style="0" customWidth="1"/>
    <col min="6" max="6" width="12.421875" style="0" bestFit="1" customWidth="1"/>
    <col min="7" max="7" width="13.140625" style="0" customWidth="1"/>
    <col min="10" max="10" width="13.8515625" style="0" customWidth="1"/>
  </cols>
  <sheetData>
    <row r="1" spans="1:10" ht="16.5">
      <c r="A1" s="337" t="s">
        <v>7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6.5">
      <c r="A2" s="337" t="s">
        <v>4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6.5">
      <c r="A3" s="337" t="s">
        <v>57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6.5">
      <c r="A4" s="337" t="s">
        <v>159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16.5">
      <c r="A5" s="337" t="s">
        <v>20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ht="16.5">
      <c r="A6" s="337" t="s">
        <v>157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4.2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 thickBot="1">
      <c r="A8" s="279" t="s">
        <v>23</v>
      </c>
      <c r="B8" s="280"/>
      <c r="C8" s="280"/>
      <c r="D8" s="280"/>
      <c r="E8" s="281"/>
      <c r="F8" s="3"/>
      <c r="G8" s="3"/>
      <c r="H8" s="3"/>
      <c r="I8" s="3"/>
      <c r="J8" s="3"/>
    </row>
    <row r="9" spans="1:10" ht="14.25" thickBot="1">
      <c r="A9" s="279" t="s">
        <v>21</v>
      </c>
      <c r="B9" s="280"/>
      <c r="C9" s="280"/>
      <c r="D9" s="281"/>
      <c r="E9" s="156" t="s">
        <v>22</v>
      </c>
      <c r="F9" s="3"/>
      <c r="G9" s="3"/>
      <c r="H9" s="3"/>
      <c r="I9" s="3"/>
      <c r="J9" s="3"/>
    </row>
    <row r="10" spans="1:10" ht="14.25" thickBot="1">
      <c r="A10" s="338" t="s">
        <v>67</v>
      </c>
      <c r="B10" s="339"/>
      <c r="C10" s="339"/>
      <c r="D10" s="339"/>
      <c r="E10" s="39" t="s">
        <v>48</v>
      </c>
      <c r="F10" s="3"/>
      <c r="G10" s="3"/>
      <c r="H10" s="3"/>
      <c r="I10" s="3"/>
      <c r="J10" s="3"/>
    </row>
    <row r="11" spans="1:10" ht="14.25" thickBot="1">
      <c r="A11" s="340" t="s">
        <v>68</v>
      </c>
      <c r="B11" s="341"/>
      <c r="C11" s="341"/>
      <c r="D11" s="341"/>
      <c r="E11" s="39" t="s">
        <v>48</v>
      </c>
      <c r="F11" s="3"/>
      <c r="G11" s="3"/>
      <c r="H11" s="3"/>
      <c r="I11" s="3"/>
      <c r="J11" s="3"/>
    </row>
    <row r="12" spans="1:10" ht="14.25" thickBot="1">
      <c r="A12" s="340" t="s">
        <v>69</v>
      </c>
      <c r="B12" s="341"/>
      <c r="C12" s="341"/>
      <c r="D12" s="341"/>
      <c r="E12" s="39" t="s">
        <v>48</v>
      </c>
      <c r="F12" s="3"/>
      <c r="G12" s="3"/>
      <c r="H12" s="3"/>
      <c r="I12" s="3"/>
      <c r="J12" s="3"/>
    </row>
    <row r="13" spans="1:10" ht="14.25" thickBot="1">
      <c r="A13" s="342" t="s">
        <v>70</v>
      </c>
      <c r="B13" s="343"/>
      <c r="C13" s="343"/>
      <c r="D13" s="343"/>
      <c r="E13" s="157" t="s">
        <v>48</v>
      </c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11" t="s">
        <v>44</v>
      </c>
      <c r="B15" s="11"/>
      <c r="C15" s="11"/>
      <c r="D15" s="40">
        <v>425000000</v>
      </c>
      <c r="E15" s="3"/>
      <c r="F15" s="3"/>
      <c r="G15" s="3"/>
      <c r="H15" s="3"/>
      <c r="I15" s="3"/>
      <c r="J15" s="3"/>
    </row>
    <row r="16" spans="1:10" ht="14.25" thickBo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.25" thickBot="1">
      <c r="A17" s="282" t="s">
        <v>5</v>
      </c>
      <c r="B17" s="344" t="s">
        <v>24</v>
      </c>
      <c r="C17" s="345"/>
      <c r="D17" s="346"/>
      <c r="E17" s="292" t="s">
        <v>19</v>
      </c>
      <c r="F17" s="293"/>
      <c r="G17" s="293"/>
      <c r="H17" s="293"/>
      <c r="I17" s="293"/>
      <c r="J17" s="294"/>
    </row>
    <row r="18" spans="1:10" ht="14.25" thickBot="1">
      <c r="A18" s="283"/>
      <c r="B18" s="347"/>
      <c r="C18" s="348"/>
      <c r="D18" s="349"/>
      <c r="E18" s="59"/>
      <c r="F18" s="60" t="s">
        <v>43</v>
      </c>
      <c r="G18" s="61">
        <v>860505273</v>
      </c>
      <c r="H18" s="60"/>
      <c r="I18" s="60"/>
      <c r="J18" s="52"/>
    </row>
    <row r="19" spans="1:10" ht="13.5" thickBot="1">
      <c r="A19" s="283"/>
      <c r="B19" s="347"/>
      <c r="C19" s="348"/>
      <c r="D19" s="349"/>
      <c r="E19" s="295" t="str">
        <f>VLOOKUP(G18,'[1]Indicadores Media 2010'!B10:C12,2,0)</f>
        <v>SOLUCIONES SURAMERICANA LTDA</v>
      </c>
      <c r="F19" s="296"/>
      <c r="G19" s="296"/>
      <c r="H19" s="296"/>
      <c r="I19" s="296"/>
      <c r="J19" s="297"/>
    </row>
    <row r="20" spans="1:10" ht="14.25" thickBot="1">
      <c r="A20" s="283"/>
      <c r="B20" s="347"/>
      <c r="C20" s="348"/>
      <c r="D20" s="349"/>
      <c r="E20" s="292" t="s">
        <v>0</v>
      </c>
      <c r="F20" s="293"/>
      <c r="G20" s="293"/>
      <c r="H20" s="293"/>
      <c r="I20" s="293"/>
      <c r="J20" s="294"/>
    </row>
    <row r="21" spans="1:10" ht="14.25" thickBot="1">
      <c r="A21" s="284"/>
      <c r="B21" s="350"/>
      <c r="C21" s="351"/>
      <c r="D21" s="352"/>
      <c r="E21" s="62"/>
      <c r="F21" s="63"/>
      <c r="G21" s="52"/>
      <c r="H21" s="51" t="s">
        <v>2</v>
      </c>
      <c r="I21" s="52" t="s">
        <v>1</v>
      </c>
      <c r="J21" s="52" t="s">
        <v>6</v>
      </c>
    </row>
    <row r="22" spans="1:10" ht="13.5">
      <c r="A22" s="3"/>
      <c r="B22" s="3"/>
      <c r="C22" s="3"/>
      <c r="D22" s="3"/>
      <c r="E22" s="64"/>
      <c r="F22" s="64"/>
      <c r="G22" s="64"/>
      <c r="H22" s="64"/>
      <c r="I22" s="64"/>
      <c r="J22" s="64"/>
    </row>
    <row r="23" spans="1:10" ht="14.25" thickBot="1">
      <c r="A23" s="3"/>
      <c r="B23" s="291" t="s">
        <v>25</v>
      </c>
      <c r="C23" s="291"/>
      <c r="D23" s="291"/>
      <c r="E23" s="65"/>
      <c r="F23" s="65"/>
      <c r="G23" s="65"/>
      <c r="H23" s="64"/>
      <c r="I23" s="64"/>
      <c r="J23" s="64"/>
    </row>
    <row r="24" spans="1:10" ht="13.5">
      <c r="A24" s="322">
        <v>1</v>
      </c>
      <c r="B24" s="306" t="s">
        <v>67</v>
      </c>
      <c r="C24" s="353"/>
      <c r="D24" s="307"/>
      <c r="E24" s="66" t="s">
        <v>26</v>
      </c>
      <c r="F24" s="67">
        <v>1821518167</v>
      </c>
      <c r="G24" s="355">
        <f>+F24/F25</f>
        <v>2.2368452443190634</v>
      </c>
      <c r="H24" s="357"/>
      <c r="I24" s="359"/>
      <c r="J24" s="359"/>
    </row>
    <row r="25" spans="1:10" ht="14.25" thickBot="1">
      <c r="A25" s="330"/>
      <c r="B25" s="308"/>
      <c r="C25" s="354"/>
      <c r="D25" s="309"/>
      <c r="E25" s="68" t="s">
        <v>27</v>
      </c>
      <c r="F25" s="69">
        <v>814324626</v>
      </c>
      <c r="G25" s="356"/>
      <c r="H25" s="358"/>
      <c r="I25" s="360"/>
      <c r="J25" s="360"/>
    </row>
    <row r="26" spans="1:10" ht="13.5">
      <c r="A26" s="3"/>
      <c r="B26" s="3"/>
      <c r="C26" s="3"/>
      <c r="D26" s="3"/>
      <c r="E26" s="64"/>
      <c r="F26" s="64"/>
      <c r="G26" s="64"/>
      <c r="H26" s="64"/>
      <c r="I26" s="64"/>
      <c r="J26" s="64"/>
    </row>
    <row r="27" spans="1:10" ht="14.25" thickBot="1">
      <c r="A27" s="3"/>
      <c r="B27" s="291" t="s">
        <v>28</v>
      </c>
      <c r="C27" s="291"/>
      <c r="D27" s="291"/>
      <c r="E27" s="64"/>
      <c r="F27" s="64"/>
      <c r="G27" s="64"/>
      <c r="H27" s="64"/>
      <c r="I27" s="64"/>
      <c r="J27" s="64"/>
    </row>
    <row r="28" spans="1:10" ht="13.5" thickBot="1">
      <c r="A28" s="322">
        <v>2</v>
      </c>
      <c r="B28" s="306" t="s">
        <v>71</v>
      </c>
      <c r="C28" s="353"/>
      <c r="D28" s="353"/>
      <c r="E28" s="70" t="s">
        <v>29</v>
      </c>
      <c r="F28" s="71">
        <v>814324626</v>
      </c>
      <c r="G28" s="361">
        <f>(+F28/F29)</f>
        <v>0.38320084086902745</v>
      </c>
      <c r="H28" s="357"/>
      <c r="I28" s="359"/>
      <c r="J28" s="359"/>
    </row>
    <row r="29" spans="1:10" ht="13.5" thickBot="1">
      <c r="A29" s="330"/>
      <c r="B29" s="308"/>
      <c r="C29" s="354"/>
      <c r="D29" s="354"/>
      <c r="E29" s="72" t="s">
        <v>32</v>
      </c>
      <c r="F29" s="71">
        <v>2125059601</v>
      </c>
      <c r="G29" s="362"/>
      <c r="H29" s="358"/>
      <c r="I29" s="360"/>
      <c r="J29" s="360"/>
    </row>
    <row r="30" spans="1:10" ht="13.5">
      <c r="A30" s="3"/>
      <c r="B30" s="3"/>
      <c r="C30" s="3"/>
      <c r="D30" s="3"/>
      <c r="E30" s="64"/>
      <c r="F30" s="64"/>
      <c r="G30" s="64"/>
      <c r="H30" s="64"/>
      <c r="I30" s="64"/>
      <c r="J30" s="64"/>
    </row>
    <row r="31" spans="1:10" ht="14.25" thickBot="1">
      <c r="A31" s="3"/>
      <c r="B31" s="363" t="s">
        <v>30</v>
      </c>
      <c r="C31" s="363"/>
      <c r="D31" s="363"/>
      <c r="E31" s="64"/>
      <c r="F31" s="64"/>
      <c r="G31" s="64"/>
      <c r="H31" s="64"/>
      <c r="I31" s="64"/>
      <c r="J31" s="64"/>
    </row>
    <row r="32" spans="1:10" ht="13.5">
      <c r="A32" s="322">
        <v>3</v>
      </c>
      <c r="B32" s="306" t="s">
        <v>72</v>
      </c>
      <c r="C32" s="353"/>
      <c r="D32" s="307"/>
      <c r="E32" s="66" t="s">
        <v>26</v>
      </c>
      <c r="F32" s="67">
        <v>1821518167</v>
      </c>
      <c r="G32" s="367">
        <f>F32-F33</f>
        <v>1007193541</v>
      </c>
      <c r="H32" s="357"/>
      <c r="I32" s="359"/>
      <c r="J32" s="359"/>
    </row>
    <row r="33" spans="1:10" ht="14.25" thickBot="1">
      <c r="A33" s="323"/>
      <c r="B33" s="364"/>
      <c r="C33" s="365"/>
      <c r="D33" s="366"/>
      <c r="E33" s="68" t="s">
        <v>27</v>
      </c>
      <c r="F33" s="69">
        <v>814324626</v>
      </c>
      <c r="G33" s="368"/>
      <c r="H33" s="369"/>
      <c r="I33" s="370"/>
      <c r="J33" s="370"/>
    </row>
    <row r="34" spans="1:10" ht="14.25" thickBot="1">
      <c r="A34" s="330"/>
      <c r="B34" s="308"/>
      <c r="C34" s="354"/>
      <c r="D34" s="309"/>
      <c r="E34" s="68" t="s">
        <v>73</v>
      </c>
      <c r="F34" s="69">
        <f>+D15</f>
        <v>425000000</v>
      </c>
      <c r="G34" s="69">
        <f>+F34*70%</f>
        <v>297500000</v>
      </c>
      <c r="H34" s="358"/>
      <c r="I34" s="360"/>
      <c r="J34" s="360"/>
    </row>
    <row r="35" spans="1:10" ht="13.5">
      <c r="A35" s="17"/>
      <c r="B35" s="10"/>
      <c r="C35" s="10"/>
      <c r="D35" s="10"/>
      <c r="E35" s="73"/>
      <c r="F35" s="74"/>
      <c r="G35" s="75"/>
      <c r="H35" s="76"/>
      <c r="I35" s="77"/>
      <c r="J35" s="77"/>
    </row>
    <row r="36" spans="1:10" ht="14.25" thickBot="1">
      <c r="A36" s="41"/>
      <c r="B36" s="363" t="s">
        <v>31</v>
      </c>
      <c r="C36" s="363"/>
      <c r="D36" s="363"/>
      <c r="E36" s="64"/>
      <c r="F36" s="64"/>
      <c r="G36" s="75"/>
      <c r="H36" s="64"/>
      <c r="I36" s="64"/>
      <c r="J36" s="64"/>
    </row>
    <row r="37" spans="1:10" ht="14.25" thickBot="1">
      <c r="A37" s="377">
        <v>4</v>
      </c>
      <c r="B37" s="42" t="s">
        <v>74</v>
      </c>
      <c r="C37" s="43"/>
      <c r="D37" s="44"/>
      <c r="E37" s="58" t="s">
        <v>73</v>
      </c>
      <c r="F37" s="78">
        <f>+D15</f>
        <v>425000000</v>
      </c>
      <c r="G37" s="379">
        <f>+'[1]Indicadores Media 2010'!E11-'[1]Indicadores Media 2010'!G11</f>
        <v>1303437944</v>
      </c>
      <c r="H37" s="310"/>
      <c r="I37" s="381"/>
      <c r="J37" s="381"/>
    </row>
    <row r="38" spans="1:10" ht="14.25" thickBot="1">
      <c r="A38" s="378"/>
      <c r="B38" s="45"/>
      <c r="C38" s="46"/>
      <c r="D38" s="47"/>
      <c r="E38" s="58" t="s">
        <v>46</v>
      </c>
      <c r="F38" s="78">
        <f>+F37*0.75</f>
        <v>318750000</v>
      </c>
      <c r="G38" s="380"/>
      <c r="H38" s="311"/>
      <c r="I38" s="382"/>
      <c r="J38" s="382"/>
    </row>
    <row r="39" spans="1:10" ht="14.25" thickBo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 thickBot="1">
      <c r="A40" s="371" t="s">
        <v>33</v>
      </c>
      <c r="B40" s="372"/>
      <c r="C40" s="372"/>
      <c r="D40" s="372"/>
      <c r="E40" s="372"/>
      <c r="F40" s="372"/>
      <c r="G40" s="372"/>
      <c r="H40" s="372"/>
      <c r="I40" s="373"/>
      <c r="J40" s="79" t="s">
        <v>48</v>
      </c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s="84" customFormat="1" ht="13.5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31.5" customHeight="1">
      <c r="A43" s="9"/>
      <c r="B43" s="9"/>
      <c r="C43" s="9"/>
      <c r="D43" s="9"/>
      <c r="E43" s="9"/>
      <c r="F43" s="9"/>
      <c r="G43" s="9"/>
      <c r="H43" s="3"/>
      <c r="I43" s="3"/>
      <c r="J43" s="9"/>
    </row>
    <row r="44" spans="1:10" ht="13.5">
      <c r="A44" s="9"/>
      <c r="B44" s="9"/>
      <c r="C44" s="9"/>
      <c r="D44" s="9"/>
      <c r="E44" s="9"/>
      <c r="F44" s="9"/>
      <c r="G44" s="9"/>
      <c r="H44" s="3"/>
      <c r="I44" s="3"/>
      <c r="J44" s="9"/>
    </row>
    <row r="45" spans="1:10" ht="13.5">
      <c r="A45" s="9"/>
      <c r="B45" s="9"/>
      <c r="C45" s="9"/>
      <c r="D45" s="9"/>
      <c r="E45" s="9"/>
      <c r="F45" s="9"/>
      <c r="G45" s="9"/>
      <c r="H45" s="3"/>
      <c r="I45" s="3"/>
      <c r="J45" s="9"/>
    </row>
    <row r="46" spans="1:10" ht="13.5">
      <c r="A46" s="374" t="s">
        <v>75</v>
      </c>
      <c r="B46" s="374"/>
      <c r="C46" s="374"/>
      <c r="D46" s="374"/>
      <c r="E46" s="374"/>
      <c r="F46" s="374"/>
      <c r="G46" s="374"/>
      <c r="H46" s="374"/>
      <c r="I46" s="374"/>
      <c r="J46" s="374"/>
    </row>
    <row r="47" spans="1:10" ht="12.75">
      <c r="A47" s="375" t="s">
        <v>36</v>
      </c>
      <c r="B47" s="375"/>
      <c r="C47" s="375"/>
      <c r="D47" s="375"/>
      <c r="E47" s="375"/>
      <c r="F47" s="375"/>
      <c r="G47" s="375"/>
      <c r="H47" s="375"/>
      <c r="I47" s="375"/>
      <c r="J47" s="375"/>
    </row>
    <row r="48" spans="1:10" ht="12.75">
      <c r="A48" s="376" t="s">
        <v>37</v>
      </c>
      <c r="B48" s="376"/>
      <c r="C48" s="376"/>
      <c r="D48" s="376"/>
      <c r="E48" s="376"/>
      <c r="F48" s="376"/>
      <c r="G48" s="376"/>
      <c r="H48" s="376"/>
      <c r="I48" s="376"/>
      <c r="J48" s="376"/>
    </row>
    <row r="49" spans="1:10" ht="13.5">
      <c r="A49" s="9"/>
      <c r="B49" s="9"/>
      <c r="C49" s="9"/>
      <c r="D49" s="9"/>
      <c r="E49" s="9"/>
      <c r="F49" s="9"/>
      <c r="G49" s="9"/>
      <c r="H49" s="3"/>
      <c r="I49" s="3"/>
      <c r="J49" s="9"/>
    </row>
    <row r="50" spans="1:10" ht="13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3.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3.5">
      <c r="A53" s="3"/>
      <c r="B53" s="3"/>
      <c r="C53" s="3"/>
      <c r="D53" s="3"/>
      <c r="E53" s="3"/>
      <c r="F53" s="3"/>
      <c r="G53" s="3"/>
      <c r="H53" s="3"/>
      <c r="I53" s="3"/>
      <c r="J53" s="3"/>
    </row>
  </sheetData>
  <sheetProtection/>
  <mergeCells count="48">
    <mergeCell ref="A40:I40"/>
    <mergeCell ref="A46:J46"/>
    <mergeCell ref="A47:J47"/>
    <mergeCell ref="A48:J48"/>
    <mergeCell ref="B36:D36"/>
    <mergeCell ref="A37:A38"/>
    <mergeCell ref="G37:G38"/>
    <mergeCell ref="H37:H38"/>
    <mergeCell ref="I37:I38"/>
    <mergeCell ref="J37:J38"/>
    <mergeCell ref="J28:J29"/>
    <mergeCell ref="B31:D31"/>
    <mergeCell ref="A32:A34"/>
    <mergeCell ref="B32:D34"/>
    <mergeCell ref="G32:G33"/>
    <mergeCell ref="H32:H34"/>
    <mergeCell ref="I32:I34"/>
    <mergeCell ref="J32:J34"/>
    <mergeCell ref="B27:D27"/>
    <mergeCell ref="A28:A29"/>
    <mergeCell ref="B28:D29"/>
    <mergeCell ref="G28:G29"/>
    <mergeCell ref="H28:H29"/>
    <mergeCell ref="I28:I29"/>
    <mergeCell ref="A24:A25"/>
    <mergeCell ref="B24:D25"/>
    <mergeCell ref="G24:G25"/>
    <mergeCell ref="H24:H25"/>
    <mergeCell ref="I24:I25"/>
    <mergeCell ref="J24:J25"/>
    <mergeCell ref="A17:A21"/>
    <mergeCell ref="B17:D21"/>
    <mergeCell ref="E17:J17"/>
    <mergeCell ref="E19:J19"/>
    <mergeCell ref="E20:J20"/>
    <mergeCell ref="B23:D23"/>
    <mergeCell ref="A8:E8"/>
    <mergeCell ref="A9:D9"/>
    <mergeCell ref="A10:D10"/>
    <mergeCell ref="A11:D11"/>
    <mergeCell ref="A12:D12"/>
    <mergeCell ref="A13:D13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6">
      <selection activeCell="J40" sqref="J40"/>
    </sheetView>
  </sheetViews>
  <sheetFormatPr defaultColWidth="11.421875" defaultRowHeight="12.75"/>
  <cols>
    <col min="4" max="4" width="15.00390625" style="0" customWidth="1"/>
    <col min="6" max="6" width="13.00390625" style="0" customWidth="1"/>
    <col min="10" max="10" width="14.421875" style="0" customWidth="1"/>
  </cols>
  <sheetData>
    <row r="1" spans="1:10" ht="16.5">
      <c r="A1" s="337" t="s">
        <v>7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6.5">
      <c r="A2" s="337" t="s">
        <v>4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6.5">
      <c r="A3" s="337" t="s">
        <v>57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6.5">
      <c r="A4" s="337" t="s">
        <v>163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16.5">
      <c r="A5" s="337" t="s">
        <v>20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ht="16.5">
      <c r="A6" s="337" t="s">
        <v>157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4.2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 thickBot="1">
      <c r="A8" s="279" t="s">
        <v>23</v>
      </c>
      <c r="B8" s="280"/>
      <c r="C8" s="280"/>
      <c r="D8" s="280"/>
      <c r="E8" s="281"/>
      <c r="F8" s="3"/>
      <c r="G8" s="3"/>
      <c r="H8" s="3"/>
      <c r="I8" s="3"/>
      <c r="J8" s="3"/>
    </row>
    <row r="9" spans="1:10" ht="14.25" thickBot="1">
      <c r="A9" s="383" t="s">
        <v>21</v>
      </c>
      <c r="B9" s="384"/>
      <c r="C9" s="384"/>
      <c r="D9" s="385"/>
      <c r="E9" s="4" t="s">
        <v>22</v>
      </c>
      <c r="F9" s="3"/>
      <c r="G9" s="3"/>
      <c r="H9" s="3"/>
      <c r="I9" s="3"/>
      <c r="J9" s="3"/>
    </row>
    <row r="10" spans="1:10" ht="13.5">
      <c r="A10" s="386" t="s">
        <v>67</v>
      </c>
      <c r="B10" s="387"/>
      <c r="C10" s="387"/>
      <c r="D10" s="388"/>
      <c r="E10" s="48" t="s">
        <v>48</v>
      </c>
      <c r="F10" s="3"/>
      <c r="G10" s="3"/>
      <c r="H10" s="3"/>
      <c r="I10" s="3"/>
      <c r="J10" s="3"/>
    </row>
    <row r="11" spans="1:10" ht="13.5">
      <c r="A11" s="389" t="s">
        <v>68</v>
      </c>
      <c r="B11" s="390"/>
      <c r="C11" s="390"/>
      <c r="D11" s="391"/>
      <c r="E11" s="49" t="s">
        <v>48</v>
      </c>
      <c r="F11" s="3"/>
      <c r="G11" s="3"/>
      <c r="H11" s="3"/>
      <c r="I11" s="3"/>
      <c r="J11" s="3"/>
    </row>
    <row r="12" spans="1:10" ht="13.5">
      <c r="A12" s="389" t="s">
        <v>69</v>
      </c>
      <c r="B12" s="390"/>
      <c r="C12" s="390"/>
      <c r="D12" s="391"/>
      <c r="E12" s="49" t="s">
        <v>48</v>
      </c>
      <c r="F12" s="3"/>
      <c r="G12" s="3"/>
      <c r="H12" s="3"/>
      <c r="I12" s="3"/>
      <c r="J12" s="3"/>
    </row>
    <row r="13" spans="1:10" ht="14.25" thickBot="1">
      <c r="A13" s="392" t="s">
        <v>70</v>
      </c>
      <c r="B13" s="393"/>
      <c r="C13" s="393"/>
      <c r="D13" s="394"/>
      <c r="E13" s="50" t="s">
        <v>48</v>
      </c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11" t="s">
        <v>44</v>
      </c>
      <c r="B15" s="11"/>
      <c r="C15" s="11"/>
      <c r="D15" s="40">
        <v>425000000</v>
      </c>
      <c r="E15" s="3"/>
      <c r="F15" s="3"/>
      <c r="G15" s="3"/>
      <c r="H15" s="3"/>
      <c r="I15" s="3"/>
      <c r="J15" s="3"/>
    </row>
    <row r="16" spans="1:10" ht="14.25" thickBo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.25" thickBot="1">
      <c r="A17" s="282" t="s">
        <v>5</v>
      </c>
      <c r="B17" s="344" t="s">
        <v>24</v>
      </c>
      <c r="C17" s="345"/>
      <c r="D17" s="346"/>
      <c r="E17" s="292" t="s">
        <v>19</v>
      </c>
      <c r="F17" s="293"/>
      <c r="G17" s="293"/>
      <c r="H17" s="293"/>
      <c r="I17" s="293"/>
      <c r="J17" s="294"/>
    </row>
    <row r="18" spans="1:10" ht="14.25" thickBot="1">
      <c r="A18" s="283"/>
      <c r="B18" s="347"/>
      <c r="C18" s="348"/>
      <c r="D18" s="349"/>
      <c r="E18" s="59"/>
      <c r="F18" s="60" t="s">
        <v>43</v>
      </c>
      <c r="G18" s="61">
        <v>79338886</v>
      </c>
      <c r="H18" s="60"/>
      <c r="I18" s="60"/>
      <c r="J18" s="52"/>
    </row>
    <row r="19" spans="1:10" ht="13.5" thickBot="1">
      <c r="A19" s="283"/>
      <c r="B19" s="347"/>
      <c r="C19" s="348"/>
      <c r="D19" s="349"/>
      <c r="E19" s="295" t="str">
        <f>VLOOKUP(G18,'[1]Indicadores Media 2010'!B10:C12,2,0)</f>
        <v>INTERAMERICANA DE SUMINISTROS</v>
      </c>
      <c r="F19" s="296"/>
      <c r="G19" s="296"/>
      <c r="H19" s="296"/>
      <c r="I19" s="296"/>
      <c r="J19" s="297"/>
    </row>
    <row r="20" spans="1:10" ht="14.25" thickBot="1">
      <c r="A20" s="283"/>
      <c r="B20" s="347"/>
      <c r="C20" s="348"/>
      <c r="D20" s="349"/>
      <c r="E20" s="292" t="s">
        <v>0</v>
      </c>
      <c r="F20" s="293"/>
      <c r="G20" s="293"/>
      <c r="H20" s="293"/>
      <c r="I20" s="293"/>
      <c r="J20" s="294"/>
    </row>
    <row r="21" spans="1:10" ht="14.25" thickBot="1">
      <c r="A21" s="284"/>
      <c r="B21" s="350"/>
      <c r="C21" s="351"/>
      <c r="D21" s="352"/>
      <c r="E21" s="62"/>
      <c r="F21" s="63"/>
      <c r="G21" s="52"/>
      <c r="H21" s="51" t="s">
        <v>2</v>
      </c>
      <c r="I21" s="52" t="s">
        <v>1</v>
      </c>
      <c r="J21" s="52" t="s">
        <v>6</v>
      </c>
    </row>
    <row r="22" spans="1:10" ht="13.5">
      <c r="A22" s="3"/>
      <c r="B22" s="3"/>
      <c r="C22" s="3"/>
      <c r="D22" s="3"/>
      <c r="E22" s="64"/>
      <c r="F22" s="64"/>
      <c r="G22" s="64"/>
      <c r="H22" s="64"/>
      <c r="I22" s="64"/>
      <c r="J22" s="64"/>
    </row>
    <row r="23" spans="1:10" ht="14.25" thickBot="1">
      <c r="A23" s="3"/>
      <c r="B23" s="291" t="s">
        <v>25</v>
      </c>
      <c r="C23" s="291"/>
      <c r="D23" s="291"/>
      <c r="E23" s="65"/>
      <c r="F23" s="65"/>
      <c r="G23" s="65"/>
      <c r="H23" s="64"/>
      <c r="I23" s="64"/>
      <c r="J23" s="64"/>
    </row>
    <row r="24" spans="1:10" ht="13.5">
      <c r="A24" s="322">
        <v>1</v>
      </c>
      <c r="B24" s="306" t="s">
        <v>67</v>
      </c>
      <c r="C24" s="353"/>
      <c r="D24" s="307"/>
      <c r="E24" s="66" t="s">
        <v>26</v>
      </c>
      <c r="F24" s="67">
        <f>VLOOKUP(G18,'[1]Indicadores Media 2010'!B10:D12,3,0)</f>
        <v>762940398</v>
      </c>
      <c r="G24" s="355">
        <f>+F24/F25</f>
        <v>7.024524105865436</v>
      </c>
      <c r="H24" s="357" t="s">
        <v>47</v>
      </c>
      <c r="I24" s="359"/>
      <c r="J24" s="359"/>
    </row>
    <row r="25" spans="1:10" ht="14.25" thickBot="1">
      <c r="A25" s="330"/>
      <c r="B25" s="308"/>
      <c r="C25" s="354"/>
      <c r="D25" s="309"/>
      <c r="E25" s="68" t="s">
        <v>27</v>
      </c>
      <c r="F25" s="69">
        <f>VLOOKUP(G18,'[1]Indicadores Media 2010'!B10:F12,5,0)</f>
        <v>108610973</v>
      </c>
      <c r="G25" s="356"/>
      <c r="H25" s="358"/>
      <c r="I25" s="360"/>
      <c r="J25" s="360"/>
    </row>
    <row r="26" spans="1:10" ht="13.5">
      <c r="A26" s="3"/>
      <c r="B26" s="3"/>
      <c r="C26" s="3"/>
      <c r="D26" s="3"/>
      <c r="E26" s="64"/>
      <c r="F26" s="64"/>
      <c r="G26" s="64"/>
      <c r="H26" s="64"/>
      <c r="I26" s="64"/>
      <c r="J26" s="64"/>
    </row>
    <row r="27" spans="1:10" ht="14.25" thickBot="1">
      <c r="A27" s="3"/>
      <c r="B27" s="291" t="s">
        <v>28</v>
      </c>
      <c r="C27" s="291"/>
      <c r="D27" s="291"/>
      <c r="E27" s="64"/>
      <c r="F27" s="64"/>
      <c r="G27" s="64"/>
      <c r="H27" s="64"/>
      <c r="I27" s="64"/>
      <c r="J27" s="64"/>
    </row>
    <row r="28" spans="1:10" ht="13.5" thickBot="1">
      <c r="A28" s="322">
        <v>2</v>
      </c>
      <c r="B28" s="306" t="s">
        <v>71</v>
      </c>
      <c r="C28" s="353"/>
      <c r="D28" s="353"/>
      <c r="E28" s="70" t="s">
        <v>29</v>
      </c>
      <c r="F28" s="80">
        <f>VLOOKUP(G18,'[1]Indicadores Media 2010'!B10:G12,6,0)</f>
        <v>108610973</v>
      </c>
      <c r="G28" s="361">
        <f>(+F28/F29)</f>
        <v>0.07691728784492244</v>
      </c>
      <c r="H28" s="357" t="s">
        <v>47</v>
      </c>
      <c r="I28" s="359"/>
      <c r="J28" s="359"/>
    </row>
    <row r="29" spans="1:10" ht="13.5" thickBot="1">
      <c r="A29" s="330"/>
      <c r="B29" s="308"/>
      <c r="C29" s="354"/>
      <c r="D29" s="354"/>
      <c r="E29" s="72" t="s">
        <v>32</v>
      </c>
      <c r="F29" s="71">
        <f>VLOOKUP(G18,'[1]Indicadores Media 2010'!B10:E12,4,0)</f>
        <v>1412048917</v>
      </c>
      <c r="G29" s="362"/>
      <c r="H29" s="358"/>
      <c r="I29" s="360"/>
      <c r="J29" s="360"/>
    </row>
    <row r="30" spans="1:10" ht="13.5">
      <c r="A30" s="3"/>
      <c r="B30" s="3"/>
      <c r="C30" s="3"/>
      <c r="D30" s="3"/>
      <c r="E30" s="64"/>
      <c r="F30" s="64"/>
      <c r="G30" s="64"/>
      <c r="H30" s="64"/>
      <c r="I30" s="64"/>
      <c r="J30" s="64"/>
    </row>
    <row r="31" spans="1:10" ht="14.25" thickBot="1">
      <c r="A31" s="3"/>
      <c r="B31" s="363" t="s">
        <v>30</v>
      </c>
      <c r="C31" s="363"/>
      <c r="D31" s="363"/>
      <c r="E31" s="64"/>
      <c r="F31" s="64"/>
      <c r="G31" s="64"/>
      <c r="H31" s="64"/>
      <c r="I31" s="64"/>
      <c r="J31" s="64"/>
    </row>
    <row r="32" spans="1:10" ht="13.5">
      <c r="A32" s="322">
        <v>3</v>
      </c>
      <c r="B32" s="306" t="s">
        <v>72</v>
      </c>
      <c r="C32" s="353"/>
      <c r="D32" s="307"/>
      <c r="E32" s="66" t="s">
        <v>26</v>
      </c>
      <c r="F32" s="67">
        <f>VLOOKUP(G18,'[1]Indicadores Media 2010'!B10:E12,3,0)</f>
        <v>762940398</v>
      </c>
      <c r="G32" s="367">
        <f>F32-F33</f>
        <v>654329425</v>
      </c>
      <c r="H32" s="357" t="s">
        <v>47</v>
      </c>
      <c r="I32" s="359"/>
      <c r="J32" s="359"/>
    </row>
    <row r="33" spans="1:10" ht="14.25" thickBot="1">
      <c r="A33" s="323"/>
      <c r="B33" s="364"/>
      <c r="C33" s="365"/>
      <c r="D33" s="366"/>
      <c r="E33" s="68" t="s">
        <v>27</v>
      </c>
      <c r="F33" s="69">
        <f>VLOOKUP(G18,'[1]Indicadores Media 2010'!B10:F12,5,0)</f>
        <v>108610973</v>
      </c>
      <c r="G33" s="368"/>
      <c r="H33" s="369"/>
      <c r="I33" s="370"/>
      <c r="J33" s="370"/>
    </row>
    <row r="34" spans="1:10" ht="14.25" thickBot="1">
      <c r="A34" s="330"/>
      <c r="B34" s="308"/>
      <c r="C34" s="354"/>
      <c r="D34" s="309"/>
      <c r="E34" s="68" t="s">
        <v>73</v>
      </c>
      <c r="F34" s="69">
        <f>+D15</f>
        <v>425000000</v>
      </c>
      <c r="G34" s="69">
        <f>+F34*70%</f>
        <v>297500000</v>
      </c>
      <c r="H34" s="358"/>
      <c r="I34" s="360"/>
      <c r="J34" s="360"/>
    </row>
    <row r="35" spans="1:10" ht="13.5">
      <c r="A35" s="17"/>
      <c r="B35" s="10"/>
      <c r="C35" s="10"/>
      <c r="D35" s="10"/>
      <c r="E35" s="73"/>
      <c r="F35" s="74"/>
      <c r="G35" s="75"/>
      <c r="H35" s="76"/>
      <c r="I35" s="77"/>
      <c r="J35" s="77"/>
    </row>
    <row r="36" spans="1:10" ht="14.25" thickBot="1">
      <c r="A36" s="41"/>
      <c r="B36" s="363" t="s">
        <v>31</v>
      </c>
      <c r="C36" s="363"/>
      <c r="D36" s="363"/>
      <c r="E36" s="64"/>
      <c r="F36" s="64"/>
      <c r="G36" s="75"/>
      <c r="H36" s="64"/>
      <c r="I36" s="64"/>
      <c r="J36" s="64"/>
    </row>
    <row r="37" spans="1:10" ht="14.25" thickBot="1">
      <c r="A37" s="377">
        <v>4</v>
      </c>
      <c r="B37" s="42" t="s">
        <v>74</v>
      </c>
      <c r="C37" s="43"/>
      <c r="D37" s="44"/>
      <c r="E37" s="58" t="s">
        <v>73</v>
      </c>
      <c r="F37" s="78">
        <f>+D15</f>
        <v>425000000</v>
      </c>
      <c r="G37" s="379">
        <f>+'[1]Indicadores Media 2010'!E11-'[1]Indicadores Media 2010'!G11</f>
        <v>1303437944</v>
      </c>
      <c r="H37" s="310" t="s">
        <v>47</v>
      </c>
      <c r="I37" s="381"/>
      <c r="J37" s="381"/>
    </row>
    <row r="38" spans="1:10" ht="14.25" thickBot="1">
      <c r="A38" s="378"/>
      <c r="B38" s="45"/>
      <c r="C38" s="46"/>
      <c r="D38" s="47"/>
      <c r="E38" s="58" t="s">
        <v>46</v>
      </c>
      <c r="F38" s="78">
        <f>+F37*0.75</f>
        <v>318750000</v>
      </c>
      <c r="G38" s="380"/>
      <c r="H38" s="311"/>
      <c r="I38" s="382"/>
      <c r="J38" s="382"/>
    </row>
    <row r="39" spans="1:10" ht="14.25" thickBo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 thickBot="1">
      <c r="A40" s="371" t="s">
        <v>33</v>
      </c>
      <c r="B40" s="372"/>
      <c r="C40" s="372"/>
      <c r="D40" s="372"/>
      <c r="E40" s="372"/>
      <c r="F40" s="372"/>
      <c r="G40" s="372"/>
      <c r="H40" s="372"/>
      <c r="I40" s="373"/>
      <c r="J40" s="79" t="s">
        <v>48</v>
      </c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9"/>
      <c r="B43" s="9"/>
      <c r="C43" s="9"/>
      <c r="D43" s="9"/>
      <c r="E43" s="9"/>
      <c r="F43" s="9"/>
      <c r="G43" s="9"/>
      <c r="H43" s="3"/>
      <c r="I43" s="3"/>
      <c r="J43" s="9"/>
    </row>
    <row r="44" spans="1:10" ht="13.5">
      <c r="A44" s="374" t="s">
        <v>75</v>
      </c>
      <c r="B44" s="374"/>
      <c r="C44" s="374"/>
      <c r="D44" s="374"/>
      <c r="E44" s="374"/>
      <c r="F44" s="374"/>
      <c r="G44" s="374"/>
      <c r="H44" s="374"/>
      <c r="I44" s="374"/>
      <c r="J44" s="374"/>
    </row>
    <row r="45" spans="1:10" ht="12.75">
      <c r="A45" s="375" t="s">
        <v>36</v>
      </c>
      <c r="B45" s="375"/>
      <c r="C45" s="375"/>
      <c r="D45" s="375"/>
      <c r="E45" s="375"/>
      <c r="F45" s="375"/>
      <c r="G45" s="375"/>
      <c r="H45" s="375"/>
      <c r="I45" s="375"/>
      <c r="J45" s="375"/>
    </row>
    <row r="46" spans="1:10" ht="12.75">
      <c r="A46" s="376" t="s">
        <v>37</v>
      </c>
      <c r="B46" s="376"/>
      <c r="C46" s="376"/>
      <c r="D46" s="376"/>
      <c r="E46" s="376"/>
      <c r="F46" s="376"/>
      <c r="G46" s="376"/>
      <c r="H46" s="376"/>
      <c r="I46" s="376"/>
      <c r="J46" s="376"/>
    </row>
    <row r="47" spans="1:10" ht="13.5">
      <c r="A47" s="9"/>
      <c r="B47" s="9"/>
      <c r="C47" s="9"/>
      <c r="D47" s="9"/>
      <c r="E47" s="9"/>
      <c r="F47" s="9"/>
      <c r="G47" s="9"/>
      <c r="H47" s="3"/>
      <c r="I47" s="3"/>
      <c r="J47" s="9"/>
    </row>
    <row r="48" spans="1:10" ht="13.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3.5">
      <c r="A49" s="3"/>
      <c r="B49" s="3"/>
      <c r="C49" s="3"/>
      <c r="D49" s="3"/>
      <c r="E49" s="3"/>
      <c r="F49" s="3"/>
      <c r="G49" s="3"/>
      <c r="H49" s="3"/>
      <c r="I49" s="3"/>
      <c r="J49" s="3"/>
    </row>
  </sheetData>
  <sheetProtection/>
  <mergeCells count="48">
    <mergeCell ref="A40:I40"/>
    <mergeCell ref="A44:J44"/>
    <mergeCell ref="A45:J45"/>
    <mergeCell ref="A46:J46"/>
    <mergeCell ref="B36:D36"/>
    <mergeCell ref="A37:A38"/>
    <mergeCell ref="G37:G38"/>
    <mergeCell ref="H37:H38"/>
    <mergeCell ref="I37:I38"/>
    <mergeCell ref="J37:J38"/>
    <mergeCell ref="J28:J29"/>
    <mergeCell ref="B31:D31"/>
    <mergeCell ref="A32:A34"/>
    <mergeCell ref="B32:D34"/>
    <mergeCell ref="G32:G33"/>
    <mergeCell ref="H32:H34"/>
    <mergeCell ref="I32:I34"/>
    <mergeCell ref="J32:J34"/>
    <mergeCell ref="B27:D27"/>
    <mergeCell ref="A28:A29"/>
    <mergeCell ref="B28:D29"/>
    <mergeCell ref="G28:G29"/>
    <mergeCell ref="H28:H29"/>
    <mergeCell ref="I28:I29"/>
    <mergeCell ref="A24:A25"/>
    <mergeCell ref="B24:D25"/>
    <mergeCell ref="G24:G25"/>
    <mergeCell ref="H24:H25"/>
    <mergeCell ref="I24:I25"/>
    <mergeCell ref="J24:J25"/>
    <mergeCell ref="A17:A21"/>
    <mergeCell ref="B17:D21"/>
    <mergeCell ref="E17:J17"/>
    <mergeCell ref="E19:J19"/>
    <mergeCell ref="E20:J20"/>
    <mergeCell ref="B23:D23"/>
    <mergeCell ref="A8:E8"/>
    <mergeCell ref="A9:D9"/>
    <mergeCell ref="A10:D10"/>
    <mergeCell ref="A11:D11"/>
    <mergeCell ref="A12:D12"/>
    <mergeCell ref="A13:D13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9">
      <selection activeCell="A42" sqref="A42:IV42"/>
    </sheetView>
  </sheetViews>
  <sheetFormatPr defaultColWidth="11.421875" defaultRowHeight="12.75"/>
  <cols>
    <col min="4" max="4" width="19.140625" style="0" customWidth="1"/>
    <col min="6" max="6" width="20.28125" style="0" customWidth="1"/>
    <col min="7" max="7" width="15.7109375" style="0" customWidth="1"/>
    <col min="10" max="10" width="14.28125" style="0" customWidth="1"/>
  </cols>
  <sheetData>
    <row r="1" spans="1:10" ht="16.5">
      <c r="A1" s="337" t="s">
        <v>7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6.5">
      <c r="A2" s="337" t="s">
        <v>4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6.5">
      <c r="A3" s="337" t="s">
        <v>57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6.5">
      <c r="A4" s="337" t="s">
        <v>164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16.5">
      <c r="A5" s="337" t="s">
        <v>20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ht="16.5">
      <c r="A6" s="337" t="s">
        <v>157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4.2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 thickBot="1">
      <c r="A8" s="279" t="s">
        <v>23</v>
      </c>
      <c r="B8" s="280"/>
      <c r="C8" s="280"/>
      <c r="D8" s="280"/>
      <c r="E8" s="281"/>
      <c r="F8" s="3"/>
      <c r="G8" s="3"/>
      <c r="H8" s="3"/>
      <c r="I8" s="3"/>
      <c r="J8" s="3"/>
    </row>
    <row r="9" spans="1:10" ht="14.25" thickBot="1">
      <c r="A9" s="279" t="s">
        <v>21</v>
      </c>
      <c r="B9" s="280"/>
      <c r="C9" s="280"/>
      <c r="D9" s="281"/>
      <c r="E9" s="4" t="s">
        <v>22</v>
      </c>
      <c r="F9" s="3"/>
      <c r="G9" s="3"/>
      <c r="H9" s="3"/>
      <c r="I9" s="3"/>
      <c r="J9" s="3"/>
    </row>
    <row r="10" spans="1:10" ht="13.5">
      <c r="A10" s="338" t="s">
        <v>67</v>
      </c>
      <c r="B10" s="339"/>
      <c r="C10" s="339"/>
      <c r="D10" s="339"/>
      <c r="E10" s="48" t="s">
        <v>48</v>
      </c>
      <c r="F10" s="3"/>
      <c r="G10" s="3"/>
      <c r="H10" s="3"/>
      <c r="I10" s="3"/>
      <c r="J10" s="3"/>
    </row>
    <row r="11" spans="1:10" ht="13.5">
      <c r="A11" s="340" t="s">
        <v>68</v>
      </c>
      <c r="B11" s="341"/>
      <c r="C11" s="341"/>
      <c r="D11" s="341"/>
      <c r="E11" s="49" t="s">
        <v>48</v>
      </c>
      <c r="F11" s="3"/>
      <c r="G11" s="3"/>
      <c r="H11" s="3"/>
      <c r="I11" s="3"/>
      <c r="J11" s="3"/>
    </row>
    <row r="12" spans="1:10" ht="13.5">
      <c r="A12" s="340" t="s">
        <v>69</v>
      </c>
      <c r="B12" s="341"/>
      <c r="C12" s="341"/>
      <c r="D12" s="341"/>
      <c r="E12" s="49" t="s">
        <v>48</v>
      </c>
      <c r="F12" s="3"/>
      <c r="G12" s="3"/>
      <c r="H12" s="3"/>
      <c r="I12" s="3"/>
      <c r="J12" s="3"/>
    </row>
    <row r="13" spans="1:10" ht="14.25" thickBot="1">
      <c r="A13" s="342" t="s">
        <v>70</v>
      </c>
      <c r="B13" s="343"/>
      <c r="C13" s="343"/>
      <c r="D13" s="343"/>
      <c r="E13" s="50" t="s">
        <v>48</v>
      </c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11" t="s">
        <v>44</v>
      </c>
      <c r="B15" s="11"/>
      <c r="C15" s="11"/>
      <c r="D15" s="40">
        <v>425000000</v>
      </c>
      <c r="E15" s="3"/>
      <c r="F15" s="3"/>
      <c r="G15" s="3"/>
      <c r="H15" s="3"/>
      <c r="I15" s="3"/>
      <c r="J15" s="3"/>
    </row>
    <row r="16" spans="1:10" ht="14.25" thickBo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.25" thickBot="1">
      <c r="A17" s="282" t="s">
        <v>5</v>
      </c>
      <c r="B17" s="344" t="s">
        <v>24</v>
      </c>
      <c r="C17" s="345"/>
      <c r="D17" s="346"/>
      <c r="E17" s="292" t="s">
        <v>19</v>
      </c>
      <c r="F17" s="293"/>
      <c r="G17" s="293"/>
      <c r="H17" s="293"/>
      <c r="I17" s="293"/>
      <c r="J17" s="294"/>
    </row>
    <row r="18" spans="1:10" ht="14.25" thickBot="1">
      <c r="A18" s="283"/>
      <c r="B18" s="347"/>
      <c r="C18" s="348"/>
      <c r="D18" s="349"/>
      <c r="E18" s="59"/>
      <c r="F18" s="60" t="s">
        <v>43</v>
      </c>
      <c r="G18" s="61">
        <v>830109478</v>
      </c>
      <c r="H18" s="60"/>
      <c r="I18" s="60"/>
      <c r="J18" s="52"/>
    </row>
    <row r="19" spans="1:10" ht="13.5" thickBot="1">
      <c r="A19" s="283"/>
      <c r="B19" s="347"/>
      <c r="C19" s="348"/>
      <c r="D19" s="349"/>
      <c r="E19" s="295" t="str">
        <f>VLOOKUP(G18,'[1]Indicadores Media 2010'!B10:C12,2,0)</f>
        <v>HERRAMIENTAS Y COMPLEMENTOS LTDA</v>
      </c>
      <c r="F19" s="296"/>
      <c r="G19" s="296"/>
      <c r="H19" s="296"/>
      <c r="I19" s="296"/>
      <c r="J19" s="297"/>
    </row>
    <row r="20" spans="1:10" ht="14.25" thickBot="1">
      <c r="A20" s="283"/>
      <c r="B20" s="347"/>
      <c r="C20" s="348"/>
      <c r="D20" s="349"/>
      <c r="E20" s="292" t="s">
        <v>0</v>
      </c>
      <c r="F20" s="293"/>
      <c r="G20" s="293"/>
      <c r="H20" s="293"/>
      <c r="I20" s="293"/>
      <c r="J20" s="294"/>
    </row>
    <row r="21" spans="1:10" ht="14.25" thickBot="1">
      <c r="A21" s="284"/>
      <c r="B21" s="350"/>
      <c r="C21" s="351"/>
      <c r="D21" s="352"/>
      <c r="E21" s="62"/>
      <c r="F21" s="63"/>
      <c r="G21" s="52"/>
      <c r="H21" s="51" t="s">
        <v>2</v>
      </c>
      <c r="I21" s="52" t="s">
        <v>1</v>
      </c>
      <c r="J21" s="52" t="s">
        <v>6</v>
      </c>
    </row>
    <row r="22" spans="1:10" ht="13.5">
      <c r="A22" s="3"/>
      <c r="B22" s="3"/>
      <c r="C22" s="3"/>
      <c r="D22" s="3"/>
      <c r="E22" s="64"/>
      <c r="F22" s="64"/>
      <c r="G22" s="64"/>
      <c r="H22" s="64"/>
      <c r="I22" s="64"/>
      <c r="J22" s="64"/>
    </row>
    <row r="23" spans="1:10" ht="14.25" thickBot="1">
      <c r="A23" s="3"/>
      <c r="B23" s="291" t="s">
        <v>25</v>
      </c>
      <c r="C23" s="291"/>
      <c r="D23" s="291"/>
      <c r="E23" s="65"/>
      <c r="F23" s="65"/>
      <c r="G23" s="65"/>
      <c r="H23" s="64"/>
      <c r="I23" s="64"/>
      <c r="J23" s="64"/>
    </row>
    <row r="24" spans="1:10" ht="13.5">
      <c r="A24" s="322">
        <v>1</v>
      </c>
      <c r="B24" s="306" t="s">
        <v>67</v>
      </c>
      <c r="C24" s="353"/>
      <c r="D24" s="307"/>
      <c r="E24" s="66" t="s">
        <v>26</v>
      </c>
      <c r="F24" s="67">
        <f>VLOOKUP(G18,'[1]Indicadores Media 2010'!B10:D12,3,0)</f>
        <v>1976447000</v>
      </c>
      <c r="G24" s="355">
        <f>+F24/F25</f>
        <v>2.345151759652578</v>
      </c>
      <c r="H24" s="357" t="s">
        <v>47</v>
      </c>
      <c r="I24" s="359"/>
      <c r="J24" s="359"/>
    </row>
    <row r="25" spans="1:10" ht="14.25" thickBot="1">
      <c r="A25" s="330"/>
      <c r="B25" s="308"/>
      <c r="C25" s="354"/>
      <c r="D25" s="309"/>
      <c r="E25" s="68" t="s">
        <v>27</v>
      </c>
      <c r="F25" s="69">
        <f>VLOOKUP(G18,'[1]Indicadores Media 2010'!B10:F12,5,0)</f>
        <v>842780000</v>
      </c>
      <c r="G25" s="356"/>
      <c r="H25" s="358"/>
      <c r="I25" s="360"/>
      <c r="J25" s="360"/>
    </row>
    <row r="26" spans="1:10" ht="13.5">
      <c r="A26" s="3"/>
      <c r="B26" s="3"/>
      <c r="C26" s="3"/>
      <c r="D26" s="3"/>
      <c r="E26" s="64"/>
      <c r="F26" s="64"/>
      <c r="G26" s="64"/>
      <c r="H26" s="64"/>
      <c r="I26" s="64"/>
      <c r="J26" s="64"/>
    </row>
    <row r="27" spans="1:10" ht="14.25" thickBot="1">
      <c r="A27" s="3"/>
      <c r="B27" s="291" t="s">
        <v>28</v>
      </c>
      <c r="C27" s="291"/>
      <c r="D27" s="291"/>
      <c r="E27" s="64"/>
      <c r="F27" s="64"/>
      <c r="G27" s="64"/>
      <c r="H27" s="64"/>
      <c r="I27" s="64"/>
      <c r="J27" s="64"/>
    </row>
    <row r="28" spans="1:10" ht="13.5" thickBot="1">
      <c r="A28" s="322">
        <v>2</v>
      </c>
      <c r="B28" s="306" t="s">
        <v>71</v>
      </c>
      <c r="C28" s="353"/>
      <c r="D28" s="353"/>
      <c r="E28" s="70" t="s">
        <v>29</v>
      </c>
      <c r="F28" s="71">
        <f>VLOOKUP(G18,'[1]Indicadores Media 2010'!B10:G12,6,0)</f>
        <v>842780000</v>
      </c>
      <c r="G28" s="361">
        <f>(+F28/F29)</f>
        <v>0.4139106348286464</v>
      </c>
      <c r="H28" s="357" t="s">
        <v>47</v>
      </c>
      <c r="I28" s="359"/>
      <c r="J28" s="359"/>
    </row>
    <row r="29" spans="1:10" ht="13.5" thickBot="1">
      <c r="A29" s="330"/>
      <c r="B29" s="308"/>
      <c r="C29" s="354"/>
      <c r="D29" s="354"/>
      <c r="E29" s="72" t="s">
        <v>32</v>
      </c>
      <c r="F29" s="71">
        <f>VLOOKUP(G18,'[1]Indicadores Media 2010'!B10:E12,4,0)</f>
        <v>2036140000</v>
      </c>
      <c r="G29" s="362"/>
      <c r="H29" s="358"/>
      <c r="I29" s="360"/>
      <c r="J29" s="360"/>
    </row>
    <row r="30" spans="1:10" ht="13.5">
      <c r="A30" s="3"/>
      <c r="B30" s="3"/>
      <c r="C30" s="3"/>
      <c r="D30" s="3"/>
      <c r="E30" s="64"/>
      <c r="F30" s="64"/>
      <c r="G30" s="64"/>
      <c r="H30" s="64"/>
      <c r="I30" s="64"/>
      <c r="J30" s="64"/>
    </row>
    <row r="31" spans="1:10" ht="14.25" thickBot="1">
      <c r="A31" s="3"/>
      <c r="B31" s="363" t="s">
        <v>30</v>
      </c>
      <c r="C31" s="363"/>
      <c r="D31" s="363"/>
      <c r="E31" s="64"/>
      <c r="F31" s="64"/>
      <c r="G31" s="64"/>
      <c r="H31" s="64"/>
      <c r="I31" s="64"/>
      <c r="J31" s="64"/>
    </row>
    <row r="32" spans="1:10" ht="13.5">
      <c r="A32" s="322">
        <v>3</v>
      </c>
      <c r="B32" s="306" t="s">
        <v>72</v>
      </c>
      <c r="C32" s="353"/>
      <c r="D32" s="307"/>
      <c r="E32" s="66" t="s">
        <v>26</v>
      </c>
      <c r="F32" s="67">
        <f>VLOOKUP(G18,'[1]Indicadores Media 2010'!B10:E12,3,0)</f>
        <v>1976447000</v>
      </c>
      <c r="G32" s="367">
        <f>F32-F33</f>
        <v>1133667000</v>
      </c>
      <c r="H32" s="357" t="s">
        <v>47</v>
      </c>
      <c r="I32" s="359"/>
      <c r="J32" s="359"/>
    </row>
    <row r="33" spans="1:10" ht="14.25" thickBot="1">
      <c r="A33" s="323"/>
      <c r="B33" s="364"/>
      <c r="C33" s="365"/>
      <c r="D33" s="366"/>
      <c r="E33" s="68" t="s">
        <v>27</v>
      </c>
      <c r="F33" s="69">
        <f>VLOOKUP(G18,'[1]Indicadores Media 2010'!B10:F12,5,0)</f>
        <v>842780000</v>
      </c>
      <c r="G33" s="368"/>
      <c r="H33" s="369"/>
      <c r="I33" s="370"/>
      <c r="J33" s="370"/>
    </row>
    <row r="34" spans="1:10" ht="14.25" thickBot="1">
      <c r="A34" s="330"/>
      <c r="B34" s="308"/>
      <c r="C34" s="354"/>
      <c r="D34" s="309"/>
      <c r="E34" s="68" t="s">
        <v>73</v>
      </c>
      <c r="F34" s="69">
        <f>+D15</f>
        <v>425000000</v>
      </c>
      <c r="G34" s="69">
        <f>+F34*70%</f>
        <v>297500000</v>
      </c>
      <c r="H34" s="358"/>
      <c r="I34" s="360"/>
      <c r="J34" s="360"/>
    </row>
    <row r="35" spans="1:10" ht="13.5">
      <c r="A35" s="17"/>
      <c r="B35" s="10"/>
      <c r="C35" s="10"/>
      <c r="D35" s="10"/>
      <c r="E35" s="73"/>
      <c r="F35" s="74"/>
      <c r="G35" s="75"/>
      <c r="H35" s="76"/>
      <c r="I35" s="77"/>
      <c r="J35" s="77"/>
    </row>
    <row r="36" spans="1:10" ht="14.25" thickBot="1">
      <c r="A36" s="41"/>
      <c r="B36" s="363" t="s">
        <v>31</v>
      </c>
      <c r="C36" s="363"/>
      <c r="D36" s="363"/>
      <c r="E36" s="64"/>
      <c r="F36" s="64"/>
      <c r="G36" s="75"/>
      <c r="H36" s="64"/>
      <c r="I36" s="64"/>
      <c r="J36" s="64"/>
    </row>
    <row r="37" spans="1:10" ht="14.25" thickBot="1">
      <c r="A37" s="377">
        <v>4</v>
      </c>
      <c r="B37" s="42" t="s">
        <v>74</v>
      </c>
      <c r="C37" s="43"/>
      <c r="D37" s="44"/>
      <c r="E37" s="58" t="s">
        <v>73</v>
      </c>
      <c r="F37" s="78">
        <f>+D15</f>
        <v>425000000</v>
      </c>
      <c r="G37" s="379">
        <f>+'[1]Indicadores Media 2010'!E12-'[1]Indicadores Media 2010'!G12</f>
        <v>1193360000</v>
      </c>
      <c r="H37" s="310" t="s">
        <v>47</v>
      </c>
      <c r="I37" s="381"/>
      <c r="J37" s="381"/>
    </row>
    <row r="38" spans="1:10" ht="14.25" thickBot="1">
      <c r="A38" s="378"/>
      <c r="B38" s="45"/>
      <c r="C38" s="46"/>
      <c r="D38" s="47"/>
      <c r="E38" s="58" t="s">
        <v>46</v>
      </c>
      <c r="F38" s="78">
        <f>+F37*0.75</f>
        <v>318750000</v>
      </c>
      <c r="G38" s="380"/>
      <c r="H38" s="311"/>
      <c r="I38" s="382"/>
      <c r="J38" s="382"/>
    </row>
    <row r="39" spans="1:10" ht="14.25" thickBo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 thickBot="1">
      <c r="A40" s="371" t="s">
        <v>33</v>
      </c>
      <c r="B40" s="372"/>
      <c r="C40" s="372"/>
      <c r="D40" s="372"/>
      <c r="E40" s="372"/>
      <c r="F40" s="372"/>
      <c r="G40" s="372"/>
      <c r="H40" s="372"/>
      <c r="I40" s="373"/>
      <c r="J40" s="79" t="s">
        <v>48</v>
      </c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9"/>
      <c r="B44" s="9"/>
      <c r="C44" s="9"/>
      <c r="D44" s="9"/>
      <c r="E44" s="9"/>
      <c r="F44" s="9"/>
      <c r="G44" s="9"/>
      <c r="H44" s="3"/>
      <c r="I44" s="3"/>
      <c r="J44" s="9"/>
    </row>
    <row r="45" spans="1:10" ht="13.5">
      <c r="A45" s="374" t="s">
        <v>75</v>
      </c>
      <c r="B45" s="374"/>
      <c r="C45" s="374"/>
      <c r="D45" s="374"/>
      <c r="E45" s="374"/>
      <c r="F45" s="374"/>
      <c r="G45" s="374"/>
      <c r="H45" s="374"/>
      <c r="I45" s="374"/>
      <c r="J45" s="374"/>
    </row>
    <row r="46" spans="1:10" ht="12.75">
      <c r="A46" s="375" t="s">
        <v>36</v>
      </c>
      <c r="B46" s="375"/>
      <c r="C46" s="375"/>
      <c r="D46" s="375"/>
      <c r="E46" s="375"/>
      <c r="F46" s="375"/>
      <c r="G46" s="375"/>
      <c r="H46" s="375"/>
      <c r="I46" s="375"/>
      <c r="J46" s="375"/>
    </row>
    <row r="47" spans="1:10" ht="12.75">
      <c r="A47" s="376" t="s">
        <v>37</v>
      </c>
      <c r="B47" s="376"/>
      <c r="C47" s="376"/>
      <c r="D47" s="376"/>
      <c r="E47" s="376"/>
      <c r="F47" s="376"/>
      <c r="G47" s="376"/>
      <c r="H47" s="376"/>
      <c r="I47" s="376"/>
      <c r="J47" s="376"/>
    </row>
    <row r="48" spans="1:10" ht="13.5">
      <c r="A48" s="9"/>
      <c r="B48" s="9"/>
      <c r="C48" s="9"/>
      <c r="D48" s="9"/>
      <c r="E48" s="9"/>
      <c r="F48" s="9"/>
      <c r="G48" s="9"/>
      <c r="H48" s="3"/>
      <c r="I48" s="3"/>
      <c r="J48" s="9"/>
    </row>
    <row r="49" spans="1:10" ht="13.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3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3.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sheetProtection/>
  <mergeCells count="48">
    <mergeCell ref="A40:I40"/>
    <mergeCell ref="A45:J45"/>
    <mergeCell ref="A46:J46"/>
    <mergeCell ref="A47:J47"/>
    <mergeCell ref="B36:D36"/>
    <mergeCell ref="A37:A38"/>
    <mergeCell ref="G37:G38"/>
    <mergeCell ref="H37:H38"/>
    <mergeCell ref="I37:I38"/>
    <mergeCell ref="J37:J38"/>
    <mergeCell ref="J28:J29"/>
    <mergeCell ref="B31:D31"/>
    <mergeCell ref="A32:A34"/>
    <mergeCell ref="B32:D34"/>
    <mergeCell ref="G32:G33"/>
    <mergeCell ref="H32:H34"/>
    <mergeCell ref="I32:I34"/>
    <mergeCell ref="J32:J34"/>
    <mergeCell ref="B27:D27"/>
    <mergeCell ref="A28:A29"/>
    <mergeCell ref="B28:D29"/>
    <mergeCell ref="G28:G29"/>
    <mergeCell ref="H28:H29"/>
    <mergeCell ref="I28:I29"/>
    <mergeCell ref="A24:A25"/>
    <mergeCell ref="B24:D25"/>
    <mergeCell ref="G24:G25"/>
    <mergeCell ref="H24:H25"/>
    <mergeCell ref="I24:I25"/>
    <mergeCell ref="J24:J25"/>
    <mergeCell ref="A17:A21"/>
    <mergeCell ref="B17:D21"/>
    <mergeCell ref="E17:J17"/>
    <mergeCell ref="E19:J19"/>
    <mergeCell ref="E20:J20"/>
    <mergeCell ref="B23:D23"/>
    <mergeCell ref="A8:E8"/>
    <mergeCell ref="A9:D9"/>
    <mergeCell ref="A10:D10"/>
    <mergeCell ref="A11:D11"/>
    <mergeCell ref="A12:D12"/>
    <mergeCell ref="A13:D13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19"/>
  <sheetViews>
    <sheetView zoomScalePageLayoutView="0" workbookViewId="0" topLeftCell="A13">
      <selection activeCell="A18" sqref="A18:E19"/>
    </sheetView>
  </sheetViews>
  <sheetFormatPr defaultColWidth="11.421875" defaultRowHeight="12.75"/>
  <cols>
    <col min="1" max="1" width="2.57421875" style="0" customWidth="1"/>
    <col min="2" max="2" width="53.57421875" style="0" customWidth="1"/>
    <col min="3" max="3" width="22.421875" style="0" customWidth="1"/>
    <col min="4" max="4" width="31.140625" style="0" customWidth="1"/>
    <col min="5" max="5" width="27.421875" style="0" customWidth="1"/>
  </cols>
  <sheetData>
    <row r="1" spans="1:7" ht="16.5">
      <c r="A1" s="337" t="s">
        <v>7</v>
      </c>
      <c r="B1" s="337"/>
      <c r="C1" s="337"/>
      <c r="D1" s="337"/>
      <c r="E1" s="337"/>
      <c r="F1" s="19"/>
      <c r="G1" s="19"/>
    </row>
    <row r="2" spans="1:7" ht="16.5">
      <c r="A2" s="337" t="s">
        <v>4</v>
      </c>
      <c r="B2" s="337"/>
      <c r="C2" s="337"/>
      <c r="D2" s="337"/>
      <c r="E2" s="337"/>
      <c r="F2" s="19"/>
      <c r="G2" s="19"/>
    </row>
    <row r="3" spans="1:7" ht="16.5">
      <c r="A3" s="337" t="s">
        <v>57</v>
      </c>
      <c r="B3" s="337"/>
      <c r="C3" s="337"/>
      <c r="D3" s="337"/>
      <c r="E3" s="337"/>
      <c r="F3" s="19"/>
      <c r="G3" s="19"/>
    </row>
    <row r="4" spans="1:7" ht="16.5">
      <c r="A4" s="337" t="s">
        <v>163</v>
      </c>
      <c r="B4" s="337"/>
      <c r="C4" s="337"/>
      <c r="D4" s="337"/>
      <c r="E4" s="337"/>
      <c r="F4" s="19"/>
      <c r="G4" s="19"/>
    </row>
    <row r="5" spans="1:7" ht="16.5">
      <c r="A5" s="278" t="s">
        <v>157</v>
      </c>
      <c r="B5" s="278"/>
      <c r="C5" s="278"/>
      <c r="D5" s="278"/>
      <c r="E5" s="278"/>
      <c r="F5" s="19"/>
      <c r="G5" s="19"/>
    </row>
    <row r="6" spans="1:5" ht="12.75">
      <c r="A6" s="138"/>
      <c r="B6" s="138"/>
      <c r="C6" s="138"/>
      <c r="D6" s="138"/>
      <c r="E6" s="138"/>
    </row>
    <row r="7" spans="1:5" ht="13.5" thickBot="1">
      <c r="A7" s="397" t="s">
        <v>143</v>
      </c>
      <c r="B7" s="397"/>
      <c r="C7" s="397"/>
      <c r="D7" s="397"/>
      <c r="E7" s="397"/>
    </row>
    <row r="8" spans="1:5" ht="24.75" thickBot="1">
      <c r="A8" s="139"/>
      <c r="B8" s="145" t="s">
        <v>144</v>
      </c>
      <c r="C8" s="148" t="s">
        <v>62</v>
      </c>
      <c r="D8" s="148" t="s">
        <v>145</v>
      </c>
      <c r="E8" s="148" t="s">
        <v>61</v>
      </c>
    </row>
    <row r="9" spans="1:5" ht="13.5" thickBot="1">
      <c r="A9" s="138"/>
      <c r="B9" s="146"/>
      <c r="C9" s="149"/>
      <c r="D9" s="149"/>
      <c r="E9" s="149"/>
    </row>
    <row r="10" spans="1:5" ht="176.25" customHeight="1" thickBot="1">
      <c r="A10" s="154">
        <v>1</v>
      </c>
      <c r="B10" s="147" t="s">
        <v>146</v>
      </c>
      <c r="C10" s="150" t="s">
        <v>147</v>
      </c>
      <c r="D10" s="151" t="s">
        <v>148</v>
      </c>
      <c r="E10" s="153" t="s">
        <v>148</v>
      </c>
    </row>
    <row r="11" spans="1:5" ht="36.75" thickBot="1">
      <c r="A11" s="154">
        <v>2</v>
      </c>
      <c r="B11" s="147" t="s">
        <v>149</v>
      </c>
      <c r="C11" s="150" t="s">
        <v>150</v>
      </c>
      <c r="D11" s="151" t="s">
        <v>148</v>
      </c>
      <c r="E11" s="151" t="s">
        <v>148</v>
      </c>
    </row>
    <row r="12" spans="1:5" ht="90.75" thickBot="1">
      <c r="A12" s="154">
        <v>3</v>
      </c>
      <c r="B12" s="147" t="s">
        <v>151</v>
      </c>
      <c r="C12" s="151" t="s">
        <v>148</v>
      </c>
      <c r="D12" s="151" t="s">
        <v>148</v>
      </c>
      <c r="E12" s="153" t="s">
        <v>148</v>
      </c>
    </row>
    <row r="13" spans="1:5" ht="57" thickBot="1">
      <c r="A13" s="154">
        <v>4</v>
      </c>
      <c r="B13" s="147" t="s">
        <v>152</v>
      </c>
      <c r="C13" s="151" t="s">
        <v>148</v>
      </c>
      <c r="D13" s="153" t="s">
        <v>148</v>
      </c>
      <c r="E13" s="153" t="s">
        <v>148</v>
      </c>
    </row>
    <row r="14" spans="1:5" ht="16.5" thickBot="1">
      <c r="A14" s="154"/>
      <c r="B14" s="147"/>
      <c r="C14" s="152"/>
      <c r="D14" s="151"/>
      <c r="E14" s="153"/>
    </row>
    <row r="15" spans="1:5" ht="12.75">
      <c r="A15" s="140"/>
      <c r="B15" s="141"/>
      <c r="C15" s="141"/>
      <c r="D15" s="138"/>
      <c r="E15" s="138"/>
    </row>
    <row r="16" spans="1:5" ht="12.75">
      <c r="A16" s="140"/>
      <c r="B16" s="142"/>
      <c r="C16" s="141"/>
      <c r="D16" s="138"/>
      <c r="E16" s="138"/>
    </row>
    <row r="17" spans="1:5" ht="12.75">
      <c r="A17" s="143"/>
      <c r="B17" s="143"/>
      <c r="C17" s="143"/>
      <c r="D17" s="143"/>
      <c r="E17" s="143"/>
    </row>
    <row r="18" spans="1:5" ht="12.75">
      <c r="A18" s="395" t="s">
        <v>155</v>
      </c>
      <c r="B18" s="395"/>
      <c r="C18" s="395"/>
      <c r="D18" s="395"/>
      <c r="E18" s="395"/>
    </row>
    <row r="19" spans="1:5" ht="12.75">
      <c r="A19" s="396" t="s">
        <v>156</v>
      </c>
      <c r="B19" s="396"/>
      <c r="C19" s="396"/>
      <c r="D19" s="396"/>
      <c r="E19" s="396"/>
    </row>
  </sheetData>
  <sheetProtection/>
  <mergeCells count="8">
    <mergeCell ref="A18:E18"/>
    <mergeCell ref="A19:E19"/>
    <mergeCell ref="A7:E7"/>
    <mergeCell ref="A5:E5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33.7109375" style="0" customWidth="1"/>
    <col min="2" max="3" width="39.57421875" style="0" customWidth="1"/>
  </cols>
  <sheetData>
    <row r="2" spans="1:5" ht="16.5">
      <c r="A2" s="337" t="s">
        <v>7</v>
      </c>
      <c r="B2" s="337"/>
      <c r="C2" s="337"/>
      <c r="D2" s="337"/>
      <c r="E2" s="337"/>
    </row>
    <row r="3" spans="1:5" ht="16.5">
      <c r="A3" s="337" t="s">
        <v>4</v>
      </c>
      <c r="B3" s="337"/>
      <c r="C3" s="337"/>
      <c r="D3" s="337"/>
      <c r="E3" s="337"/>
    </row>
    <row r="4" spans="1:5" ht="16.5">
      <c r="A4" s="337" t="s">
        <v>57</v>
      </c>
      <c r="B4" s="337"/>
      <c r="C4" s="337"/>
      <c r="D4" s="337"/>
      <c r="E4" s="337"/>
    </row>
    <row r="5" spans="1:5" ht="16.5">
      <c r="A5" s="337" t="s">
        <v>175</v>
      </c>
      <c r="B5" s="337"/>
      <c r="C5" s="337"/>
      <c r="D5" s="337"/>
      <c r="E5" s="337"/>
    </row>
    <row r="6" spans="1:5" ht="16.5">
      <c r="A6" s="278" t="s">
        <v>173</v>
      </c>
      <c r="B6" s="278"/>
      <c r="C6" s="278"/>
      <c r="D6" s="278"/>
      <c r="E6" s="278"/>
    </row>
    <row r="7" ht="13.5" thickBot="1"/>
    <row r="8" spans="2:3" ht="13.5" thickBot="1">
      <c r="B8" s="170" t="s">
        <v>60</v>
      </c>
      <c r="C8" s="170" t="s">
        <v>61</v>
      </c>
    </row>
    <row r="9" spans="1:3" ht="13.5" thickBot="1">
      <c r="A9" s="170" t="s">
        <v>168</v>
      </c>
      <c r="B9" s="170" t="s">
        <v>169</v>
      </c>
      <c r="C9" s="171" t="s">
        <v>169</v>
      </c>
    </row>
    <row r="10" spans="1:3" ht="13.5" thickBot="1">
      <c r="A10" s="174" t="s">
        <v>170</v>
      </c>
      <c r="B10" s="175">
        <v>1000</v>
      </c>
      <c r="C10" s="175">
        <v>533.33</v>
      </c>
    </row>
    <row r="11" spans="1:3" ht="13.5" thickBot="1">
      <c r="A11" s="160" t="s">
        <v>171</v>
      </c>
      <c r="B11" s="172">
        <v>6100</v>
      </c>
      <c r="C11" s="172">
        <v>5690</v>
      </c>
    </row>
    <row r="12" spans="1:3" ht="13.5" thickBot="1">
      <c r="A12" s="173"/>
      <c r="B12" s="173"/>
      <c r="C12" s="173"/>
    </row>
    <row r="13" spans="1:3" ht="13.5" thickBot="1">
      <c r="A13" s="170" t="s">
        <v>172</v>
      </c>
      <c r="B13" s="170">
        <f>SUM(B10:B12)</f>
        <v>7100</v>
      </c>
      <c r="C13" s="171">
        <f>SUM(C10:C12)</f>
        <v>6223.33</v>
      </c>
    </row>
    <row r="15" spans="1:5" ht="12.75">
      <c r="A15" s="398" t="s">
        <v>155</v>
      </c>
      <c r="B15" s="398"/>
      <c r="C15" s="398"/>
      <c r="D15" s="180"/>
      <c r="E15" s="180"/>
    </row>
    <row r="16" spans="1:5" ht="12.75">
      <c r="A16" s="399" t="s">
        <v>156</v>
      </c>
      <c r="B16" s="399"/>
      <c r="C16" s="399"/>
      <c r="D16" s="180"/>
      <c r="E16" s="180"/>
    </row>
  </sheetData>
  <sheetProtection/>
  <mergeCells count="7">
    <mergeCell ref="A15:C15"/>
    <mergeCell ref="A16:C16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E24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5.421875" style="0" customWidth="1"/>
    <col min="2" max="2" width="29.7109375" style="0" customWidth="1"/>
    <col min="3" max="5" width="35.140625" style="0" customWidth="1"/>
  </cols>
  <sheetData>
    <row r="1" spans="1:5" ht="16.5">
      <c r="A1" s="337" t="s">
        <v>7</v>
      </c>
      <c r="B1" s="337"/>
      <c r="C1" s="337"/>
      <c r="D1" s="337"/>
      <c r="E1" s="337"/>
    </row>
    <row r="2" spans="1:5" ht="16.5">
      <c r="A2" s="337" t="s">
        <v>4</v>
      </c>
      <c r="B2" s="337"/>
      <c r="C2" s="337"/>
      <c r="D2" s="337"/>
      <c r="E2" s="337"/>
    </row>
    <row r="3" spans="1:5" ht="16.5">
      <c r="A3" s="337" t="s">
        <v>57</v>
      </c>
      <c r="B3" s="337"/>
      <c r="C3" s="337"/>
      <c r="D3" s="337"/>
      <c r="E3" s="337"/>
    </row>
    <row r="4" spans="1:5" ht="16.5">
      <c r="A4" s="337" t="s">
        <v>159</v>
      </c>
      <c r="B4" s="337"/>
      <c r="C4" s="337"/>
      <c r="D4" s="337"/>
      <c r="E4" s="337"/>
    </row>
    <row r="5" spans="1:5" ht="16.5">
      <c r="A5" s="82"/>
      <c r="B5" s="82"/>
      <c r="C5" s="82"/>
      <c r="D5" s="82"/>
      <c r="E5" s="82"/>
    </row>
    <row r="6" spans="1:5" ht="16.5">
      <c r="A6" s="337" t="s">
        <v>176</v>
      </c>
      <c r="B6" s="337"/>
      <c r="C6" s="337"/>
      <c r="D6" s="337"/>
      <c r="E6" s="337"/>
    </row>
    <row r="7" spans="1:5" ht="14.25" thickBot="1">
      <c r="A7" s="20"/>
      <c r="B7" s="20"/>
      <c r="C7" s="20"/>
      <c r="D7" s="20"/>
      <c r="E7" s="20"/>
    </row>
    <row r="8" spans="1:5" ht="29.25" customHeight="1" thickBot="1">
      <c r="A8" s="401" t="s">
        <v>3</v>
      </c>
      <c r="B8" s="402"/>
      <c r="C8" s="168" t="s">
        <v>60</v>
      </c>
      <c r="D8" s="169" t="s">
        <v>142</v>
      </c>
      <c r="E8" s="168" t="s">
        <v>62</v>
      </c>
    </row>
    <row r="9" spans="1:5" ht="12" customHeight="1" thickBot="1">
      <c r="A9" s="20"/>
      <c r="B9" s="20"/>
      <c r="C9" s="20"/>
      <c r="D9" s="20"/>
      <c r="E9" s="20"/>
    </row>
    <row r="10" spans="1:5" ht="19.5" customHeight="1" thickBot="1">
      <c r="A10" s="21" t="s">
        <v>5</v>
      </c>
      <c r="B10" s="21" t="s">
        <v>49</v>
      </c>
      <c r="C10" s="165" t="s">
        <v>50</v>
      </c>
      <c r="D10" s="165" t="s">
        <v>50</v>
      </c>
      <c r="E10" s="21" t="s">
        <v>50</v>
      </c>
    </row>
    <row r="11" spans="1:5" ht="14.25" thickBot="1">
      <c r="A11" s="22">
        <v>1</v>
      </c>
      <c r="B11" s="21" t="s">
        <v>51</v>
      </c>
      <c r="C11" s="165" t="s">
        <v>141</v>
      </c>
      <c r="D11" s="165" t="s">
        <v>141</v>
      </c>
      <c r="E11" s="166" t="s">
        <v>153</v>
      </c>
    </row>
    <row r="12" spans="1:5" ht="14.25" thickBot="1">
      <c r="A12" s="403">
        <v>2</v>
      </c>
      <c r="B12" s="21" t="s">
        <v>52</v>
      </c>
      <c r="C12" s="165" t="s">
        <v>141</v>
      </c>
      <c r="D12" s="165" t="s">
        <v>141</v>
      </c>
      <c r="E12" s="21" t="s">
        <v>141</v>
      </c>
    </row>
    <row r="13" spans="1:5" ht="43.5" customHeight="1" thickBot="1">
      <c r="A13" s="404"/>
      <c r="B13" s="23" t="s">
        <v>55</v>
      </c>
      <c r="C13" s="167" t="s">
        <v>54</v>
      </c>
      <c r="D13" s="167" t="s">
        <v>160</v>
      </c>
      <c r="E13" s="23" t="s">
        <v>54</v>
      </c>
    </row>
    <row r="14" spans="1:5" ht="14.25" thickBot="1">
      <c r="A14" s="405"/>
      <c r="B14" s="23" t="s">
        <v>56</v>
      </c>
      <c r="C14" s="167" t="s">
        <v>54</v>
      </c>
      <c r="D14" s="167" t="s">
        <v>54</v>
      </c>
      <c r="E14" s="23" t="s">
        <v>54</v>
      </c>
    </row>
    <row r="15" spans="1:5" ht="45" customHeight="1" thickBot="1">
      <c r="A15" s="22">
        <v>3</v>
      </c>
      <c r="B15" s="21" t="s">
        <v>53</v>
      </c>
      <c r="C15" s="165" t="s">
        <v>154</v>
      </c>
      <c r="D15" s="165" t="s">
        <v>154</v>
      </c>
      <c r="E15" s="166" t="s">
        <v>153</v>
      </c>
    </row>
    <row r="16" spans="1:5" ht="14.25" thickBot="1">
      <c r="A16" s="403">
        <v>4</v>
      </c>
      <c r="B16" s="176" t="s">
        <v>174</v>
      </c>
      <c r="C16" s="177"/>
      <c r="D16" s="177"/>
      <c r="E16" s="177"/>
    </row>
    <row r="17" spans="1:5" ht="14.25" thickBot="1">
      <c r="A17" s="406"/>
      <c r="B17" s="174" t="s">
        <v>170</v>
      </c>
      <c r="C17" s="175">
        <v>1000</v>
      </c>
      <c r="D17" s="175">
        <v>533.33</v>
      </c>
      <c r="E17" s="181" t="s">
        <v>177</v>
      </c>
    </row>
    <row r="18" spans="1:5" ht="14.25" thickBot="1">
      <c r="A18" s="406"/>
      <c r="B18" s="160" t="s">
        <v>171</v>
      </c>
      <c r="C18" s="172">
        <v>6100</v>
      </c>
      <c r="D18" s="172">
        <v>5690</v>
      </c>
      <c r="E18" s="181" t="s">
        <v>177</v>
      </c>
    </row>
    <row r="19" spans="1:5" ht="14.25" thickBot="1">
      <c r="A19" s="407"/>
      <c r="B19" s="170" t="s">
        <v>172</v>
      </c>
      <c r="C19" s="170">
        <f>SUM(C17:C18)</f>
        <v>7100</v>
      </c>
      <c r="D19" s="171">
        <f>SUM(D17:D18)</f>
        <v>6223.33</v>
      </c>
      <c r="E19" s="181" t="s">
        <v>177</v>
      </c>
    </row>
    <row r="20" spans="1:4" ht="12.75">
      <c r="A20" s="178"/>
      <c r="B20" s="179"/>
      <c r="C20" s="179"/>
      <c r="D20" s="179"/>
    </row>
    <row r="21" spans="1:4" ht="12.75">
      <c r="A21" s="178"/>
      <c r="B21" s="179"/>
      <c r="C21" s="179"/>
      <c r="D21" s="179"/>
    </row>
    <row r="22" spans="1:4" ht="12.75">
      <c r="A22" s="178"/>
      <c r="B22" s="179"/>
      <c r="C22" s="179"/>
      <c r="D22" s="179"/>
    </row>
    <row r="24" spans="1:5" ht="12.75">
      <c r="A24" s="400" t="s">
        <v>76</v>
      </c>
      <c r="B24" s="400"/>
      <c r="C24" s="400"/>
      <c r="D24" s="400"/>
      <c r="E24" s="400"/>
    </row>
  </sheetData>
  <sheetProtection/>
  <mergeCells count="9">
    <mergeCell ref="A24:E24"/>
    <mergeCell ref="A8:B8"/>
    <mergeCell ref="A12:A14"/>
    <mergeCell ref="A1:E1"/>
    <mergeCell ref="A2:E2"/>
    <mergeCell ref="A3:E3"/>
    <mergeCell ref="A4:E4"/>
    <mergeCell ref="A6:E6"/>
    <mergeCell ref="A16:A1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2011-09-02T21:23:40Z</cp:lastPrinted>
  <dcterms:created xsi:type="dcterms:W3CDTF">1996-11-27T10:00:04Z</dcterms:created>
  <dcterms:modified xsi:type="dcterms:W3CDTF">2011-09-27T19:31:41Z</dcterms:modified>
  <cp:category/>
  <cp:version/>
  <cp:contentType/>
  <cp:contentStatus/>
</cp:coreProperties>
</file>