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45" activeTab="0"/>
  </bookViews>
  <sheets>
    <sheet name="RESUMEN DOC" sheetId="1" r:id="rId1"/>
    <sheet name="DOC. FINANCIEROS" sheetId="2" r:id="rId2"/>
    <sheet name="RESUMEN INDICADORES" sheetId="3" r:id="rId3"/>
    <sheet name="GESTION RURAL - IVAN ECHEVERRI" sheetId="4" r:id="rId4"/>
    <sheet name="PROYECCION" sheetId="5" r:id="rId5"/>
    <sheet name="CALDAS" sheetId="6" r:id="rId6"/>
    <sheet name="UDISTRITAL" sheetId="7" r:id="rId7"/>
    <sheet name="SAN CRISTOBAL" sheetId="8" r:id="rId8"/>
    <sheet name="GUADALUPE" sheetId="9" r:id="rId9"/>
  </sheets>
  <externalReferences>
    <externalReference r:id="rId12"/>
  </externalReferences>
  <definedNames>
    <definedName name="_xlnm.Print_Area" localSheetId="1">'DOC. FINANCIEROS'!$A$1:$AR$38</definedName>
    <definedName name="_xlnm.Print_Titles" localSheetId="1">'DOC. FINANCIEROS'!$A:$E,'DOC. FINANCIEROS'!$1:$6</definedName>
  </definedNames>
  <calcPr fullCalcOnLoad="1"/>
</workbook>
</file>

<file path=xl/sharedStrings.xml><?xml version="1.0" encoding="utf-8"?>
<sst xmlns="http://schemas.openxmlformats.org/spreadsheetml/2006/main" count="532" uniqueCount="87">
  <si>
    <t>PRIMERA EVALUACIÓN DE ADMISIBILIDAD</t>
  </si>
  <si>
    <t>VICERRECTORÍA ADMINISTRATIVA Y FINANCIERA</t>
  </si>
  <si>
    <t>UNIVERSIDAD DISTRITAL FRANCISCO JOSÉ DE CALDAS</t>
  </si>
  <si>
    <t>INDICADORES FINANCIEROS</t>
  </si>
  <si>
    <t>Patrimonio</t>
  </si>
  <si>
    <t>Capital de Trabajo</t>
  </si>
  <si>
    <t>Endeudamiento</t>
  </si>
  <si>
    <t>PRESUPUESTO OFICIAL</t>
  </si>
  <si>
    <t>FACTOR</t>
  </si>
  <si>
    <t>Capacidad Técnica</t>
  </si>
  <si>
    <t>Liquidéz</t>
  </si>
  <si>
    <t>Capacidad Financiera</t>
  </si>
  <si>
    <t>Capacidad de Organización</t>
  </si>
  <si>
    <t>MINIMOS HABILITANTES PUNTOS</t>
  </si>
  <si>
    <t>FACTORES MINIMOS HABILITANTES PROCESO DE SELECCIÓN</t>
  </si>
  <si>
    <t>UNION 3</t>
  </si>
  <si>
    <t>PUNTOS</t>
  </si>
  <si>
    <t>TOTAL PUNTOS</t>
  </si>
  <si>
    <t>% PART</t>
  </si>
  <si>
    <t>ASOCIADO 3</t>
  </si>
  <si>
    <t>NOMBRE DE EMPRESA</t>
  </si>
  <si>
    <t>GESTION RURAL Y URBANA LTDA</t>
  </si>
  <si>
    <t>TEC-CONS SAS</t>
  </si>
  <si>
    <t xml:space="preserve">ALBERTO GRANADOS </t>
  </si>
  <si>
    <t xml:space="preserve">CONSORCIO PROYECCION </t>
  </si>
  <si>
    <t>INCIVIAS LTDA</t>
  </si>
  <si>
    <t>CONSORCIO CALDAS</t>
  </si>
  <si>
    <t>HACER DE COLOMBIA LTDA</t>
  </si>
  <si>
    <t>GUSTAVO ADOLFO TORRES DUARTE</t>
  </si>
  <si>
    <t>CONSORCIO UNIVERSIDAD DISTRITAL FJC</t>
  </si>
  <si>
    <t>CARVAJAL Y CORTES INGENIERIA SAS</t>
  </si>
  <si>
    <t>HINMER Y CIA SA</t>
  </si>
  <si>
    <t>CONSTRUCCIONES SERVICIOS E INGENIERIA EU</t>
  </si>
  <si>
    <t>UNION TEMPORAL SAN CRISTOBAL</t>
  </si>
  <si>
    <t>IVAN ECHEVERRI OSORIO</t>
  </si>
  <si>
    <t>PEDRO JAVIER ORLANDO RIVERA AZZA</t>
  </si>
  <si>
    <t>CARLOS ALFREDO GIRALDO CAICEDO</t>
  </si>
  <si>
    <t>CONSORCIO GUADALUPE</t>
  </si>
  <si>
    <t>CONVOCATORIA PUBLICA  No.002 DE 2012</t>
  </si>
  <si>
    <t>DOCUMENTOS FINANCIEROS</t>
  </si>
  <si>
    <t>EMPRESA</t>
  </si>
  <si>
    <t>DOCUMENTOS</t>
  </si>
  <si>
    <t>JESUS ALVARO MAHECHA RANGEL</t>
  </si>
  <si>
    <t>CONSORCIO U.D.F.J.C.</t>
  </si>
  <si>
    <t>ÍTEM</t>
  </si>
  <si>
    <t>DOCUMENTOS FINANCIEROS SOLICITADOS</t>
  </si>
  <si>
    <t>EMPRESA PROPONENTE</t>
  </si>
  <si>
    <t>CUMPLIMIENTO</t>
  </si>
  <si>
    <t>SI</t>
  </si>
  <si>
    <t>NO</t>
  </si>
  <si>
    <t>OBSERVACIONES</t>
  </si>
  <si>
    <t>REGISTRO UNICO DE PROPONENTES</t>
  </si>
  <si>
    <t>DOCUMENTOS DEL CONTADOR</t>
  </si>
  <si>
    <t>Inscripción -Tarjeta profesional-</t>
  </si>
  <si>
    <t>Antecedentes profesionales</t>
  </si>
  <si>
    <t>DOCUMENTOS DEL REVISOR FISCAL</t>
  </si>
  <si>
    <t>DECLARACION DE RENTA</t>
  </si>
  <si>
    <t>Persona jurídica</t>
  </si>
  <si>
    <t xml:space="preserve">Persona Natural </t>
  </si>
  <si>
    <t>CONCILIACION TRIBUTARIA</t>
  </si>
  <si>
    <t>ADMISIBILIDAD POR EMPRES</t>
  </si>
  <si>
    <t>ADMISIBILIDAD POR  CONSORCIO O UNION TEMPORAL</t>
  </si>
  <si>
    <t xml:space="preserve">PABLO ALBERTO GRANADOS ABAUNZA </t>
  </si>
  <si>
    <t>X</t>
  </si>
  <si>
    <t>CAPACIDAD</t>
  </si>
  <si>
    <t>NO PRESENTO</t>
  </si>
  <si>
    <t>ADMISIBLE</t>
  </si>
  <si>
    <t>NA</t>
  </si>
  <si>
    <t>IDEAS DE DESARROLLO ID LTDA</t>
  </si>
  <si>
    <t>EUSEBIO ANTONIO RANGEL ROA</t>
  </si>
  <si>
    <t>Jefe Sección de Contabilidad</t>
  </si>
  <si>
    <t xml:space="preserve">Jefe División de Recursos Financieros </t>
  </si>
  <si>
    <t>CONSORCIO UNIV. DISTRITAL F.J.C.</t>
  </si>
  <si>
    <t>UT. SAN CRITOBAL</t>
  </si>
  <si>
    <t xml:space="preserve">                                           VICERRECTORÍA ADMINISTRATIVA Y FINANCIERA</t>
  </si>
  <si>
    <t xml:space="preserve">                                          UNIVERSIDAD DISTRITAL FRANCISCO JOSÉ DE CALDAS</t>
  </si>
  <si>
    <t xml:space="preserve">                                          CONVOCATORIA PUBLICA  No.002 DE 2012</t>
  </si>
  <si>
    <t xml:space="preserve">                                          PRIMERA EVALUACIÓN DE ADMISIBILIDAD</t>
  </si>
  <si>
    <t xml:space="preserve">                                           DOCUMENTOS FINANCIEROS</t>
  </si>
  <si>
    <t>JULIO 4 DE 2012</t>
  </si>
  <si>
    <t>NO ADMISIBLE</t>
  </si>
  <si>
    <t>NO SUBSANO</t>
  </si>
  <si>
    <t>NO ADMITIDO</t>
  </si>
  <si>
    <t xml:space="preserve"> EUSEBIO ANTONIO RANGEL ROA</t>
  </si>
  <si>
    <t>Jefe División de Recursos Financieroa</t>
  </si>
  <si>
    <t xml:space="preserve">                                          JULIO 4 DE 2012</t>
  </si>
  <si>
    <t xml:space="preserve"> EVALUACIÓN DE ADMISIBILIDAD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</si>
</sst>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&quot;$&quot;\ #,##0;[Red]&quot;$&quot;\ #,##0"/>
    <numFmt numFmtId="166" formatCode="_-* #,##0.00\ &quot;Pts&quot;_-;\-* #,##0.00\ &quot;Pts&quot;_-;_-* &quot;-&quot;??\ &quot;Pts&quot;_-;_-@_-"/>
    <numFmt numFmtId="167" formatCode="_-* #,##0\ _P_t_s_-;\-* #,##0\ _P_t_s_-;_-* &quot;-&quot;??\ _P_t_s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>
      <alignment/>
      <protection/>
    </xf>
    <xf numFmtId="0" fontId="12" fillId="0" borderId="0" xfId="53" applyFont="1">
      <alignment/>
      <protection/>
    </xf>
    <xf numFmtId="0" fontId="0" fillId="0" borderId="0" xfId="53" applyFont="1">
      <alignment/>
      <protection/>
    </xf>
    <xf numFmtId="0" fontId="7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3" borderId="10" xfId="53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46" applyFont="1" applyFill="1" applyBorder="1" applyAlignment="1">
      <alignment horizontal="center"/>
    </xf>
    <xf numFmtId="164" fontId="6" fillId="0" borderId="10" xfId="46" applyFont="1" applyBorder="1" applyAlignment="1">
      <alignment horizontal="center"/>
    </xf>
    <xf numFmtId="167" fontId="6" fillId="0" borderId="10" xfId="46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0" xfId="53" applyFont="1" applyAlignment="1">
      <alignment/>
      <protection/>
    </xf>
    <xf numFmtId="0" fontId="14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164" fontId="6" fillId="0" borderId="10" xfId="46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center"/>
    </xf>
    <xf numFmtId="0" fontId="15" fillId="0" borderId="0" xfId="53" applyFont="1" applyAlignment="1">
      <alignment/>
      <protection/>
    </xf>
    <xf numFmtId="0" fontId="16" fillId="0" borderId="0" xfId="53" applyFont="1" applyAlignment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9" fontId="17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3" fontId="17" fillId="0" borderId="10" xfId="0" applyNumberFormat="1" applyFont="1" applyBorder="1" applyAlignment="1">
      <alignment horizontal="center" vertical="center"/>
    </xf>
    <xf numFmtId="164" fontId="17" fillId="0" borderId="10" xfId="46" applyFont="1" applyBorder="1" applyAlignment="1">
      <alignment horizontal="center"/>
    </xf>
    <xf numFmtId="0" fontId="14" fillId="0" borderId="10" xfId="0" applyFont="1" applyBorder="1" applyAlignment="1">
      <alignment/>
    </xf>
    <xf numFmtId="1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53" applyFont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Alignment="1">
      <alignment horizontal="center"/>
      <protection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horizontal="center"/>
      <protection/>
    </xf>
    <xf numFmtId="2" fontId="6" fillId="0" borderId="0" xfId="53" applyNumberFormat="1" applyFont="1" applyFill="1" applyBorder="1" applyAlignment="1">
      <alignment horizontal="center"/>
      <protection/>
    </xf>
    <xf numFmtId="165" fontId="6" fillId="0" borderId="0" xfId="53" applyNumberFormat="1" applyFont="1">
      <alignment/>
      <protection/>
    </xf>
    <xf numFmtId="0" fontId="6" fillId="33" borderId="10" xfId="53" applyFont="1" applyFill="1" applyBorder="1">
      <alignment/>
      <protection/>
    </xf>
    <xf numFmtId="44" fontId="6" fillId="0" borderId="0" xfId="49" applyFont="1" applyAlignment="1">
      <alignment/>
    </xf>
    <xf numFmtId="0" fontId="10" fillId="34" borderId="13" xfId="53" applyFont="1" applyFill="1" applyBorder="1" applyAlignment="1">
      <alignment horizontal="center" vertical="center" wrapText="1"/>
      <protection/>
    </xf>
    <xf numFmtId="9" fontId="10" fillId="34" borderId="14" xfId="53" applyNumberFormat="1" applyFont="1" applyFill="1" applyBorder="1" applyAlignment="1">
      <alignment horizontal="center" vertical="center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4" fillId="34" borderId="16" xfId="53" applyFont="1" applyFill="1" applyBorder="1" applyAlignment="1">
      <alignment horizontal="center"/>
      <protection/>
    </xf>
    <xf numFmtId="0" fontId="4" fillId="34" borderId="16" xfId="53" applyFont="1" applyFill="1" applyBorder="1" applyAlignment="1">
      <alignment/>
      <protection/>
    </xf>
    <xf numFmtId="0" fontId="3" fillId="34" borderId="16" xfId="53" applyFont="1" applyFill="1" applyBorder="1" applyAlignment="1">
      <alignment/>
      <protection/>
    </xf>
    <xf numFmtId="0" fontId="3" fillId="34" borderId="17" xfId="53" applyFont="1" applyFill="1" applyBorder="1" applyAlignment="1">
      <alignment horizontal="center"/>
      <protection/>
    </xf>
    <xf numFmtId="0" fontId="3" fillId="34" borderId="17" xfId="53" applyFont="1" applyFill="1" applyBorder="1">
      <alignment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3" fillId="34" borderId="18" xfId="53" applyFont="1" applyFill="1" applyBorder="1" applyAlignment="1">
      <alignment horizontal="center"/>
      <protection/>
    </xf>
    <xf numFmtId="0" fontId="3" fillId="34" borderId="18" xfId="53" applyFont="1" applyFill="1" applyBorder="1">
      <alignment/>
      <protection/>
    </xf>
    <xf numFmtId="0" fontId="3" fillId="34" borderId="18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/>
      <protection/>
    </xf>
    <xf numFmtId="0" fontId="3" fillId="34" borderId="19" xfId="53" applyFont="1" applyFill="1" applyBorder="1" applyAlignment="1">
      <alignment horizontal="center" vertical="center"/>
      <protection/>
    </xf>
    <xf numFmtId="0" fontId="3" fillId="34" borderId="19" xfId="53" applyFont="1" applyFill="1" applyBorder="1">
      <alignment/>
      <protection/>
    </xf>
    <xf numFmtId="0" fontId="3" fillId="34" borderId="16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3" fillId="34" borderId="0" xfId="53" applyFont="1" applyFill="1" applyBorder="1">
      <alignment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0" fillId="34" borderId="0" xfId="53" applyFill="1">
      <alignment/>
      <protection/>
    </xf>
    <xf numFmtId="0" fontId="3" fillId="34" borderId="0" xfId="53" applyFont="1" applyFill="1" applyAlignment="1">
      <alignment/>
      <protection/>
    </xf>
    <xf numFmtId="0" fontId="3" fillId="34" borderId="0" xfId="53" applyFont="1" applyFill="1" applyBorder="1" applyAlignment="1">
      <alignment/>
      <protection/>
    </xf>
    <xf numFmtId="0" fontId="3" fillId="34" borderId="0" xfId="53" applyFont="1" applyFill="1" applyBorder="1" applyAlignment="1">
      <alignment horizontal="center"/>
      <protection/>
    </xf>
    <xf numFmtId="0" fontId="3" fillId="34" borderId="20" xfId="53" applyFont="1" applyFill="1" applyBorder="1" applyAlignment="1">
      <alignment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3" fillId="34" borderId="19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left" indent="1"/>
      <protection/>
    </xf>
    <xf numFmtId="0" fontId="3" fillId="34" borderId="16" xfId="53" applyFont="1" applyFill="1" applyBorder="1" applyAlignment="1">
      <alignment horizontal="left" indent="1"/>
      <protection/>
    </xf>
    <xf numFmtId="0" fontId="3" fillId="34" borderId="17" xfId="53" applyFont="1" applyFill="1" applyBorder="1" applyAlignment="1">
      <alignment horizontal="left" indent="1"/>
      <protection/>
    </xf>
    <xf numFmtId="0" fontId="3" fillId="34" borderId="18" xfId="53" applyFont="1" applyFill="1" applyBorder="1" applyAlignment="1">
      <alignment horizontal="left" indent="1"/>
      <protection/>
    </xf>
    <xf numFmtId="0" fontId="3" fillId="34" borderId="19" xfId="53" applyFont="1" applyFill="1" applyBorder="1" applyAlignment="1">
      <alignment horizontal="left" indent="1"/>
      <protection/>
    </xf>
    <xf numFmtId="0" fontId="3" fillId="34" borderId="21" xfId="53" applyFont="1" applyFill="1" applyBorder="1" applyAlignment="1">
      <alignment horizontal="left" vertical="center"/>
      <protection/>
    </xf>
    <xf numFmtId="0" fontId="4" fillId="34" borderId="22" xfId="53" applyFont="1" applyFill="1" applyBorder="1" applyAlignment="1">
      <alignment horizontal="left" vertical="center"/>
      <protection/>
    </xf>
    <xf numFmtId="0" fontId="4" fillId="34" borderId="23" xfId="53" applyFont="1" applyFill="1" applyBorder="1" applyAlignment="1">
      <alignment horizontal="left" vertic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3" fillId="34" borderId="24" xfId="53" applyFont="1" applyFill="1" applyBorder="1" applyAlignment="1">
      <alignment horizontal="left" vertical="center"/>
      <protection/>
    </xf>
    <xf numFmtId="0" fontId="4" fillId="34" borderId="20" xfId="53" applyFont="1" applyFill="1" applyBorder="1" applyAlignment="1">
      <alignment horizontal="left" vertical="center"/>
      <protection/>
    </xf>
    <xf numFmtId="0" fontId="3" fillId="34" borderId="16" xfId="53" applyFont="1" applyFill="1" applyBorder="1">
      <alignment/>
      <protection/>
    </xf>
    <xf numFmtId="0" fontId="4" fillId="34" borderId="0" xfId="53" applyFont="1" applyFill="1" applyBorder="1" applyAlignment="1">
      <alignment horizontal="left" vertical="center"/>
      <protection/>
    </xf>
    <xf numFmtId="0" fontId="0" fillId="34" borderId="0" xfId="53" applyFill="1" applyBorder="1">
      <alignment/>
      <protection/>
    </xf>
    <xf numFmtId="0" fontId="4" fillId="34" borderId="0" xfId="53" applyFont="1" applyFill="1">
      <alignment/>
      <protection/>
    </xf>
    <xf numFmtId="0" fontId="3" fillId="34" borderId="13" xfId="53" applyFont="1" applyFill="1" applyBorder="1">
      <alignment/>
      <protection/>
    </xf>
    <xf numFmtId="0" fontId="4" fillId="34" borderId="14" xfId="53" applyFont="1" applyFill="1" applyBorder="1">
      <alignment/>
      <protection/>
    </xf>
    <xf numFmtId="0" fontId="0" fillId="34" borderId="0" xfId="53" applyFill="1" applyBorder="1" applyAlignment="1">
      <alignment horizontal="center"/>
      <protection/>
    </xf>
    <xf numFmtId="0" fontId="2" fillId="34" borderId="0" xfId="53" applyFont="1" applyFill="1">
      <alignment/>
      <protection/>
    </xf>
    <xf numFmtId="0" fontId="9" fillId="34" borderId="0" xfId="53" applyFont="1" applyFill="1" applyAlignment="1">
      <alignment/>
      <protection/>
    </xf>
    <xf numFmtId="0" fontId="8" fillId="34" borderId="0" xfId="53" applyFont="1" applyFill="1" applyAlignment="1">
      <alignment/>
      <protection/>
    </xf>
    <xf numFmtId="0" fontId="11" fillId="34" borderId="0" xfId="53" applyFont="1" applyFill="1" applyAlignment="1">
      <alignment horizontal="center"/>
      <protection/>
    </xf>
    <xf numFmtId="0" fontId="12" fillId="34" borderId="0" xfId="53" applyFont="1" applyFill="1">
      <alignment/>
      <protection/>
    </xf>
    <xf numFmtId="0" fontId="0" fillId="34" borderId="0" xfId="53" applyFont="1" applyFill="1">
      <alignment/>
      <protection/>
    </xf>
    <xf numFmtId="0" fontId="18" fillId="34" borderId="0" xfId="53" applyFont="1" applyFill="1">
      <alignment/>
      <protection/>
    </xf>
    <xf numFmtId="0" fontId="6" fillId="9" borderId="10" xfId="53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9" borderId="26" xfId="0" applyFont="1" applyFill="1" applyBorder="1" applyAlignment="1">
      <alignment/>
    </xf>
    <xf numFmtId="0" fontId="0" fillId="9" borderId="25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0" fontId="3" fillId="34" borderId="0" xfId="53" applyFont="1" applyFill="1" applyAlignment="1">
      <alignment horizontal="center"/>
      <protection/>
    </xf>
    <xf numFmtId="0" fontId="3" fillId="34" borderId="0" xfId="53" applyFont="1" applyFill="1" applyAlignment="1">
      <alignment horizontal="center" vertical="center"/>
      <protection/>
    </xf>
    <xf numFmtId="0" fontId="3" fillId="34" borderId="0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center"/>
      <protection/>
    </xf>
    <xf numFmtId="0" fontId="3" fillId="34" borderId="14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10" fillId="34" borderId="15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5" fillId="34" borderId="15" xfId="53" applyFont="1" applyFill="1" applyBorder="1" applyAlignment="1">
      <alignment horizontal="center"/>
      <protection/>
    </xf>
    <xf numFmtId="0" fontId="0" fillId="34" borderId="14" xfId="53" applyFill="1" applyBorder="1">
      <alignment/>
      <protection/>
    </xf>
    <xf numFmtId="0" fontId="0" fillId="34" borderId="15" xfId="53" applyFill="1" applyBorder="1">
      <alignment/>
      <protection/>
    </xf>
    <xf numFmtId="0" fontId="0" fillId="34" borderId="14" xfId="53" applyFill="1" applyBorder="1" applyAlignment="1">
      <alignment horizontal="center"/>
      <protection/>
    </xf>
    <xf numFmtId="0" fontId="0" fillId="34" borderId="15" xfId="53" applyFill="1" applyBorder="1" applyAlignment="1">
      <alignment horizontal="center"/>
      <protection/>
    </xf>
    <xf numFmtId="0" fontId="3" fillId="34" borderId="21" xfId="53" applyFont="1" applyFill="1" applyBorder="1" applyAlignment="1">
      <alignment horizontal="center" vertical="center"/>
      <protection/>
    </xf>
    <xf numFmtId="0" fontId="3" fillId="34" borderId="27" xfId="53" applyFont="1" applyFill="1" applyBorder="1" applyAlignment="1">
      <alignment horizontal="center" vertical="center"/>
      <protection/>
    </xf>
    <xf numFmtId="0" fontId="3" fillId="34" borderId="24" xfId="53" applyFont="1" applyFill="1" applyBorder="1" applyAlignment="1">
      <alignment horizontal="center" vertical="center"/>
      <protection/>
    </xf>
    <xf numFmtId="0" fontId="4" fillId="34" borderId="28" xfId="53" applyFont="1" applyFill="1" applyBorder="1" applyAlignment="1">
      <alignment horizontal="center" vertical="center"/>
      <protection/>
    </xf>
    <xf numFmtId="0" fontId="4" fillId="34" borderId="29" xfId="53" applyFont="1" applyFill="1" applyBorder="1" applyAlignment="1">
      <alignment horizontal="center" vertical="center"/>
      <protection/>
    </xf>
    <xf numFmtId="0" fontId="4" fillId="34" borderId="30" xfId="53" applyFont="1" applyFill="1" applyBorder="1" applyAlignment="1">
      <alignment horizontal="center" vertical="center"/>
      <protection/>
    </xf>
    <xf numFmtId="0" fontId="4" fillId="34" borderId="31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 vertical="center" wrapText="1" shrinkToFit="1"/>
      <protection/>
    </xf>
    <xf numFmtId="0" fontId="3" fillId="34" borderId="32" xfId="53" applyFont="1" applyFill="1" applyBorder="1" applyAlignment="1">
      <alignment horizontal="center" vertical="center" wrapText="1" shrinkToFit="1"/>
      <protection/>
    </xf>
    <xf numFmtId="0" fontId="3" fillId="34" borderId="17" xfId="53" applyFont="1" applyFill="1" applyBorder="1" applyAlignment="1">
      <alignment horizontal="center" vertical="center" wrapText="1" shrinkToFit="1"/>
      <protection/>
    </xf>
    <xf numFmtId="0" fontId="3" fillId="34" borderId="22" xfId="53" applyFont="1" applyFill="1" applyBorder="1" applyAlignment="1">
      <alignment horizontal="center" vertical="center"/>
      <protection/>
    </xf>
    <xf numFmtId="0" fontId="3" fillId="34" borderId="23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3" fillId="34" borderId="20" xfId="53" applyFont="1" applyFill="1" applyBorder="1" applyAlignment="1">
      <alignment horizontal="center" vertical="center"/>
      <protection/>
    </xf>
    <xf numFmtId="0" fontId="3" fillId="34" borderId="33" xfId="53" applyFont="1" applyFill="1" applyBorder="1" applyAlignment="1">
      <alignment horizontal="center" vertical="center"/>
      <protection/>
    </xf>
    <xf numFmtId="0" fontId="3" fillId="34" borderId="19" xfId="53" applyFont="1" applyFill="1" applyBorder="1" applyAlignment="1">
      <alignment horizontal="center" vertical="center"/>
      <protection/>
    </xf>
    <xf numFmtId="0" fontId="3" fillId="34" borderId="32" xfId="53" applyFont="1" applyFill="1" applyBorder="1" applyAlignment="1">
      <alignment horizontal="center" vertical="center"/>
      <protection/>
    </xf>
    <xf numFmtId="0" fontId="3" fillId="34" borderId="17" xfId="53" applyFont="1" applyFill="1" applyBorder="1" applyAlignment="1">
      <alignment horizontal="center" vertical="center"/>
      <protection/>
    </xf>
    <xf numFmtId="0" fontId="4" fillId="34" borderId="24" xfId="53" applyFont="1" applyFill="1" applyBorder="1" applyAlignment="1">
      <alignment horizontal="center" vertical="center"/>
      <protection/>
    </xf>
    <xf numFmtId="0" fontId="4" fillId="34" borderId="33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left" vertical="center"/>
      <protection/>
    </xf>
    <xf numFmtId="0" fontId="3" fillId="34" borderId="14" xfId="53" applyFont="1" applyFill="1" applyBorder="1" applyAlignment="1">
      <alignment horizontal="left" vertical="center"/>
      <protection/>
    </xf>
    <xf numFmtId="0" fontId="3" fillId="34" borderId="15" xfId="53" applyFont="1" applyFill="1" applyBorder="1" applyAlignment="1">
      <alignment horizontal="left" vertical="center"/>
      <protection/>
    </xf>
    <xf numFmtId="0" fontId="3" fillId="34" borderId="21" xfId="53" applyFont="1" applyFill="1" applyBorder="1" applyAlignment="1">
      <alignment horizontal="left" vertical="center"/>
      <protection/>
    </xf>
    <xf numFmtId="0" fontId="3" fillId="34" borderId="22" xfId="53" applyFont="1" applyFill="1" applyBorder="1" applyAlignment="1">
      <alignment horizontal="left" vertical="center"/>
      <protection/>
    </xf>
    <xf numFmtId="0" fontId="4" fillId="34" borderId="34" xfId="53" applyFont="1" applyFill="1" applyBorder="1" applyAlignment="1">
      <alignment/>
      <protection/>
    </xf>
    <xf numFmtId="0" fontId="4" fillId="34" borderId="35" xfId="53" applyFont="1" applyFill="1" applyBorder="1" applyAlignment="1">
      <alignment/>
      <protection/>
    </xf>
    <xf numFmtId="0" fontId="4" fillId="34" borderId="13" xfId="53" applyFont="1" applyFill="1" applyBorder="1" applyAlignment="1">
      <alignment/>
      <protection/>
    </xf>
    <xf numFmtId="0" fontId="4" fillId="34" borderId="14" xfId="53" applyFont="1" applyFill="1" applyBorder="1" applyAlignment="1">
      <alignment/>
      <protection/>
    </xf>
    <xf numFmtId="0" fontId="4" fillId="34" borderId="21" xfId="53" applyFont="1" applyFill="1" applyBorder="1" applyAlignment="1">
      <alignment/>
      <protection/>
    </xf>
    <xf numFmtId="0" fontId="4" fillId="34" borderId="22" xfId="53" applyFont="1" applyFill="1" applyBorder="1" applyAlignment="1">
      <alignment/>
      <protection/>
    </xf>
    <xf numFmtId="0" fontId="4" fillId="34" borderId="13" xfId="53" applyFont="1" applyFill="1" applyBorder="1" applyAlignment="1">
      <alignment horizontal="left" vertical="center"/>
      <protection/>
    </xf>
    <xf numFmtId="0" fontId="4" fillId="34" borderId="14" xfId="53" applyFont="1" applyFill="1" applyBorder="1" applyAlignment="1">
      <alignment horizontal="left" vertical="center"/>
      <protection/>
    </xf>
    <xf numFmtId="0" fontId="4" fillId="34" borderId="15" xfId="53" applyFont="1" applyFill="1" applyBorder="1" applyAlignment="1">
      <alignment horizontal="left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center" vertic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3" fillId="9" borderId="13" xfId="53" applyFont="1" applyFill="1" applyBorder="1" applyAlignment="1">
      <alignment horizontal="center"/>
      <protection/>
    </xf>
    <xf numFmtId="0" fontId="3" fillId="9" borderId="14" xfId="53" applyFont="1" applyFill="1" applyBorder="1" applyAlignment="1">
      <alignment horizontal="center"/>
      <protection/>
    </xf>
    <xf numFmtId="0" fontId="3" fillId="9" borderId="15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left"/>
      <protection/>
    </xf>
    <xf numFmtId="0" fontId="3" fillId="34" borderId="14" xfId="53" applyFont="1" applyFill="1" applyBorder="1" applyAlignment="1">
      <alignment horizontal="left"/>
      <protection/>
    </xf>
    <xf numFmtId="0" fontId="3" fillId="34" borderId="15" xfId="53" applyFont="1" applyFill="1" applyBorder="1" applyAlignment="1">
      <alignment horizontal="left"/>
      <protection/>
    </xf>
    <xf numFmtId="0" fontId="5" fillId="9" borderId="13" xfId="53" applyFont="1" applyFill="1" applyBorder="1" applyAlignment="1">
      <alignment horizontal="center"/>
      <protection/>
    </xf>
    <xf numFmtId="0" fontId="5" fillId="9" borderId="14" xfId="53" applyFont="1" applyFill="1" applyBorder="1" applyAlignment="1">
      <alignment horizontal="center"/>
      <protection/>
    </xf>
    <xf numFmtId="0" fontId="5" fillId="9" borderId="15" xfId="53" applyFont="1" applyFill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4</xdr:row>
      <xdr:rowOff>76200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2</xdr:col>
      <xdr:colOff>95250</xdr:colOff>
      <xdr:row>5</xdr:row>
      <xdr:rowOff>95250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47625" y="152400"/>
          <a:ext cx="117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1371600</xdr:colOff>
      <xdr:row>6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11430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6</xdr:row>
      <xdr:rowOff>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\MARIA%20CLAUDIA\EvaluacionCP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OC. FINANCIEROS"/>
      <sheetName val="Hoja1"/>
    </sheetNames>
    <sheetDataSet>
      <sheetData sheetId="0">
        <row r="12">
          <cell r="A12">
            <v>830128894</v>
          </cell>
          <cell r="B12" t="str">
            <v>GESTION RURAL Y URBANA LTDA</v>
          </cell>
        </row>
        <row r="13">
          <cell r="B13" t="str">
            <v>CONSORCIO PROYECCION </v>
          </cell>
        </row>
        <row r="14">
          <cell r="A14">
            <v>900254035</v>
          </cell>
          <cell r="B14" t="str">
            <v>TEC-CONS SAS</v>
          </cell>
        </row>
        <row r="15">
          <cell r="A15">
            <v>79540497</v>
          </cell>
          <cell r="B15" t="str">
            <v>ALBERTO GRANADOS </v>
          </cell>
        </row>
        <row r="16">
          <cell r="B16" t="str">
            <v>CONSORCIO CALDAS</v>
          </cell>
        </row>
        <row r="17">
          <cell r="A17">
            <v>830007560</v>
          </cell>
          <cell r="B17" t="str">
            <v>IDEAS Y DESARROLLO ID LTDA</v>
          </cell>
        </row>
        <row r="18">
          <cell r="A18">
            <v>800011687</v>
          </cell>
          <cell r="B18" t="str">
            <v>INCIVIAS LTDA</v>
          </cell>
        </row>
        <row r="19">
          <cell r="B19" t="str">
            <v>CONSORCIO UNIVERSIDAD DISTRITAL FJC</v>
          </cell>
        </row>
        <row r="20">
          <cell r="A20">
            <v>800028222</v>
          </cell>
          <cell r="B20" t="str">
            <v>HACER DE COLOMBIA LTDA</v>
          </cell>
        </row>
        <row r="21">
          <cell r="A21">
            <v>19321968</v>
          </cell>
          <cell r="B21" t="str">
            <v>GUSTAVO ADOLFO TORRES DUARTE</v>
          </cell>
        </row>
        <row r="22">
          <cell r="B22" t="str">
            <v>UNION TEMPORAL SAN CRISTOBAL</v>
          </cell>
        </row>
        <row r="23">
          <cell r="A23">
            <v>900344811</v>
          </cell>
          <cell r="B23" t="str">
            <v>CARVAJAL Y CORTES INGENIERIA SAS</v>
          </cell>
        </row>
        <row r="24">
          <cell r="A24">
            <v>860069559</v>
          </cell>
          <cell r="B24" t="str">
            <v>HINMER Y CIA SA</v>
          </cell>
        </row>
        <row r="25">
          <cell r="A25">
            <v>900157098</v>
          </cell>
          <cell r="B25" t="str">
            <v>CONSTRUCCIONES SERVICIOS E INGENIERIA EU</v>
          </cell>
        </row>
        <row r="26">
          <cell r="A26">
            <v>7526830</v>
          </cell>
          <cell r="B26" t="str">
            <v>IVAN ECHEVERRI OSORIO</v>
          </cell>
        </row>
        <row r="27">
          <cell r="B27" t="str">
            <v>CONSORCIO GUADALUPE</v>
          </cell>
        </row>
        <row r="28">
          <cell r="A28">
            <v>79684793</v>
          </cell>
          <cell r="B28" t="str">
            <v>PEDRO JAVIER ORLANDO RIVERA AZZA</v>
          </cell>
        </row>
        <row r="29">
          <cell r="A29">
            <v>11250425</v>
          </cell>
          <cell r="B29" t="str">
            <v>CARLOS ALFREDO GIRALDO CAICEDO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zoomScale="110" zoomScaleNormal="110" zoomScalePageLayoutView="0" workbookViewId="0" topLeftCell="A1">
      <selection activeCell="G20" sqref="G20"/>
    </sheetView>
  </sheetViews>
  <sheetFormatPr defaultColWidth="11.421875" defaultRowHeight="12.75"/>
  <cols>
    <col min="1" max="1" width="16.00390625" style="70" customWidth="1"/>
    <col min="2" max="2" width="49.140625" style="70" customWidth="1"/>
    <col min="3" max="3" width="27.140625" style="71" customWidth="1"/>
    <col min="4" max="246" width="11.421875" style="69" customWidth="1"/>
    <col min="247" max="247" width="16.00390625" style="69" customWidth="1"/>
    <col min="248" max="248" width="42.421875" style="69" customWidth="1"/>
    <col min="249" max="16384" width="0" style="69" hidden="1" customWidth="1"/>
  </cols>
  <sheetData>
    <row r="1" spans="1:3" ht="12">
      <c r="A1" s="143" t="s">
        <v>2</v>
      </c>
      <c r="B1" s="143"/>
      <c r="C1" s="143"/>
    </row>
    <row r="2" spans="1:3" ht="12">
      <c r="A2" s="143" t="s">
        <v>1</v>
      </c>
      <c r="B2" s="143"/>
      <c r="C2" s="143"/>
    </row>
    <row r="3" spans="1:3" ht="12">
      <c r="A3" s="143" t="s">
        <v>38</v>
      </c>
      <c r="B3" s="143"/>
      <c r="C3" s="143"/>
    </row>
    <row r="4" spans="1:3" ht="12">
      <c r="A4" s="143" t="s">
        <v>0</v>
      </c>
      <c r="B4" s="143"/>
      <c r="C4" s="143"/>
    </row>
    <row r="5" spans="1:3" ht="12">
      <c r="A5" s="143" t="s">
        <v>39</v>
      </c>
      <c r="B5" s="143"/>
      <c r="C5" s="143"/>
    </row>
    <row r="6" spans="1:3" ht="12">
      <c r="A6" s="145" t="s">
        <v>79</v>
      </c>
      <c r="B6" s="145"/>
      <c r="C6" s="145"/>
    </row>
    <row r="8" spans="1:3" ht="12">
      <c r="A8" s="144" t="s">
        <v>40</v>
      </c>
      <c r="B8" s="144"/>
      <c r="C8" s="144" t="s">
        <v>41</v>
      </c>
    </row>
    <row r="9" spans="1:3" ht="12">
      <c r="A9" s="144"/>
      <c r="B9" s="144"/>
      <c r="C9" s="144"/>
    </row>
    <row r="10" spans="1:3" ht="12">
      <c r="A10" s="4">
        <v>830128894</v>
      </c>
      <c r="B10" s="15" t="s">
        <v>21</v>
      </c>
      <c r="C10" s="72" t="s">
        <v>66</v>
      </c>
    </row>
    <row r="11" spans="1:3" s="70" customFormat="1" ht="12">
      <c r="A11" s="4">
        <v>7526830</v>
      </c>
      <c r="B11" s="15" t="s">
        <v>34</v>
      </c>
      <c r="C11" s="131" t="s">
        <v>81</v>
      </c>
    </row>
    <row r="12" spans="1:3" ht="12">
      <c r="A12" s="76"/>
      <c r="B12" s="15" t="s">
        <v>24</v>
      </c>
      <c r="C12" s="72"/>
    </row>
    <row r="13" spans="1:3" ht="13.5" customHeight="1">
      <c r="A13" s="6">
        <v>900254035</v>
      </c>
      <c r="B13" s="5" t="s">
        <v>22</v>
      </c>
      <c r="C13" s="72" t="s">
        <v>66</v>
      </c>
    </row>
    <row r="14" spans="1:3" ht="12">
      <c r="A14" s="6">
        <v>79540497</v>
      </c>
      <c r="B14" s="5" t="s">
        <v>62</v>
      </c>
      <c r="C14" s="72" t="s">
        <v>66</v>
      </c>
    </row>
    <row r="15" spans="1:3" ht="12">
      <c r="A15" s="4"/>
      <c r="B15" s="15" t="s">
        <v>26</v>
      </c>
      <c r="C15" s="72"/>
    </row>
    <row r="16" spans="1:3" ht="12">
      <c r="A16" s="6">
        <v>830007560</v>
      </c>
      <c r="B16" s="5" t="s">
        <v>68</v>
      </c>
      <c r="C16" s="72" t="s">
        <v>66</v>
      </c>
    </row>
    <row r="17" spans="1:3" s="70" customFormat="1" ht="12">
      <c r="A17" s="6">
        <v>800011687</v>
      </c>
      <c r="B17" s="5" t="s">
        <v>25</v>
      </c>
      <c r="C17" s="72" t="s">
        <v>66</v>
      </c>
    </row>
    <row r="18" spans="1:3" s="70" customFormat="1" ht="12">
      <c r="A18" s="4"/>
      <c r="B18" s="15" t="s">
        <v>29</v>
      </c>
      <c r="C18" s="73"/>
    </row>
    <row r="19" spans="1:3" s="70" customFormat="1" ht="12">
      <c r="A19" s="6">
        <v>800028222</v>
      </c>
      <c r="B19" s="5" t="s">
        <v>27</v>
      </c>
      <c r="C19" s="72" t="s">
        <v>66</v>
      </c>
    </row>
    <row r="20" spans="1:3" s="70" customFormat="1" ht="12">
      <c r="A20" s="6">
        <v>19321968</v>
      </c>
      <c r="B20" s="5" t="s">
        <v>28</v>
      </c>
      <c r="C20" s="72" t="s">
        <v>66</v>
      </c>
    </row>
    <row r="21" spans="1:3" s="70" customFormat="1" ht="12">
      <c r="A21" s="4"/>
      <c r="B21" s="15" t="s">
        <v>33</v>
      </c>
      <c r="C21" s="73"/>
    </row>
    <row r="22" spans="1:3" s="70" customFormat="1" ht="12">
      <c r="A22" s="6">
        <v>900344811</v>
      </c>
      <c r="B22" s="5" t="s">
        <v>30</v>
      </c>
      <c r="C22" s="131" t="s">
        <v>81</v>
      </c>
    </row>
    <row r="23" spans="1:3" s="70" customFormat="1" ht="12">
      <c r="A23" s="6">
        <v>860069559</v>
      </c>
      <c r="B23" s="5" t="s">
        <v>31</v>
      </c>
      <c r="C23" s="131" t="s">
        <v>81</v>
      </c>
    </row>
    <row r="24" spans="1:3" s="70" customFormat="1" ht="12">
      <c r="A24" s="6">
        <v>900157098</v>
      </c>
      <c r="B24" s="5" t="s">
        <v>32</v>
      </c>
      <c r="C24" s="131" t="s">
        <v>81</v>
      </c>
    </row>
    <row r="25" spans="1:3" s="70" customFormat="1" ht="12">
      <c r="A25" s="4"/>
      <c r="B25" s="15" t="s">
        <v>37</v>
      </c>
      <c r="C25" s="73"/>
    </row>
    <row r="26" spans="1:3" s="70" customFormat="1" ht="12">
      <c r="A26" s="6">
        <v>79684793</v>
      </c>
      <c r="B26" s="5" t="s">
        <v>35</v>
      </c>
      <c r="C26" s="131" t="s">
        <v>81</v>
      </c>
    </row>
    <row r="27" spans="1:3" s="70" customFormat="1" ht="12">
      <c r="A27" s="6">
        <v>11250425</v>
      </c>
      <c r="B27" s="5" t="s">
        <v>36</v>
      </c>
      <c r="C27" s="131" t="s">
        <v>81</v>
      </c>
    </row>
    <row r="28" spans="1:3" s="70" customFormat="1" ht="12">
      <c r="A28" s="7"/>
      <c r="B28" s="8"/>
      <c r="C28" s="74"/>
    </row>
    <row r="29" spans="1:2" ht="12">
      <c r="A29" s="143"/>
      <c r="B29" s="143"/>
    </row>
    <row r="30" spans="1:3" ht="12">
      <c r="A30" s="40" t="s">
        <v>69</v>
      </c>
      <c r="B30" s="69"/>
      <c r="C30" s="40" t="s">
        <v>42</v>
      </c>
    </row>
    <row r="31" spans="1:3" ht="12">
      <c r="A31" s="41" t="s">
        <v>71</v>
      </c>
      <c r="B31" s="69"/>
      <c r="C31" s="41" t="s">
        <v>70</v>
      </c>
    </row>
    <row r="32" spans="1:2" ht="12">
      <c r="A32" s="69"/>
      <c r="B32" s="69"/>
    </row>
    <row r="33" spans="1:2" ht="12">
      <c r="A33" s="69"/>
      <c r="B33" s="69"/>
    </row>
    <row r="34" spans="1:2" ht="12">
      <c r="A34" s="69"/>
      <c r="B34" s="69"/>
    </row>
    <row r="35" spans="1:2" ht="12">
      <c r="A35" s="69"/>
      <c r="B35" s="69"/>
    </row>
    <row r="36" spans="1:2" ht="12">
      <c r="A36" s="69"/>
      <c r="B36" s="69"/>
    </row>
    <row r="37" spans="1:2" ht="12">
      <c r="A37" s="69"/>
      <c r="B37" s="69"/>
    </row>
    <row r="38" spans="1:2" ht="12">
      <c r="A38" s="69"/>
      <c r="B38" s="69"/>
    </row>
    <row r="39" spans="1:2" ht="12">
      <c r="A39" s="69"/>
      <c r="B39" s="69"/>
    </row>
    <row r="40" spans="1:2" ht="12">
      <c r="A40" s="69"/>
      <c r="B40" s="69"/>
    </row>
    <row r="41" spans="1:2" ht="12">
      <c r="A41" s="69"/>
      <c r="B41" s="69"/>
    </row>
    <row r="42" spans="1:2" ht="12">
      <c r="A42" s="69"/>
      <c r="B42" s="69"/>
    </row>
    <row r="43" spans="1:2" ht="12">
      <c r="A43" s="69"/>
      <c r="B43" s="69"/>
    </row>
    <row r="44" spans="1:2" ht="12">
      <c r="A44" s="69"/>
      <c r="B44" s="69"/>
    </row>
    <row r="45" spans="1:2" ht="12">
      <c r="A45" s="69"/>
      <c r="B45" s="69"/>
    </row>
    <row r="46" spans="1:2" ht="12">
      <c r="A46" s="69"/>
      <c r="B46" s="69"/>
    </row>
    <row r="47" spans="1:2" ht="12">
      <c r="A47" s="69"/>
      <c r="B47" s="69"/>
    </row>
    <row r="48" spans="1:2" ht="12">
      <c r="A48" s="69"/>
      <c r="B48" s="69"/>
    </row>
    <row r="49" spans="1:2" ht="12">
      <c r="A49" s="69"/>
      <c r="B49" s="69"/>
    </row>
    <row r="50" spans="1:2" ht="12">
      <c r="A50" s="69"/>
      <c r="B50" s="69"/>
    </row>
    <row r="51" spans="1:2" ht="12">
      <c r="A51" s="69"/>
      <c r="B51" s="69"/>
    </row>
    <row r="52" spans="1:2" ht="12">
      <c r="A52" s="69"/>
      <c r="B52" s="69"/>
    </row>
    <row r="53" spans="1:2" ht="13.5" customHeight="1">
      <c r="A53" s="69"/>
      <c r="B53" s="69"/>
    </row>
    <row r="54" spans="1:2" ht="12">
      <c r="A54" s="69"/>
      <c r="B54" s="69"/>
    </row>
    <row r="55" spans="1:2" ht="12">
      <c r="A55" s="69"/>
      <c r="B55" s="69"/>
    </row>
    <row r="56" spans="1:2" ht="12">
      <c r="A56" s="69"/>
      <c r="B56" s="69"/>
    </row>
    <row r="57" spans="1:2" ht="12">
      <c r="A57" s="69"/>
      <c r="B57" s="69"/>
    </row>
    <row r="58" spans="1:2" ht="12">
      <c r="A58" s="75"/>
      <c r="B58" s="69"/>
    </row>
    <row r="59" spans="1:2" ht="12">
      <c r="A59" s="69"/>
      <c r="B59" s="69"/>
    </row>
    <row r="60" spans="1:2" ht="12">
      <c r="A60" s="69"/>
      <c r="B60" s="69"/>
    </row>
    <row r="61" spans="1:2" ht="12">
      <c r="A61" s="69"/>
      <c r="B61" s="69"/>
    </row>
    <row r="62" spans="1:2" ht="12">
      <c r="A62" s="69"/>
      <c r="B62" s="69"/>
    </row>
    <row r="63" spans="1:2" ht="12">
      <c r="A63" s="69"/>
      <c r="B63" s="69"/>
    </row>
    <row r="64" spans="1:2" ht="12">
      <c r="A64" s="69"/>
      <c r="B64" s="69"/>
    </row>
    <row r="65" spans="1:2" ht="12">
      <c r="A65" s="69"/>
      <c r="B65" s="69"/>
    </row>
    <row r="66" spans="1:2" ht="12">
      <c r="A66" s="69"/>
      <c r="B66" s="69"/>
    </row>
    <row r="67" spans="1:2" ht="48" customHeight="1">
      <c r="A67" s="69"/>
      <c r="B67" s="69"/>
    </row>
    <row r="68" spans="1:2" ht="12">
      <c r="A68" s="69"/>
      <c r="B68" s="69"/>
    </row>
    <row r="69" spans="1:2" ht="12">
      <c r="A69" s="69"/>
      <c r="B69" s="69"/>
    </row>
    <row r="70" spans="1:2" ht="12">
      <c r="A70" s="69"/>
      <c r="B70" s="69"/>
    </row>
    <row r="71" spans="1:2" ht="12">
      <c r="A71" s="69"/>
      <c r="B71" s="69"/>
    </row>
    <row r="72" spans="1:2" ht="12">
      <c r="A72" s="69"/>
      <c r="B72" s="69"/>
    </row>
    <row r="73" spans="1:2" ht="12">
      <c r="A73" s="69"/>
      <c r="B73" s="69"/>
    </row>
    <row r="74" spans="1:2" ht="12">
      <c r="A74" s="69"/>
      <c r="B74" s="69"/>
    </row>
    <row r="75" spans="1:2" ht="12">
      <c r="A75" s="69"/>
      <c r="B75" s="69"/>
    </row>
    <row r="76" spans="1:2" ht="12">
      <c r="A76" s="69"/>
      <c r="B76" s="69"/>
    </row>
    <row r="77" spans="1:2" ht="12">
      <c r="A77" s="69"/>
      <c r="B77" s="69"/>
    </row>
    <row r="78" spans="1:2" ht="12">
      <c r="A78" s="69"/>
      <c r="B78" s="69"/>
    </row>
    <row r="79" spans="1:2" ht="12">
      <c r="A79" s="69"/>
      <c r="B79" s="69"/>
    </row>
    <row r="80" spans="1:2" ht="12">
      <c r="A80" s="69"/>
      <c r="B80" s="69"/>
    </row>
    <row r="81" spans="1:2" ht="30.75" customHeight="1">
      <c r="A81" s="69"/>
      <c r="B81" s="69"/>
    </row>
    <row r="82" spans="1:2" ht="12">
      <c r="A82" s="69"/>
      <c r="B82" s="69"/>
    </row>
    <row r="83" spans="1:2" ht="48.75" customHeight="1">
      <c r="A83" s="69"/>
      <c r="B83" s="69"/>
    </row>
    <row r="84" spans="1:2" ht="21" customHeight="1">
      <c r="A84" s="69"/>
      <c r="B84" s="69"/>
    </row>
    <row r="85" spans="1:2" ht="32.25" customHeight="1">
      <c r="A85" s="69"/>
      <c r="B85" s="69"/>
    </row>
    <row r="86" spans="1:2" ht="12">
      <c r="A86" s="69"/>
      <c r="B86" s="69"/>
    </row>
    <row r="87" spans="1:2" ht="12">
      <c r="A87" s="69"/>
      <c r="B87" s="69"/>
    </row>
    <row r="88" spans="1:2" ht="12">
      <c r="A88" s="69"/>
      <c r="B88" s="69"/>
    </row>
    <row r="89" spans="1:2" ht="12">
      <c r="A89" s="69"/>
      <c r="B89" s="69"/>
    </row>
    <row r="90" spans="1:2" ht="12">
      <c r="A90" s="69"/>
      <c r="B90" s="69"/>
    </row>
    <row r="91" spans="1:2" ht="12">
      <c r="A91" s="69"/>
      <c r="B91" s="69"/>
    </row>
    <row r="92" spans="1:2" ht="12">
      <c r="A92" s="69"/>
      <c r="B92" s="69"/>
    </row>
    <row r="93" spans="1:2" ht="12">
      <c r="A93" s="69"/>
      <c r="B93" s="69"/>
    </row>
    <row r="94" spans="1:2" ht="12">
      <c r="A94" s="69"/>
      <c r="B94" s="69"/>
    </row>
    <row r="95" spans="1:2" ht="12">
      <c r="A95" s="69"/>
      <c r="B95" s="69"/>
    </row>
    <row r="96" spans="1:2" ht="12">
      <c r="A96" s="69"/>
      <c r="B96" s="69"/>
    </row>
    <row r="97" spans="1:2" ht="12">
      <c r="A97" s="69"/>
      <c r="B97" s="69"/>
    </row>
    <row r="98" spans="1:2" ht="12">
      <c r="A98" s="69"/>
      <c r="B98" s="69"/>
    </row>
    <row r="99" spans="1:2" ht="12">
      <c r="A99" s="69"/>
      <c r="B99" s="69"/>
    </row>
    <row r="100" spans="1:2" ht="12">
      <c r="A100" s="69"/>
      <c r="B100" s="69"/>
    </row>
    <row r="101" spans="1:2" ht="12">
      <c r="A101" s="69"/>
      <c r="B101" s="69"/>
    </row>
    <row r="102" spans="1:2" ht="12">
      <c r="A102" s="69"/>
      <c r="B102" s="69"/>
    </row>
    <row r="103" spans="1:2" ht="12">
      <c r="A103" s="69"/>
      <c r="B103" s="69"/>
    </row>
    <row r="104" spans="1:2" ht="12">
      <c r="A104" s="69"/>
      <c r="B104" s="69"/>
    </row>
    <row r="105" spans="1:2" ht="12">
      <c r="A105" s="69"/>
      <c r="B105" s="69"/>
    </row>
    <row r="106" spans="1:2" ht="12">
      <c r="A106" s="69"/>
      <c r="B106" s="69"/>
    </row>
    <row r="107" spans="1:2" ht="12">
      <c r="A107" s="69"/>
      <c r="B107" s="69"/>
    </row>
    <row r="108" spans="1:2" ht="12">
      <c r="A108" s="69"/>
      <c r="B108" s="69"/>
    </row>
    <row r="109" spans="1:2" ht="12">
      <c r="A109" s="69"/>
      <c r="B109" s="69"/>
    </row>
    <row r="110" spans="1:2" ht="12">
      <c r="A110" s="69"/>
      <c r="B110" s="69"/>
    </row>
    <row r="111" spans="1:2" ht="12">
      <c r="A111" s="69"/>
      <c r="B111" s="69"/>
    </row>
    <row r="112" spans="1:2" ht="12">
      <c r="A112" s="69"/>
      <c r="B112" s="69"/>
    </row>
    <row r="113" spans="1:2" ht="12">
      <c r="A113" s="69"/>
      <c r="B113" s="69"/>
    </row>
    <row r="114" spans="1:2" ht="12">
      <c r="A114" s="69"/>
      <c r="B114" s="69"/>
    </row>
    <row r="115" spans="1:2" ht="12">
      <c r="A115" s="69"/>
      <c r="B115" s="69"/>
    </row>
    <row r="116" spans="1:2" ht="12">
      <c r="A116" s="69"/>
      <c r="B116" s="69"/>
    </row>
    <row r="117" spans="1:2" ht="12">
      <c r="A117" s="69"/>
      <c r="B117" s="69"/>
    </row>
    <row r="118" spans="1:2" ht="12">
      <c r="A118" s="69"/>
      <c r="B118" s="69"/>
    </row>
    <row r="119" spans="1:2" ht="12">
      <c r="A119" s="69"/>
      <c r="B119" s="69"/>
    </row>
    <row r="120" spans="1:2" ht="12">
      <c r="A120" s="69"/>
      <c r="B120" s="69"/>
    </row>
    <row r="121" spans="1:2" ht="12">
      <c r="A121" s="69"/>
      <c r="B121" s="69"/>
    </row>
    <row r="122" spans="1:2" ht="12">
      <c r="A122" s="69"/>
      <c r="B122" s="69"/>
    </row>
    <row r="123" spans="1:2" ht="12">
      <c r="A123" s="69"/>
      <c r="B123" s="69"/>
    </row>
    <row r="124" spans="1:2" ht="12">
      <c r="A124" s="69"/>
      <c r="B124" s="69"/>
    </row>
    <row r="125" spans="1:2" ht="12">
      <c r="A125" s="69"/>
      <c r="B125" s="69"/>
    </row>
    <row r="126" spans="1:2" ht="12">
      <c r="A126" s="69"/>
      <c r="B126" s="69"/>
    </row>
    <row r="127" spans="1:2" ht="12">
      <c r="A127" s="69"/>
      <c r="B127" s="69"/>
    </row>
    <row r="128" spans="1:2" ht="12">
      <c r="A128" s="69"/>
      <c r="B128" s="69"/>
    </row>
    <row r="129" spans="1:2" ht="12">
      <c r="A129" s="69"/>
      <c r="B129" s="69"/>
    </row>
    <row r="130" spans="1:2" ht="12">
      <c r="A130" s="69"/>
      <c r="B130" s="69"/>
    </row>
    <row r="131" spans="1:2" ht="12">
      <c r="A131" s="69"/>
      <c r="B131" s="69"/>
    </row>
    <row r="132" spans="1:2" ht="12">
      <c r="A132" s="69"/>
      <c r="B132" s="69"/>
    </row>
    <row r="133" spans="1:2" ht="12">
      <c r="A133" s="69"/>
      <c r="B133" s="69"/>
    </row>
    <row r="134" spans="1:2" ht="12">
      <c r="A134" s="69"/>
      <c r="B134" s="69"/>
    </row>
    <row r="135" spans="1:2" ht="12">
      <c r="A135" s="69"/>
      <c r="B135" s="69"/>
    </row>
    <row r="136" spans="1:2" ht="12">
      <c r="A136" s="69"/>
      <c r="B136" s="69"/>
    </row>
    <row r="137" spans="1:2" ht="12">
      <c r="A137" s="69"/>
      <c r="B137" s="69"/>
    </row>
    <row r="138" spans="1:2" ht="12">
      <c r="A138" s="69"/>
      <c r="B138" s="69"/>
    </row>
    <row r="139" spans="1:2" ht="12">
      <c r="A139" s="69"/>
      <c r="B139" s="69"/>
    </row>
    <row r="140" spans="1:2" ht="12">
      <c r="A140" s="69"/>
      <c r="B140" s="69"/>
    </row>
    <row r="141" spans="1:2" ht="12">
      <c r="A141" s="69"/>
      <c r="B141" s="69"/>
    </row>
    <row r="142" spans="1:2" ht="12">
      <c r="A142" s="69"/>
      <c r="B142" s="69"/>
    </row>
    <row r="143" spans="1:2" ht="12">
      <c r="A143" s="69"/>
      <c r="B143" s="69"/>
    </row>
    <row r="144" spans="1:2" ht="12">
      <c r="A144" s="69"/>
      <c r="B144" s="69"/>
    </row>
    <row r="145" spans="1:2" ht="12">
      <c r="A145" s="69"/>
      <c r="B145" s="69"/>
    </row>
    <row r="146" spans="1:2" ht="12">
      <c r="A146" s="69"/>
      <c r="B146" s="69"/>
    </row>
  </sheetData>
  <sheetProtection/>
  <mergeCells count="9">
    <mergeCell ref="A29:B29"/>
    <mergeCell ref="A8:B9"/>
    <mergeCell ref="C8:C9"/>
    <mergeCell ref="A1:C1"/>
    <mergeCell ref="A2:C2"/>
    <mergeCell ref="A3:C3"/>
    <mergeCell ref="A4:C4"/>
    <mergeCell ref="A5:C5"/>
    <mergeCell ref="A6:C6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3"/>
  <sheetViews>
    <sheetView zoomScaleSheetLayoutView="90" zoomScalePageLayoutView="0" workbookViewId="0" topLeftCell="A1">
      <selection activeCell="M3" sqref="M3"/>
    </sheetView>
  </sheetViews>
  <sheetFormatPr defaultColWidth="11.421875" defaultRowHeight="12.75"/>
  <cols>
    <col min="1" max="1" width="6.140625" style="99" customWidth="1"/>
    <col min="2" max="2" width="10.7109375" style="99" customWidth="1"/>
    <col min="3" max="3" width="18.28125" style="99" customWidth="1"/>
    <col min="4" max="4" width="6.140625" style="99" customWidth="1"/>
    <col min="5" max="5" width="5.28125" style="99" customWidth="1"/>
    <col min="6" max="6" width="8.7109375" style="99" customWidth="1"/>
    <col min="7" max="7" width="9.421875" style="99" customWidth="1"/>
    <col min="8" max="8" width="16.140625" style="99" customWidth="1"/>
    <col min="9" max="9" width="7.57421875" style="99" customWidth="1"/>
    <col min="10" max="10" width="8.57421875" style="99" customWidth="1"/>
    <col min="11" max="11" width="16.140625" style="99" customWidth="1"/>
    <col min="12" max="12" width="8.7109375" style="99" customWidth="1"/>
    <col min="13" max="13" width="11.421875" style="99" customWidth="1"/>
    <col min="14" max="14" width="12.7109375" style="99" customWidth="1"/>
    <col min="15" max="16" width="11.421875" style="99" customWidth="1"/>
    <col min="17" max="17" width="12.7109375" style="99" customWidth="1"/>
    <col min="18" max="19" width="11.421875" style="99" customWidth="1"/>
    <col min="20" max="20" width="12.7109375" style="99" customWidth="1"/>
    <col min="21" max="22" width="11.421875" style="99" customWidth="1"/>
    <col min="23" max="23" width="12.7109375" style="99" customWidth="1"/>
    <col min="24" max="25" width="11.421875" style="99" customWidth="1"/>
    <col min="26" max="26" width="12.7109375" style="99" customWidth="1"/>
    <col min="27" max="28" width="11.421875" style="99" customWidth="1"/>
    <col min="29" max="29" width="12.7109375" style="99" customWidth="1"/>
    <col min="30" max="31" width="11.421875" style="99" customWidth="1"/>
    <col min="32" max="32" width="12.7109375" style="99" customWidth="1"/>
    <col min="33" max="34" width="11.421875" style="99" customWidth="1"/>
    <col min="35" max="35" width="12.7109375" style="99" customWidth="1"/>
    <col min="36" max="37" width="11.421875" style="99" customWidth="1"/>
    <col min="38" max="38" width="12.7109375" style="99" customWidth="1"/>
    <col min="39" max="40" width="11.421875" style="99" customWidth="1"/>
    <col min="41" max="41" width="12.7109375" style="99" customWidth="1"/>
    <col min="42" max="43" width="11.421875" style="99" customWidth="1"/>
    <col min="44" max="44" width="12.7109375" style="99" customWidth="1"/>
    <col min="45" max="51" width="11.421875" style="99" customWidth="1"/>
    <col min="52" max="16384" width="9.140625" style="99" customWidth="1"/>
  </cols>
  <sheetData>
    <row r="1" spans="2:11" ht="13.5">
      <c r="B1" s="100"/>
      <c r="C1" s="146" t="s">
        <v>75</v>
      </c>
      <c r="D1" s="146"/>
      <c r="E1" s="146"/>
      <c r="F1" s="146"/>
      <c r="G1" s="146"/>
      <c r="H1" s="146"/>
      <c r="I1" s="146"/>
      <c r="J1" s="146"/>
      <c r="K1" s="146"/>
    </row>
    <row r="2" spans="2:11" ht="13.5">
      <c r="B2" s="100"/>
      <c r="C2" s="147" t="s">
        <v>74</v>
      </c>
      <c r="D2" s="147"/>
      <c r="E2" s="147"/>
      <c r="F2" s="147"/>
      <c r="G2" s="147"/>
      <c r="H2" s="147"/>
      <c r="I2" s="147"/>
      <c r="J2" s="147"/>
      <c r="K2" s="147"/>
    </row>
    <row r="3" spans="2:11" ht="13.5">
      <c r="B3" s="100"/>
      <c r="C3" s="146" t="s">
        <v>76</v>
      </c>
      <c r="D3" s="146"/>
      <c r="E3" s="146"/>
      <c r="F3" s="146"/>
      <c r="G3" s="146"/>
      <c r="H3" s="146"/>
      <c r="I3" s="146"/>
      <c r="J3" s="146"/>
      <c r="K3" s="146"/>
    </row>
    <row r="4" spans="2:11" ht="13.5">
      <c r="B4" s="100"/>
      <c r="C4" s="146" t="s">
        <v>77</v>
      </c>
      <c r="D4" s="146"/>
      <c r="E4" s="146"/>
      <c r="F4" s="146"/>
      <c r="G4" s="146"/>
      <c r="H4" s="146"/>
      <c r="I4" s="146"/>
      <c r="J4" s="146"/>
      <c r="K4" s="146"/>
    </row>
    <row r="5" spans="2:11" ht="13.5">
      <c r="B5" s="100"/>
      <c r="C5" s="146" t="s">
        <v>78</v>
      </c>
      <c r="D5" s="146"/>
      <c r="E5" s="146"/>
      <c r="F5" s="146"/>
      <c r="G5" s="146"/>
      <c r="H5" s="146"/>
      <c r="I5" s="146"/>
      <c r="J5" s="146"/>
      <c r="K5" s="146"/>
    </row>
    <row r="6" spans="2:11" ht="13.5">
      <c r="B6" s="101"/>
      <c r="C6" s="148" t="s">
        <v>85</v>
      </c>
      <c r="D6" s="148"/>
      <c r="E6" s="148"/>
      <c r="F6" s="148"/>
      <c r="G6" s="148"/>
      <c r="H6" s="148"/>
      <c r="I6" s="148"/>
      <c r="J6" s="148"/>
      <c r="K6" s="148"/>
    </row>
    <row r="7" spans="1:8" ht="13.5">
      <c r="A7" s="102"/>
      <c r="B7" s="102"/>
      <c r="C7" s="102"/>
      <c r="D7" s="102"/>
      <c r="E7" s="102"/>
      <c r="F7" s="102"/>
      <c r="G7" s="102"/>
      <c r="H7" s="102"/>
    </row>
    <row r="8" spans="1:8" ht="14.25" thickBot="1">
      <c r="A8" s="102"/>
      <c r="B8" s="102"/>
      <c r="C8" s="102"/>
      <c r="D8" s="102"/>
      <c r="E8" s="102"/>
      <c r="F8" s="102"/>
      <c r="G8" s="102"/>
      <c r="H8" s="102"/>
    </row>
    <row r="9" spans="1:44" ht="19.5" customHeight="1" thickBot="1">
      <c r="A9" s="102"/>
      <c r="B9" s="102"/>
      <c r="C9" s="102"/>
      <c r="D9" s="102"/>
      <c r="E9" s="102"/>
      <c r="F9" s="103"/>
      <c r="G9" s="103"/>
      <c r="H9" s="103"/>
      <c r="L9" s="155" t="s">
        <v>24</v>
      </c>
      <c r="M9" s="156"/>
      <c r="N9" s="156"/>
      <c r="O9" s="156"/>
      <c r="P9" s="156"/>
      <c r="Q9" s="157"/>
      <c r="R9" s="155" t="s">
        <v>26</v>
      </c>
      <c r="S9" s="156"/>
      <c r="T9" s="156"/>
      <c r="U9" s="156"/>
      <c r="V9" s="156"/>
      <c r="W9" s="157"/>
      <c r="X9" s="155" t="s">
        <v>43</v>
      </c>
      <c r="Y9" s="158"/>
      <c r="Z9" s="158"/>
      <c r="AA9" s="158"/>
      <c r="AB9" s="158"/>
      <c r="AC9" s="159"/>
      <c r="AD9" s="155" t="s">
        <v>33</v>
      </c>
      <c r="AE9" s="160"/>
      <c r="AF9" s="160"/>
      <c r="AG9" s="160"/>
      <c r="AH9" s="160"/>
      <c r="AI9" s="160"/>
      <c r="AJ9" s="160"/>
      <c r="AK9" s="160"/>
      <c r="AL9" s="161"/>
      <c r="AM9" s="155" t="s">
        <v>37</v>
      </c>
      <c r="AN9" s="156"/>
      <c r="AO9" s="156"/>
      <c r="AP9" s="156"/>
      <c r="AQ9" s="156"/>
      <c r="AR9" s="157"/>
    </row>
    <row r="10" spans="1:44" ht="14.25" customHeight="1" thickBot="1">
      <c r="A10" s="169" t="s">
        <v>44</v>
      </c>
      <c r="B10" s="162" t="s">
        <v>45</v>
      </c>
      <c r="C10" s="172"/>
      <c r="D10" s="172"/>
      <c r="E10" s="173"/>
      <c r="F10" s="149" t="s">
        <v>46</v>
      </c>
      <c r="G10" s="150"/>
      <c r="H10" s="151"/>
      <c r="I10" s="149" t="s">
        <v>46</v>
      </c>
      <c r="J10" s="150"/>
      <c r="K10" s="151"/>
      <c r="L10" s="149" t="s">
        <v>46</v>
      </c>
      <c r="M10" s="150"/>
      <c r="N10" s="151"/>
      <c r="O10" s="149" t="s">
        <v>46</v>
      </c>
      <c r="P10" s="150"/>
      <c r="Q10" s="151"/>
      <c r="R10" s="149" t="s">
        <v>46</v>
      </c>
      <c r="S10" s="150"/>
      <c r="T10" s="151"/>
      <c r="U10" s="149" t="s">
        <v>46</v>
      </c>
      <c r="V10" s="150"/>
      <c r="W10" s="151"/>
      <c r="X10" s="149" t="s">
        <v>46</v>
      </c>
      <c r="Y10" s="150"/>
      <c r="Z10" s="151"/>
      <c r="AA10" s="149" t="s">
        <v>46</v>
      </c>
      <c r="AB10" s="150"/>
      <c r="AC10" s="151"/>
      <c r="AD10" s="149" t="s">
        <v>46</v>
      </c>
      <c r="AE10" s="150"/>
      <c r="AF10" s="151"/>
      <c r="AG10" s="149" t="s">
        <v>46</v>
      </c>
      <c r="AH10" s="150"/>
      <c r="AI10" s="151"/>
      <c r="AJ10" s="149" t="s">
        <v>46</v>
      </c>
      <c r="AK10" s="150"/>
      <c r="AL10" s="151"/>
      <c r="AM10" s="149" t="s">
        <v>46</v>
      </c>
      <c r="AN10" s="150"/>
      <c r="AO10" s="151"/>
      <c r="AP10" s="149" t="s">
        <v>46</v>
      </c>
      <c r="AQ10" s="150"/>
      <c r="AR10" s="151"/>
    </row>
    <row r="11" spans="1:44" ht="14.25" customHeight="1" thickBot="1">
      <c r="A11" s="170"/>
      <c r="B11" s="163"/>
      <c r="C11" s="174"/>
      <c r="D11" s="174"/>
      <c r="E11" s="175"/>
      <c r="F11" s="149">
        <f>+'[1]EMPRESAS'!A12</f>
        <v>830128894</v>
      </c>
      <c r="G11" s="150"/>
      <c r="H11" s="151"/>
      <c r="I11" s="149">
        <f>+'[1]EMPRESAS'!A26</f>
        <v>7526830</v>
      </c>
      <c r="J11" s="150"/>
      <c r="K11" s="151"/>
      <c r="L11" s="149">
        <f>+'[1]EMPRESAS'!A14</f>
        <v>900254035</v>
      </c>
      <c r="M11" s="150"/>
      <c r="N11" s="151"/>
      <c r="O11" s="149">
        <v>79540497</v>
      </c>
      <c r="P11" s="150"/>
      <c r="Q11" s="151"/>
      <c r="R11" s="149">
        <f>+'[1]EMPRESAS'!A17</f>
        <v>830007560</v>
      </c>
      <c r="S11" s="150"/>
      <c r="T11" s="151"/>
      <c r="U11" s="149">
        <f>+'[1]EMPRESAS'!A18</f>
        <v>800011687</v>
      </c>
      <c r="V11" s="150"/>
      <c r="W11" s="151"/>
      <c r="X11" s="149">
        <f>+'[1]EMPRESAS'!A20</f>
        <v>800028222</v>
      </c>
      <c r="Y11" s="150"/>
      <c r="Z11" s="151"/>
      <c r="AA11" s="149">
        <f>+'[1]EMPRESAS'!A21</f>
        <v>19321968</v>
      </c>
      <c r="AB11" s="150"/>
      <c r="AC11" s="151"/>
      <c r="AD11" s="149">
        <f>+'[1]EMPRESAS'!A23</f>
        <v>900344811</v>
      </c>
      <c r="AE11" s="150"/>
      <c r="AF11" s="151"/>
      <c r="AG11" s="149">
        <f>+'[1]EMPRESAS'!A24</f>
        <v>860069559</v>
      </c>
      <c r="AH11" s="150"/>
      <c r="AI11" s="151"/>
      <c r="AJ11" s="149">
        <f>+'[1]EMPRESAS'!A25</f>
        <v>900157098</v>
      </c>
      <c r="AK11" s="150"/>
      <c r="AL11" s="151"/>
      <c r="AM11" s="149">
        <f>+'[1]EMPRESAS'!A28</f>
        <v>79684793</v>
      </c>
      <c r="AN11" s="150"/>
      <c r="AO11" s="151"/>
      <c r="AP11" s="149">
        <f>+'[1]EMPRESAS'!A29</f>
        <v>11250425</v>
      </c>
      <c r="AQ11" s="150"/>
      <c r="AR11" s="151"/>
    </row>
    <row r="12" spans="1:44" ht="29.25" customHeight="1" thickBot="1">
      <c r="A12" s="170"/>
      <c r="B12" s="163"/>
      <c r="C12" s="174"/>
      <c r="D12" s="174"/>
      <c r="E12" s="175"/>
      <c r="F12" s="152" t="str">
        <f>VLOOKUP(F11,'[1]EMPRESAS'!A12:B13,2,0)</f>
        <v>GESTION RURAL Y URBANA LTDA</v>
      </c>
      <c r="G12" s="153"/>
      <c r="H12" s="154"/>
      <c r="I12" s="152" t="str">
        <f>VLOOKUP(I11,'[1]EMPRESAS'!A12:B30,2,0)</f>
        <v>IVAN ECHEVERRI OSORIO</v>
      </c>
      <c r="J12" s="153"/>
      <c r="K12" s="154"/>
      <c r="L12" s="152" t="str">
        <f>VLOOKUP(L11,'[1]EMPRESAS'!A12:B29,2,0)</f>
        <v>TEC-CONS SAS</v>
      </c>
      <c r="M12" s="153"/>
      <c r="N12" s="154"/>
      <c r="O12" s="152" t="str">
        <f>VLOOKUP(O11,'RESUMEN DOC'!A10:B27,2,0)</f>
        <v>PABLO ALBERTO GRANADOS ABAUNZA </v>
      </c>
      <c r="P12" s="153"/>
      <c r="Q12" s="154"/>
      <c r="R12" s="152" t="str">
        <f>VLOOKUP(R11,'RESUMEN DOC'!A10:B27,2,0)</f>
        <v>IDEAS DE DESARROLLO ID LTDA</v>
      </c>
      <c r="S12" s="153"/>
      <c r="T12" s="154"/>
      <c r="U12" s="152" t="str">
        <f>VLOOKUP(U11,'[1]EMPRESAS'!A12:B29,2,0)</f>
        <v>INCIVIAS LTDA</v>
      </c>
      <c r="V12" s="153"/>
      <c r="W12" s="154"/>
      <c r="X12" s="152" t="str">
        <f>VLOOKUP(X11,'[1]EMPRESAS'!A12:B29,2,0)</f>
        <v>HACER DE COLOMBIA LTDA</v>
      </c>
      <c r="Y12" s="153"/>
      <c r="Z12" s="154"/>
      <c r="AA12" s="152" t="str">
        <f>VLOOKUP(AA11,'[1]EMPRESAS'!A12:B29,2,0)</f>
        <v>GUSTAVO ADOLFO TORRES DUARTE</v>
      </c>
      <c r="AB12" s="153"/>
      <c r="AC12" s="154"/>
      <c r="AD12" s="152" t="str">
        <f>VLOOKUP(AD11,'[1]EMPRESAS'!A12:B29,2,0)</f>
        <v>CARVAJAL Y CORTES INGENIERIA SAS</v>
      </c>
      <c r="AE12" s="153"/>
      <c r="AF12" s="154"/>
      <c r="AG12" s="152" t="str">
        <f>VLOOKUP(AG11,'[1]EMPRESAS'!A12:B30,2,0)</f>
        <v>HINMER Y CIA SA</v>
      </c>
      <c r="AH12" s="153"/>
      <c r="AI12" s="154"/>
      <c r="AJ12" s="152" t="str">
        <f>VLOOKUP(AJ11,'[1]EMPRESAS'!A12:B29,2,0)</f>
        <v>CONSTRUCCIONES SERVICIOS E INGENIERIA EU</v>
      </c>
      <c r="AK12" s="153"/>
      <c r="AL12" s="154"/>
      <c r="AM12" s="152" t="str">
        <f>VLOOKUP(AM11,'[1]EMPRESAS'!A12:B30,2,0)</f>
        <v>PEDRO JAVIER ORLANDO RIVERA AZZA</v>
      </c>
      <c r="AN12" s="153"/>
      <c r="AO12" s="154"/>
      <c r="AP12" s="152" t="str">
        <f>VLOOKUP(AP11,'[1]EMPRESAS'!A12:B30,2,0)</f>
        <v>CARLOS ALFREDO GIRALDO CAICEDO</v>
      </c>
      <c r="AQ12" s="153"/>
      <c r="AR12" s="154"/>
    </row>
    <row r="13" spans="1:44" ht="14.25" customHeight="1" thickBot="1">
      <c r="A13" s="170"/>
      <c r="B13" s="163"/>
      <c r="C13" s="174"/>
      <c r="D13" s="174"/>
      <c r="E13" s="175"/>
      <c r="F13" s="78"/>
      <c r="G13" s="104"/>
      <c r="H13" s="80"/>
      <c r="I13" s="78"/>
      <c r="J13" s="104"/>
      <c r="K13" s="80"/>
      <c r="L13" s="78"/>
      <c r="M13" s="79">
        <v>0.2</v>
      </c>
      <c r="N13" s="80"/>
      <c r="O13" s="78"/>
      <c r="P13" s="79">
        <v>0.8</v>
      </c>
      <c r="Q13" s="80"/>
      <c r="R13" s="78"/>
      <c r="S13" s="79">
        <v>0.2</v>
      </c>
      <c r="T13" s="80"/>
      <c r="U13" s="78"/>
      <c r="V13" s="79">
        <v>0.8</v>
      </c>
      <c r="W13" s="80"/>
      <c r="X13" s="78"/>
      <c r="Y13" s="79">
        <v>0.5</v>
      </c>
      <c r="Z13" s="80"/>
      <c r="AA13" s="78"/>
      <c r="AB13" s="79">
        <v>0.5</v>
      </c>
      <c r="AC13" s="80"/>
      <c r="AD13" s="78"/>
      <c r="AE13" s="79">
        <v>0.8</v>
      </c>
      <c r="AF13" s="80"/>
      <c r="AG13" s="78"/>
      <c r="AH13" s="79">
        <v>0.19</v>
      </c>
      <c r="AI13" s="80"/>
      <c r="AJ13" s="78"/>
      <c r="AK13" s="79">
        <v>0.01</v>
      </c>
      <c r="AL13" s="80"/>
      <c r="AM13" s="78"/>
      <c r="AN13" s="79">
        <v>0.17</v>
      </c>
      <c r="AO13" s="80"/>
      <c r="AP13" s="78"/>
      <c r="AQ13" s="79">
        <v>0.83</v>
      </c>
      <c r="AR13" s="80"/>
    </row>
    <row r="14" spans="1:44" ht="14.25" thickBot="1">
      <c r="A14" s="170"/>
      <c r="B14" s="163"/>
      <c r="C14" s="174"/>
      <c r="D14" s="174"/>
      <c r="E14" s="175"/>
      <c r="F14" s="149" t="s">
        <v>47</v>
      </c>
      <c r="G14" s="150"/>
      <c r="H14" s="151"/>
      <c r="I14" s="149" t="s">
        <v>47</v>
      </c>
      <c r="J14" s="150"/>
      <c r="K14" s="151"/>
      <c r="L14" s="149" t="s">
        <v>47</v>
      </c>
      <c r="M14" s="150"/>
      <c r="N14" s="151"/>
      <c r="O14" s="149" t="s">
        <v>47</v>
      </c>
      <c r="P14" s="150"/>
      <c r="Q14" s="151"/>
      <c r="R14" s="149" t="s">
        <v>47</v>
      </c>
      <c r="S14" s="150"/>
      <c r="T14" s="151"/>
      <c r="U14" s="149" t="s">
        <v>47</v>
      </c>
      <c r="V14" s="150"/>
      <c r="W14" s="151"/>
      <c r="X14" s="149" t="s">
        <v>47</v>
      </c>
      <c r="Y14" s="150"/>
      <c r="Z14" s="151"/>
      <c r="AA14" s="149" t="s">
        <v>47</v>
      </c>
      <c r="AB14" s="150"/>
      <c r="AC14" s="151"/>
      <c r="AD14" s="149" t="s">
        <v>47</v>
      </c>
      <c r="AE14" s="150"/>
      <c r="AF14" s="151"/>
      <c r="AG14" s="149" t="s">
        <v>47</v>
      </c>
      <c r="AH14" s="150"/>
      <c r="AI14" s="151"/>
      <c r="AJ14" s="149" t="s">
        <v>47</v>
      </c>
      <c r="AK14" s="150"/>
      <c r="AL14" s="151"/>
      <c r="AM14" s="149" t="s">
        <v>47</v>
      </c>
      <c r="AN14" s="150"/>
      <c r="AO14" s="151"/>
      <c r="AP14" s="149" t="s">
        <v>47</v>
      </c>
      <c r="AQ14" s="150"/>
      <c r="AR14" s="151"/>
    </row>
    <row r="15" spans="1:44" ht="14.25" thickBot="1">
      <c r="A15" s="171"/>
      <c r="B15" s="164"/>
      <c r="C15" s="176"/>
      <c r="D15" s="176"/>
      <c r="E15" s="177"/>
      <c r="F15" s="81" t="s">
        <v>48</v>
      </c>
      <c r="G15" s="82" t="s">
        <v>49</v>
      </c>
      <c r="H15" s="82" t="s">
        <v>50</v>
      </c>
      <c r="I15" s="81" t="s">
        <v>48</v>
      </c>
      <c r="J15" s="82" t="s">
        <v>49</v>
      </c>
      <c r="K15" s="82" t="s">
        <v>50</v>
      </c>
      <c r="L15" s="81" t="s">
        <v>48</v>
      </c>
      <c r="M15" s="82" t="s">
        <v>49</v>
      </c>
      <c r="N15" s="82" t="s">
        <v>50</v>
      </c>
      <c r="O15" s="81" t="s">
        <v>48</v>
      </c>
      <c r="P15" s="82" t="s">
        <v>49</v>
      </c>
      <c r="Q15" s="82" t="s">
        <v>50</v>
      </c>
      <c r="R15" s="81" t="s">
        <v>48</v>
      </c>
      <c r="S15" s="82" t="s">
        <v>49</v>
      </c>
      <c r="T15" s="82" t="s">
        <v>50</v>
      </c>
      <c r="U15" s="81" t="s">
        <v>48</v>
      </c>
      <c r="V15" s="82" t="s">
        <v>49</v>
      </c>
      <c r="W15" s="82" t="s">
        <v>50</v>
      </c>
      <c r="X15" s="81" t="s">
        <v>48</v>
      </c>
      <c r="Y15" s="82" t="s">
        <v>49</v>
      </c>
      <c r="Z15" s="82" t="s">
        <v>50</v>
      </c>
      <c r="AA15" s="81" t="s">
        <v>48</v>
      </c>
      <c r="AB15" s="82" t="s">
        <v>49</v>
      </c>
      <c r="AC15" s="82" t="s">
        <v>50</v>
      </c>
      <c r="AD15" s="81" t="s">
        <v>48</v>
      </c>
      <c r="AE15" s="82" t="s">
        <v>49</v>
      </c>
      <c r="AF15" s="82" t="s">
        <v>50</v>
      </c>
      <c r="AG15" s="81" t="s">
        <v>48</v>
      </c>
      <c r="AH15" s="82" t="s">
        <v>49</v>
      </c>
      <c r="AI15" s="82" t="s">
        <v>50</v>
      </c>
      <c r="AJ15" s="81" t="s">
        <v>48</v>
      </c>
      <c r="AK15" s="82" t="s">
        <v>49</v>
      </c>
      <c r="AL15" s="82" t="s">
        <v>50</v>
      </c>
      <c r="AM15" s="81" t="s">
        <v>48</v>
      </c>
      <c r="AN15" s="82" t="s">
        <v>49</v>
      </c>
      <c r="AO15" s="82" t="s">
        <v>50</v>
      </c>
      <c r="AP15" s="81" t="s">
        <v>48</v>
      </c>
      <c r="AQ15" s="82" t="s">
        <v>49</v>
      </c>
      <c r="AR15" s="82" t="s">
        <v>50</v>
      </c>
    </row>
    <row r="16" spans="1:44" ht="14.25" thickBot="1">
      <c r="A16" s="105">
        <v>1</v>
      </c>
      <c r="B16" s="183" t="s">
        <v>51</v>
      </c>
      <c r="C16" s="184"/>
      <c r="D16" s="184"/>
      <c r="E16" s="185"/>
      <c r="F16" s="81" t="s">
        <v>63</v>
      </c>
      <c r="G16" s="83"/>
      <c r="H16" s="84"/>
      <c r="I16" s="81" t="s">
        <v>63</v>
      </c>
      <c r="J16" s="106"/>
      <c r="K16" s="84"/>
      <c r="L16" s="83" t="s">
        <v>63</v>
      </c>
      <c r="M16" s="83"/>
      <c r="N16" s="84"/>
      <c r="O16" s="83" t="s">
        <v>63</v>
      </c>
      <c r="P16" s="83"/>
      <c r="Q16" s="84"/>
      <c r="R16" s="81" t="s">
        <v>63</v>
      </c>
      <c r="S16" s="81"/>
      <c r="T16" s="84"/>
      <c r="U16" s="81" t="s">
        <v>63</v>
      </c>
      <c r="V16" s="81"/>
      <c r="W16" s="84"/>
      <c r="X16" s="81" t="s">
        <v>63</v>
      </c>
      <c r="Y16" s="81"/>
      <c r="Z16" s="84"/>
      <c r="AA16" s="81" t="s">
        <v>63</v>
      </c>
      <c r="AB16" s="81"/>
      <c r="AC16" s="84"/>
      <c r="AD16" s="81" t="s">
        <v>63</v>
      </c>
      <c r="AE16" s="81"/>
      <c r="AF16" s="84"/>
      <c r="AG16" s="81" t="s">
        <v>63</v>
      </c>
      <c r="AH16" s="81"/>
      <c r="AI16" s="84"/>
      <c r="AJ16" s="81" t="s">
        <v>63</v>
      </c>
      <c r="AK16" s="81"/>
      <c r="AL16" s="84"/>
      <c r="AM16" s="81" t="s">
        <v>63</v>
      </c>
      <c r="AN16" s="81"/>
      <c r="AO16" s="84"/>
      <c r="AP16" s="81" t="s">
        <v>63</v>
      </c>
      <c r="AQ16" s="81"/>
      <c r="AR16" s="84"/>
    </row>
    <row r="17" spans="1:44" ht="14.25" thickBot="1">
      <c r="A17" s="178">
        <v>2</v>
      </c>
      <c r="B17" s="186" t="s">
        <v>52</v>
      </c>
      <c r="C17" s="187"/>
      <c r="D17" s="187"/>
      <c r="E17" s="187"/>
      <c r="F17" s="81"/>
      <c r="G17" s="81"/>
      <c r="H17" s="85"/>
      <c r="I17" s="81"/>
      <c r="J17" s="107"/>
      <c r="K17" s="85"/>
      <c r="L17" s="81"/>
      <c r="M17" s="81"/>
      <c r="N17" s="85"/>
      <c r="O17" s="81"/>
      <c r="P17" s="81"/>
      <c r="Q17" s="85"/>
      <c r="R17" s="81"/>
      <c r="S17" s="81"/>
      <c r="T17" s="85"/>
      <c r="U17" s="81"/>
      <c r="V17" s="81"/>
      <c r="W17" s="85"/>
      <c r="X17" s="81"/>
      <c r="Y17" s="81"/>
      <c r="Z17" s="85"/>
      <c r="AA17" s="81"/>
      <c r="AB17" s="81"/>
      <c r="AC17" s="85"/>
      <c r="AD17" s="81"/>
      <c r="AE17" s="81"/>
      <c r="AF17" s="85"/>
      <c r="AG17" s="81"/>
      <c r="AH17" s="81"/>
      <c r="AI17" s="85"/>
      <c r="AJ17" s="81"/>
      <c r="AK17" s="81"/>
      <c r="AL17" s="85"/>
      <c r="AM17" s="81"/>
      <c r="AN17" s="81"/>
      <c r="AO17" s="85"/>
      <c r="AP17" s="81"/>
      <c r="AQ17" s="81"/>
      <c r="AR17" s="85"/>
    </row>
    <row r="18" spans="1:44" ht="14.25" thickBot="1">
      <c r="A18" s="179"/>
      <c r="B18" s="188" t="s">
        <v>53</v>
      </c>
      <c r="C18" s="189"/>
      <c r="D18" s="189"/>
      <c r="E18" s="189"/>
      <c r="F18" s="91" t="s">
        <v>63</v>
      </c>
      <c r="G18" s="86"/>
      <c r="H18" s="87"/>
      <c r="I18" s="91" t="s">
        <v>63</v>
      </c>
      <c r="J18" s="108"/>
      <c r="K18" s="87"/>
      <c r="L18" s="83" t="s">
        <v>63</v>
      </c>
      <c r="M18" s="86"/>
      <c r="N18" s="87"/>
      <c r="O18" s="83" t="s">
        <v>63</v>
      </c>
      <c r="P18" s="86"/>
      <c r="Q18" s="88"/>
      <c r="R18" s="86" t="s">
        <v>63</v>
      </c>
      <c r="S18" s="86"/>
      <c r="T18" s="87"/>
      <c r="U18" s="86" t="s">
        <v>63</v>
      </c>
      <c r="V18" s="86"/>
      <c r="W18" s="87"/>
      <c r="X18" s="86" t="s">
        <v>63</v>
      </c>
      <c r="Y18" s="86"/>
      <c r="Z18" s="87"/>
      <c r="AA18" s="86" t="s">
        <v>63</v>
      </c>
      <c r="AB18" s="86"/>
      <c r="AC18" s="87"/>
      <c r="AD18" s="91" t="s">
        <v>63</v>
      </c>
      <c r="AE18" s="86"/>
      <c r="AF18" s="87"/>
      <c r="AG18" s="91"/>
      <c r="AH18" s="86" t="s">
        <v>63</v>
      </c>
      <c r="AI18" s="94" t="s">
        <v>65</v>
      </c>
      <c r="AJ18" s="91"/>
      <c r="AK18" s="86" t="s">
        <v>63</v>
      </c>
      <c r="AL18" s="94" t="s">
        <v>65</v>
      </c>
      <c r="AM18" s="91"/>
      <c r="AN18" s="86" t="s">
        <v>63</v>
      </c>
      <c r="AO18" s="87" t="s">
        <v>65</v>
      </c>
      <c r="AP18" s="91"/>
      <c r="AQ18" s="86" t="s">
        <v>63</v>
      </c>
      <c r="AR18" s="87" t="s">
        <v>65</v>
      </c>
    </row>
    <row r="19" spans="1:44" ht="14.25" thickBot="1">
      <c r="A19" s="179"/>
      <c r="B19" s="190" t="s">
        <v>54</v>
      </c>
      <c r="C19" s="191"/>
      <c r="D19" s="191"/>
      <c r="E19" s="191"/>
      <c r="F19" s="91" t="s">
        <v>63</v>
      </c>
      <c r="G19" s="89"/>
      <c r="H19" s="90"/>
      <c r="I19" s="91"/>
      <c r="J19" s="109"/>
      <c r="K19" s="90" t="s">
        <v>65</v>
      </c>
      <c r="L19" s="83" t="s">
        <v>63</v>
      </c>
      <c r="M19" s="89"/>
      <c r="N19" s="90"/>
      <c r="O19" s="91" t="s">
        <v>63</v>
      </c>
      <c r="P19" s="89"/>
      <c r="Q19" s="90"/>
      <c r="R19" s="86" t="s">
        <v>63</v>
      </c>
      <c r="S19" s="89"/>
      <c r="T19" s="87"/>
      <c r="U19" s="86" t="s">
        <v>63</v>
      </c>
      <c r="V19" s="89"/>
      <c r="W19" s="87"/>
      <c r="X19" s="86" t="s">
        <v>63</v>
      </c>
      <c r="Y19" s="89"/>
      <c r="Z19" s="87"/>
      <c r="AA19" s="86" t="s">
        <v>63</v>
      </c>
      <c r="AB19" s="89"/>
      <c r="AC19" s="87"/>
      <c r="AD19" s="91" t="s">
        <v>63</v>
      </c>
      <c r="AE19" s="89"/>
      <c r="AF19" s="90"/>
      <c r="AG19" s="91"/>
      <c r="AH19" s="89" t="s">
        <v>63</v>
      </c>
      <c r="AI19" s="94" t="s">
        <v>65</v>
      </c>
      <c r="AJ19" s="91"/>
      <c r="AK19" s="89" t="s">
        <v>63</v>
      </c>
      <c r="AL19" s="94" t="s">
        <v>65</v>
      </c>
      <c r="AM19" s="91" t="s">
        <v>63</v>
      </c>
      <c r="AN19" s="89"/>
      <c r="AO19" s="90"/>
      <c r="AP19" s="91" t="s">
        <v>63</v>
      </c>
      <c r="AQ19" s="89"/>
      <c r="AR19" s="90"/>
    </row>
    <row r="20" spans="1:44" ht="14.25" thickBot="1">
      <c r="A20" s="179"/>
      <c r="B20" s="186" t="s">
        <v>55</v>
      </c>
      <c r="C20" s="187"/>
      <c r="D20" s="187"/>
      <c r="E20" s="187"/>
      <c r="F20" s="81"/>
      <c r="G20" s="81"/>
      <c r="H20" s="85"/>
      <c r="I20" s="81"/>
      <c r="J20" s="107"/>
      <c r="K20" s="85"/>
      <c r="L20" s="81"/>
      <c r="M20" s="81"/>
      <c r="N20" s="85"/>
      <c r="O20" s="81"/>
      <c r="P20" s="81"/>
      <c r="Q20" s="85"/>
      <c r="R20" s="81"/>
      <c r="S20" s="81"/>
      <c r="T20" s="85"/>
      <c r="U20" s="81"/>
      <c r="V20" s="81"/>
      <c r="W20" s="85"/>
      <c r="X20" s="81"/>
      <c r="Y20" s="81"/>
      <c r="Z20" s="85"/>
      <c r="AA20" s="81"/>
      <c r="AB20" s="81"/>
      <c r="AC20" s="85"/>
      <c r="AD20" s="81"/>
      <c r="AE20" s="81"/>
      <c r="AF20" s="85"/>
      <c r="AG20" s="81"/>
      <c r="AH20" s="81"/>
      <c r="AI20" s="85"/>
      <c r="AJ20" s="81"/>
      <c r="AK20" s="81"/>
      <c r="AL20" s="85"/>
      <c r="AM20" s="81"/>
      <c r="AN20" s="81"/>
      <c r="AO20" s="85"/>
      <c r="AP20" s="81"/>
      <c r="AQ20" s="81"/>
      <c r="AR20" s="85"/>
    </row>
    <row r="21" spans="1:44" ht="14.25" thickBot="1">
      <c r="A21" s="179"/>
      <c r="B21" s="192" t="s">
        <v>53</v>
      </c>
      <c r="C21" s="193"/>
      <c r="D21" s="193"/>
      <c r="E21" s="193"/>
      <c r="F21" s="93" t="s">
        <v>63</v>
      </c>
      <c r="G21" s="92"/>
      <c r="H21" s="94"/>
      <c r="I21" s="93" t="s">
        <v>67</v>
      </c>
      <c r="J21" s="110"/>
      <c r="K21" s="94"/>
      <c r="L21" s="83" t="s">
        <v>63</v>
      </c>
      <c r="M21" s="92"/>
      <c r="N21" s="88"/>
      <c r="O21" s="93"/>
      <c r="P21" s="92"/>
      <c r="Q21" s="94"/>
      <c r="R21" s="86" t="s">
        <v>63</v>
      </c>
      <c r="S21" s="92"/>
      <c r="T21" s="87"/>
      <c r="U21" s="93" t="s">
        <v>63</v>
      </c>
      <c r="V21" s="92"/>
      <c r="W21" s="94"/>
      <c r="X21" s="86" t="s">
        <v>63</v>
      </c>
      <c r="Y21" s="92"/>
      <c r="Z21" s="87"/>
      <c r="AA21" s="86" t="s">
        <v>63</v>
      </c>
      <c r="AB21" s="92"/>
      <c r="AC21" s="87"/>
      <c r="AD21" s="93"/>
      <c r="AE21" s="92" t="s">
        <v>63</v>
      </c>
      <c r="AF21" s="94" t="s">
        <v>65</v>
      </c>
      <c r="AG21" s="93" t="s">
        <v>63</v>
      </c>
      <c r="AH21" s="92"/>
      <c r="AI21" s="94"/>
      <c r="AJ21" s="93"/>
      <c r="AK21" s="92" t="s">
        <v>63</v>
      </c>
      <c r="AL21" s="94" t="s">
        <v>65</v>
      </c>
      <c r="AM21" s="93"/>
      <c r="AN21" s="92" t="s">
        <v>63</v>
      </c>
      <c r="AO21" s="87" t="s">
        <v>65</v>
      </c>
      <c r="AP21" s="93"/>
      <c r="AQ21" s="92" t="s">
        <v>63</v>
      </c>
      <c r="AR21" s="87" t="s">
        <v>65</v>
      </c>
    </row>
    <row r="22" spans="1:44" ht="14.25" thickBot="1">
      <c r="A22" s="180"/>
      <c r="B22" s="194" t="s">
        <v>54</v>
      </c>
      <c r="C22" s="195"/>
      <c r="D22" s="195"/>
      <c r="E22" s="196"/>
      <c r="F22" s="95" t="s">
        <v>63</v>
      </c>
      <c r="G22" s="81"/>
      <c r="H22" s="88"/>
      <c r="I22" s="95" t="s">
        <v>67</v>
      </c>
      <c r="J22" s="107"/>
      <c r="K22" s="88"/>
      <c r="L22" s="95" t="s">
        <v>63</v>
      </c>
      <c r="M22" s="81"/>
      <c r="N22" s="88"/>
      <c r="O22" s="95"/>
      <c r="P22" s="81"/>
      <c r="Q22" s="88"/>
      <c r="R22" s="86" t="s">
        <v>63</v>
      </c>
      <c r="S22" s="81"/>
      <c r="T22" s="87"/>
      <c r="U22" s="95" t="s">
        <v>63</v>
      </c>
      <c r="V22" s="81"/>
      <c r="W22" s="88"/>
      <c r="X22" s="86" t="s">
        <v>63</v>
      </c>
      <c r="Y22" s="81"/>
      <c r="Z22" s="87"/>
      <c r="AA22" s="86" t="s">
        <v>63</v>
      </c>
      <c r="AB22" s="81"/>
      <c r="AC22" s="87"/>
      <c r="AD22" s="95"/>
      <c r="AE22" s="81" t="s">
        <v>63</v>
      </c>
      <c r="AF22" s="94" t="s">
        <v>65</v>
      </c>
      <c r="AG22" s="95" t="s">
        <v>63</v>
      </c>
      <c r="AH22" s="81"/>
      <c r="AI22" s="88"/>
      <c r="AJ22" s="95"/>
      <c r="AK22" s="81" t="s">
        <v>63</v>
      </c>
      <c r="AL22" s="94" t="s">
        <v>65</v>
      </c>
      <c r="AM22" s="95"/>
      <c r="AN22" s="81" t="s">
        <v>63</v>
      </c>
      <c r="AO22" s="87" t="s">
        <v>65</v>
      </c>
      <c r="AP22" s="95"/>
      <c r="AQ22" s="81" t="s">
        <v>63</v>
      </c>
      <c r="AR22" s="87" t="s">
        <v>65</v>
      </c>
    </row>
    <row r="23" spans="1:44" ht="14.25" thickBot="1">
      <c r="A23" s="162">
        <v>3</v>
      </c>
      <c r="B23" s="111" t="s">
        <v>56</v>
      </c>
      <c r="C23" s="112"/>
      <c r="D23" s="112"/>
      <c r="E23" s="113"/>
      <c r="F23" s="114"/>
      <c r="G23" s="81"/>
      <c r="H23" s="88"/>
      <c r="I23" s="95"/>
      <c r="J23" s="107"/>
      <c r="K23" s="88"/>
      <c r="L23" s="95"/>
      <c r="M23" s="81"/>
      <c r="N23" s="88"/>
      <c r="O23" s="95"/>
      <c r="P23" s="81"/>
      <c r="Q23" s="88"/>
      <c r="R23" s="95"/>
      <c r="S23" s="81"/>
      <c r="T23" s="88"/>
      <c r="U23" s="95"/>
      <c r="V23" s="81"/>
      <c r="W23" s="88"/>
      <c r="X23" s="95"/>
      <c r="Y23" s="81"/>
      <c r="Z23" s="88"/>
      <c r="AA23" s="95"/>
      <c r="AB23" s="81"/>
      <c r="AC23" s="88"/>
      <c r="AD23" s="95"/>
      <c r="AE23" s="81"/>
      <c r="AF23" s="88"/>
      <c r="AG23" s="95"/>
      <c r="AH23" s="81"/>
      <c r="AI23" s="88"/>
      <c r="AJ23" s="95"/>
      <c r="AK23" s="81"/>
      <c r="AL23" s="88"/>
      <c r="AM23" s="95"/>
      <c r="AN23" s="81"/>
      <c r="AO23" s="88"/>
      <c r="AP23" s="95"/>
      <c r="AQ23" s="81"/>
      <c r="AR23" s="87"/>
    </row>
    <row r="24" spans="1:44" ht="14.25" thickBot="1">
      <c r="A24" s="163"/>
      <c r="B24" s="194" t="s">
        <v>57</v>
      </c>
      <c r="C24" s="196"/>
      <c r="D24" s="165">
        <v>2011</v>
      </c>
      <c r="E24" s="166"/>
      <c r="F24" s="114" t="s">
        <v>63</v>
      </c>
      <c r="G24" s="81"/>
      <c r="H24" s="88"/>
      <c r="I24" s="95"/>
      <c r="J24" s="107"/>
      <c r="K24" s="88"/>
      <c r="L24" s="95" t="s">
        <v>63</v>
      </c>
      <c r="M24" s="81"/>
      <c r="N24" s="88"/>
      <c r="O24" s="95"/>
      <c r="P24" s="81"/>
      <c r="Q24" s="88"/>
      <c r="R24" s="95" t="s">
        <v>63</v>
      </c>
      <c r="S24" s="81"/>
      <c r="T24" s="88"/>
      <c r="U24" s="95" t="s">
        <v>63</v>
      </c>
      <c r="V24" s="81"/>
      <c r="W24" s="88"/>
      <c r="X24" s="95" t="s">
        <v>63</v>
      </c>
      <c r="Y24" s="81"/>
      <c r="Z24" s="88"/>
      <c r="AA24" s="95"/>
      <c r="AB24" s="81"/>
      <c r="AC24" s="88"/>
      <c r="AD24" s="95" t="s">
        <v>63</v>
      </c>
      <c r="AE24" s="81"/>
      <c r="AF24" s="88"/>
      <c r="AG24" s="95" t="s">
        <v>63</v>
      </c>
      <c r="AH24" s="81"/>
      <c r="AI24" s="88"/>
      <c r="AJ24" s="95" t="s">
        <v>63</v>
      </c>
      <c r="AK24" s="81"/>
      <c r="AL24" s="88"/>
      <c r="AM24" s="95"/>
      <c r="AN24" s="81"/>
      <c r="AO24" s="88"/>
      <c r="AP24" s="95"/>
      <c r="AQ24" s="81"/>
      <c r="AR24" s="88"/>
    </row>
    <row r="25" spans="1:44" ht="14.25" thickBot="1">
      <c r="A25" s="164"/>
      <c r="B25" s="194" t="s">
        <v>58</v>
      </c>
      <c r="C25" s="196"/>
      <c r="D25" s="167">
        <v>2010</v>
      </c>
      <c r="E25" s="168"/>
      <c r="F25" s="114"/>
      <c r="G25" s="81"/>
      <c r="H25" s="88"/>
      <c r="I25" s="95" t="s">
        <v>63</v>
      </c>
      <c r="J25" s="107"/>
      <c r="K25" s="88"/>
      <c r="L25" s="95"/>
      <c r="M25" s="81"/>
      <c r="N25" s="88"/>
      <c r="O25" s="95" t="s">
        <v>63</v>
      </c>
      <c r="P25" s="81"/>
      <c r="Q25" s="88"/>
      <c r="R25" s="95"/>
      <c r="S25" s="81"/>
      <c r="T25" s="88"/>
      <c r="U25" s="95"/>
      <c r="V25" s="81"/>
      <c r="W25" s="88"/>
      <c r="X25" s="95"/>
      <c r="Y25" s="81"/>
      <c r="Z25" s="88"/>
      <c r="AA25" s="95" t="s">
        <v>63</v>
      </c>
      <c r="AB25" s="81"/>
      <c r="AC25" s="88"/>
      <c r="AD25" s="95"/>
      <c r="AE25" s="81"/>
      <c r="AF25" s="88"/>
      <c r="AG25" s="95"/>
      <c r="AH25" s="81"/>
      <c r="AI25" s="88"/>
      <c r="AJ25" s="95"/>
      <c r="AK25" s="81"/>
      <c r="AL25" s="88"/>
      <c r="AM25" s="95" t="s">
        <v>63</v>
      </c>
      <c r="AN25" s="81"/>
      <c r="AO25" s="88"/>
      <c r="AP25" s="95" t="s">
        <v>63</v>
      </c>
      <c r="AQ25" s="81"/>
      <c r="AR25" s="88"/>
    </row>
    <row r="26" spans="1:44" ht="14.25" thickBot="1">
      <c r="A26" s="95">
        <v>4</v>
      </c>
      <c r="B26" s="115" t="s">
        <v>59</v>
      </c>
      <c r="C26" s="116"/>
      <c r="D26" s="181">
        <v>2011</v>
      </c>
      <c r="E26" s="182"/>
      <c r="F26" s="95" t="s">
        <v>63</v>
      </c>
      <c r="G26" s="81"/>
      <c r="H26" s="88"/>
      <c r="I26" s="95"/>
      <c r="J26" s="107" t="s">
        <v>63</v>
      </c>
      <c r="K26" s="88" t="s">
        <v>65</v>
      </c>
      <c r="L26" s="95" t="s">
        <v>63</v>
      </c>
      <c r="M26" s="81"/>
      <c r="N26" s="88"/>
      <c r="O26" s="81" t="s">
        <v>63</v>
      </c>
      <c r="P26" s="81"/>
      <c r="Q26" s="88"/>
      <c r="R26" s="86" t="s">
        <v>63</v>
      </c>
      <c r="S26" s="81"/>
      <c r="T26" s="87"/>
      <c r="U26" s="86" t="s">
        <v>63</v>
      </c>
      <c r="V26" s="81"/>
      <c r="W26" s="87"/>
      <c r="X26" s="86" t="s">
        <v>63</v>
      </c>
      <c r="Y26" s="81"/>
      <c r="Z26" s="88"/>
      <c r="AA26" s="86" t="s">
        <v>63</v>
      </c>
      <c r="AB26" s="81"/>
      <c r="AC26" s="88"/>
      <c r="AD26" s="95"/>
      <c r="AE26" s="81" t="s">
        <v>63</v>
      </c>
      <c r="AF26" s="117" t="s">
        <v>65</v>
      </c>
      <c r="AG26" s="95" t="s">
        <v>63</v>
      </c>
      <c r="AH26" s="81"/>
      <c r="AI26" s="88"/>
      <c r="AJ26" s="95"/>
      <c r="AK26" s="81" t="s">
        <v>63</v>
      </c>
      <c r="AL26" s="117" t="s">
        <v>65</v>
      </c>
      <c r="AM26" s="95"/>
      <c r="AN26" s="81" t="s">
        <v>63</v>
      </c>
      <c r="AO26" s="87" t="s">
        <v>65</v>
      </c>
      <c r="AP26" s="95"/>
      <c r="AQ26" s="81" t="s">
        <v>63</v>
      </c>
      <c r="AR26" s="87" t="s">
        <v>65</v>
      </c>
    </row>
    <row r="27" spans="1:44" s="119" customFormat="1" ht="14.25" thickBot="1">
      <c r="A27" s="96"/>
      <c r="B27" s="118"/>
      <c r="C27" s="118"/>
      <c r="D27" s="118"/>
      <c r="E27" s="118"/>
      <c r="F27" s="96"/>
      <c r="G27" s="97"/>
      <c r="H27" s="98"/>
      <c r="I27" s="96"/>
      <c r="J27" s="97"/>
      <c r="K27" s="98"/>
      <c r="L27" s="96"/>
      <c r="M27" s="97"/>
      <c r="N27" s="98"/>
      <c r="O27" s="96"/>
      <c r="P27" s="97"/>
      <c r="Q27" s="98"/>
      <c r="R27" s="96"/>
      <c r="S27" s="97"/>
      <c r="T27" s="98"/>
      <c r="U27" s="96"/>
      <c r="V27" s="97"/>
      <c r="W27" s="98"/>
      <c r="X27" s="96"/>
      <c r="Y27" s="97"/>
      <c r="Z27" s="98"/>
      <c r="AA27" s="96"/>
      <c r="AB27" s="97"/>
      <c r="AC27" s="98"/>
      <c r="AD27" s="96"/>
      <c r="AE27" s="97"/>
      <c r="AF27" s="98"/>
      <c r="AG27" s="96"/>
      <c r="AH27" s="97"/>
      <c r="AI27" s="98"/>
      <c r="AJ27" s="96"/>
      <c r="AK27" s="97"/>
      <c r="AL27" s="98"/>
      <c r="AM27" s="96"/>
      <c r="AN27" s="97"/>
      <c r="AO27" s="98"/>
      <c r="AP27" s="96"/>
      <c r="AQ27" s="97"/>
      <c r="AR27" s="98"/>
    </row>
    <row r="28" spans="1:44" ht="14.25" thickBot="1">
      <c r="A28" s="120"/>
      <c r="B28" s="121" t="s">
        <v>60</v>
      </c>
      <c r="C28" s="122"/>
      <c r="D28" s="122"/>
      <c r="E28" s="122"/>
      <c r="F28" s="197" t="s">
        <v>66</v>
      </c>
      <c r="G28" s="198"/>
      <c r="H28" s="199"/>
      <c r="I28" s="197" t="s">
        <v>81</v>
      </c>
      <c r="J28" s="198"/>
      <c r="K28" s="199"/>
      <c r="L28" s="197" t="s">
        <v>66</v>
      </c>
      <c r="M28" s="198"/>
      <c r="N28" s="199"/>
      <c r="O28" s="197" t="s">
        <v>66</v>
      </c>
      <c r="P28" s="198"/>
      <c r="Q28" s="199"/>
      <c r="R28" s="197" t="s">
        <v>66</v>
      </c>
      <c r="S28" s="198"/>
      <c r="T28" s="199"/>
      <c r="U28" s="197" t="s">
        <v>66</v>
      </c>
      <c r="V28" s="198"/>
      <c r="W28" s="199"/>
      <c r="X28" s="197" t="s">
        <v>66</v>
      </c>
      <c r="Y28" s="198"/>
      <c r="Z28" s="199"/>
      <c r="AA28" s="197" t="s">
        <v>66</v>
      </c>
      <c r="AB28" s="198"/>
      <c r="AC28" s="199"/>
      <c r="AD28" s="197" t="s">
        <v>81</v>
      </c>
      <c r="AE28" s="198"/>
      <c r="AF28" s="199"/>
      <c r="AG28" s="197" t="s">
        <v>81</v>
      </c>
      <c r="AH28" s="198"/>
      <c r="AI28" s="199"/>
      <c r="AJ28" s="197" t="s">
        <v>81</v>
      </c>
      <c r="AK28" s="198"/>
      <c r="AL28" s="199"/>
      <c r="AM28" s="197" t="s">
        <v>81</v>
      </c>
      <c r="AN28" s="198"/>
      <c r="AO28" s="199"/>
      <c r="AP28" s="197" t="s">
        <v>81</v>
      </c>
      <c r="AQ28" s="198"/>
      <c r="AR28" s="199"/>
    </row>
    <row r="29" spans="1:44" ht="14.25" thickBot="1">
      <c r="A29" s="120"/>
      <c r="B29" s="203" t="s">
        <v>61</v>
      </c>
      <c r="C29" s="204"/>
      <c r="D29" s="204"/>
      <c r="E29" s="205"/>
      <c r="F29" s="149" t="s">
        <v>66</v>
      </c>
      <c r="G29" s="150"/>
      <c r="H29" s="151"/>
      <c r="I29" s="200" t="s">
        <v>80</v>
      </c>
      <c r="J29" s="201"/>
      <c r="K29" s="202"/>
      <c r="L29" s="155" t="s">
        <v>66</v>
      </c>
      <c r="M29" s="156"/>
      <c r="N29" s="156"/>
      <c r="O29" s="156"/>
      <c r="P29" s="156"/>
      <c r="Q29" s="157"/>
      <c r="R29" s="155" t="s">
        <v>66</v>
      </c>
      <c r="S29" s="156"/>
      <c r="T29" s="156"/>
      <c r="U29" s="156"/>
      <c r="V29" s="156"/>
      <c r="W29" s="157"/>
      <c r="X29" s="155" t="s">
        <v>66</v>
      </c>
      <c r="Y29" s="156"/>
      <c r="Z29" s="156"/>
      <c r="AA29" s="156"/>
      <c r="AB29" s="156"/>
      <c r="AC29" s="157"/>
      <c r="AD29" s="206" t="s">
        <v>82</v>
      </c>
      <c r="AE29" s="207"/>
      <c r="AF29" s="207"/>
      <c r="AG29" s="207"/>
      <c r="AH29" s="207"/>
      <c r="AI29" s="207"/>
      <c r="AJ29" s="207"/>
      <c r="AK29" s="207"/>
      <c r="AL29" s="208"/>
      <c r="AM29" s="206" t="s">
        <v>82</v>
      </c>
      <c r="AN29" s="207"/>
      <c r="AO29" s="207"/>
      <c r="AP29" s="207"/>
      <c r="AQ29" s="207"/>
      <c r="AR29" s="208"/>
    </row>
    <row r="30" spans="1:44" ht="13.5">
      <c r="A30" s="120"/>
      <c r="B30" s="120"/>
      <c r="C30" s="120"/>
      <c r="D30" s="120"/>
      <c r="E30" s="120"/>
      <c r="F30" s="120"/>
      <c r="G30" s="120"/>
      <c r="H30" s="120"/>
      <c r="L30" s="123"/>
      <c r="M30" s="123"/>
      <c r="N30" s="123"/>
      <c r="O30" s="123"/>
      <c r="P30" s="123"/>
      <c r="Q30" s="123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3"/>
      <c r="AN30" s="123"/>
      <c r="AO30" s="123"/>
      <c r="AP30" s="123"/>
      <c r="AQ30" s="123"/>
      <c r="AR30" s="123"/>
    </row>
    <row r="31" s="124" customFormat="1" ht="12.75">
      <c r="H31" s="120"/>
    </row>
    <row r="32" spans="1:8" s="124" customFormat="1" ht="12.75" customHeight="1">
      <c r="A32" s="125"/>
      <c r="B32" s="125"/>
      <c r="C32" s="125"/>
      <c r="D32" s="125"/>
      <c r="E32" s="125"/>
      <c r="F32" s="125"/>
      <c r="G32" s="125"/>
      <c r="H32" s="125"/>
    </row>
    <row r="33" spans="2:7" s="124" customFormat="1" ht="11.25">
      <c r="B33" s="126"/>
      <c r="C33" s="126"/>
      <c r="D33" s="126"/>
      <c r="E33" s="126"/>
      <c r="F33" s="126"/>
      <c r="G33" s="126"/>
    </row>
    <row r="34" spans="2:7" s="124" customFormat="1" ht="11.25">
      <c r="B34" s="125"/>
      <c r="C34" s="125"/>
      <c r="D34" s="125"/>
      <c r="E34" s="125"/>
      <c r="F34" s="125"/>
      <c r="G34" s="125"/>
    </row>
    <row r="35" s="124" customFormat="1" ht="12.75">
      <c r="H35" s="120"/>
    </row>
    <row r="36" spans="1:42" s="124" customFormat="1" ht="11.25">
      <c r="A36" s="126"/>
      <c r="H36" s="126"/>
      <c r="O36" s="126" t="s">
        <v>42</v>
      </c>
      <c r="R36" s="130" t="s">
        <v>83</v>
      </c>
      <c r="U36" s="126"/>
      <c r="AA36" s="126"/>
      <c r="AJ36" s="126"/>
      <c r="AP36" s="126"/>
    </row>
    <row r="37" spans="1:42" s="124" customFormat="1" ht="11.25">
      <c r="A37" s="125"/>
      <c r="H37" s="125"/>
      <c r="O37" s="125" t="s">
        <v>70</v>
      </c>
      <c r="R37" s="124" t="s">
        <v>84</v>
      </c>
      <c r="U37" s="125"/>
      <c r="AA37" s="125"/>
      <c r="AJ37" s="125"/>
      <c r="AP37" s="125"/>
    </row>
    <row r="38" s="124" customFormat="1" ht="12.75">
      <c r="H38" s="120"/>
    </row>
    <row r="39" spans="1:8" ht="12.75">
      <c r="A39" s="127"/>
      <c r="H39" s="128"/>
    </row>
    <row r="40" spans="1:8" ht="12.75">
      <c r="A40" s="128"/>
      <c r="B40" s="128"/>
      <c r="C40" s="128"/>
      <c r="D40" s="128"/>
      <c r="E40" s="128"/>
      <c r="F40" s="128"/>
      <c r="G40" s="128"/>
      <c r="H40" s="128"/>
    </row>
    <row r="41" spans="1:8" ht="12.75">
      <c r="A41" s="128"/>
      <c r="B41" s="128"/>
      <c r="C41" s="128"/>
      <c r="D41" s="128"/>
      <c r="E41" s="128"/>
      <c r="F41" s="128"/>
      <c r="G41" s="128"/>
      <c r="H41" s="128"/>
    </row>
    <row r="42" spans="1:8" ht="12.75">
      <c r="A42" s="128"/>
      <c r="B42" s="128"/>
      <c r="C42" s="128"/>
      <c r="D42" s="128"/>
      <c r="E42" s="128"/>
      <c r="F42" s="128"/>
      <c r="G42" s="128"/>
      <c r="H42" s="128"/>
    </row>
    <row r="43" spans="1:8" ht="12.75">
      <c r="A43" s="128"/>
      <c r="B43" s="128"/>
      <c r="C43" s="128"/>
      <c r="D43" s="128"/>
      <c r="E43" s="128"/>
      <c r="F43" s="128"/>
      <c r="G43" s="128"/>
      <c r="H43" s="128"/>
    </row>
    <row r="44" spans="1:8" ht="12.75">
      <c r="A44" s="128"/>
      <c r="B44" s="128"/>
      <c r="C44" s="128"/>
      <c r="D44" s="128"/>
      <c r="E44" s="128"/>
      <c r="F44" s="128"/>
      <c r="G44" s="128"/>
      <c r="H44" s="128"/>
    </row>
    <row r="45" spans="1:8" ht="12.75">
      <c r="A45" s="128"/>
      <c r="B45" s="128"/>
      <c r="C45" s="128"/>
      <c r="D45" s="128"/>
      <c r="E45" s="128"/>
      <c r="F45" s="128"/>
      <c r="G45" s="128"/>
      <c r="H45" s="128"/>
    </row>
    <row r="46" spans="1:8" ht="12.75">
      <c r="A46" s="128"/>
      <c r="B46" s="128"/>
      <c r="C46" s="128"/>
      <c r="D46" s="128"/>
      <c r="E46" s="128"/>
      <c r="F46" s="128"/>
      <c r="G46" s="128"/>
      <c r="H46" s="128"/>
    </row>
    <row r="47" spans="1:8" ht="12.75">
      <c r="A47" s="128"/>
      <c r="B47" s="128"/>
      <c r="C47" s="128"/>
      <c r="D47" s="128"/>
      <c r="E47" s="128"/>
      <c r="F47" s="128"/>
      <c r="G47" s="128"/>
      <c r="H47" s="128"/>
    </row>
    <row r="48" spans="1:8" ht="12.75">
      <c r="A48" s="128"/>
      <c r="B48" s="128"/>
      <c r="C48" s="128"/>
      <c r="D48" s="128"/>
      <c r="E48" s="128"/>
      <c r="F48" s="128"/>
      <c r="G48" s="128"/>
      <c r="H48" s="128"/>
    </row>
    <row r="49" spans="1:8" ht="12.75">
      <c r="A49" s="128"/>
      <c r="B49" s="128"/>
      <c r="C49" s="128"/>
      <c r="D49" s="128"/>
      <c r="E49" s="128"/>
      <c r="F49" s="128"/>
      <c r="G49" s="128"/>
      <c r="H49" s="128"/>
    </row>
    <row r="50" spans="1:8" ht="12.75">
      <c r="A50" s="128"/>
      <c r="B50" s="128"/>
      <c r="C50" s="128"/>
      <c r="D50" s="128"/>
      <c r="E50" s="128"/>
      <c r="F50" s="128"/>
      <c r="G50" s="128"/>
      <c r="H50" s="128"/>
    </row>
    <row r="51" spans="1:8" ht="12.75">
      <c r="A51" s="128"/>
      <c r="B51" s="128"/>
      <c r="C51" s="128"/>
      <c r="D51" s="128"/>
      <c r="E51" s="128"/>
      <c r="F51" s="128"/>
      <c r="G51" s="128"/>
      <c r="H51" s="128"/>
    </row>
    <row r="52" spans="1:8" ht="12.75">
      <c r="A52" s="128"/>
      <c r="B52" s="128"/>
      <c r="C52" s="128"/>
      <c r="D52" s="128"/>
      <c r="E52" s="128"/>
      <c r="F52" s="128"/>
      <c r="G52" s="128"/>
      <c r="H52" s="128"/>
    </row>
    <row r="53" spans="1:8" ht="12.75">
      <c r="A53" s="128"/>
      <c r="B53" s="128"/>
      <c r="C53" s="128"/>
      <c r="D53" s="128"/>
      <c r="E53" s="128"/>
      <c r="F53" s="128"/>
      <c r="G53" s="128"/>
      <c r="H53" s="128"/>
    </row>
    <row r="54" spans="1:8" ht="12.75">
      <c r="A54" s="128"/>
      <c r="B54" s="128"/>
      <c r="C54" s="128"/>
      <c r="D54" s="128"/>
      <c r="E54" s="128"/>
      <c r="F54" s="128"/>
      <c r="G54" s="128"/>
      <c r="H54" s="128"/>
    </row>
    <row r="55" spans="1:8" ht="12.75">
      <c r="A55" s="128"/>
      <c r="B55" s="128"/>
      <c r="C55" s="128"/>
      <c r="D55" s="128"/>
      <c r="E55" s="128"/>
      <c r="F55" s="128"/>
      <c r="G55" s="128"/>
      <c r="H55" s="128"/>
    </row>
    <row r="56" spans="1:8" ht="12.75">
      <c r="A56" s="128"/>
      <c r="B56" s="128"/>
      <c r="C56" s="128"/>
      <c r="D56" s="128"/>
      <c r="E56" s="128"/>
      <c r="F56" s="128"/>
      <c r="G56" s="128"/>
      <c r="H56" s="128"/>
    </row>
    <row r="57" spans="1:8" ht="12.75">
      <c r="A57" s="128"/>
      <c r="B57" s="128"/>
      <c r="C57" s="128"/>
      <c r="D57" s="128"/>
      <c r="E57" s="128"/>
      <c r="F57" s="128"/>
      <c r="G57" s="128"/>
      <c r="H57" s="128"/>
    </row>
    <row r="58" spans="1:8" ht="12.75">
      <c r="A58" s="128"/>
      <c r="B58" s="128"/>
      <c r="C58" s="128"/>
      <c r="D58" s="128"/>
      <c r="E58" s="128"/>
      <c r="F58" s="128"/>
      <c r="G58" s="128"/>
      <c r="H58" s="128"/>
    </row>
    <row r="59" spans="1:8" ht="12.75">
      <c r="A59" s="128"/>
      <c r="B59" s="128"/>
      <c r="C59" s="128"/>
      <c r="D59" s="128"/>
      <c r="E59" s="128"/>
      <c r="F59" s="128"/>
      <c r="G59" s="128"/>
      <c r="H59" s="128"/>
    </row>
    <row r="60" spans="1:8" ht="12.75">
      <c r="A60" s="128"/>
      <c r="B60" s="128"/>
      <c r="C60" s="128"/>
      <c r="D60" s="128"/>
      <c r="E60" s="128"/>
      <c r="F60" s="128"/>
      <c r="G60" s="128"/>
      <c r="H60" s="128"/>
    </row>
    <row r="61" spans="1:8" ht="12.75">
      <c r="A61" s="128"/>
      <c r="B61" s="128"/>
      <c r="C61" s="128"/>
      <c r="D61" s="128"/>
      <c r="E61" s="128"/>
      <c r="F61" s="128"/>
      <c r="G61" s="128"/>
      <c r="H61" s="128"/>
    </row>
    <row r="62" spans="1:8" ht="12.75">
      <c r="A62" s="128"/>
      <c r="B62" s="128"/>
      <c r="C62" s="128"/>
      <c r="D62" s="128"/>
      <c r="E62" s="128"/>
      <c r="F62" s="128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  <row r="77" spans="1:8" ht="12.75">
      <c r="A77" s="128"/>
      <c r="B77" s="128"/>
      <c r="C77" s="128"/>
      <c r="D77" s="128"/>
      <c r="E77" s="128"/>
      <c r="F77" s="128"/>
      <c r="G77" s="128"/>
      <c r="H77" s="128"/>
    </row>
    <row r="78" spans="1:8" ht="12.75">
      <c r="A78" s="128"/>
      <c r="B78" s="128"/>
      <c r="C78" s="128"/>
      <c r="D78" s="128"/>
      <c r="E78" s="128"/>
      <c r="F78" s="128"/>
      <c r="G78" s="128"/>
      <c r="H78" s="128"/>
    </row>
    <row r="79" spans="1:8" ht="12.75">
      <c r="A79" s="128"/>
      <c r="B79" s="128"/>
      <c r="C79" s="128"/>
      <c r="D79" s="128"/>
      <c r="E79" s="128"/>
      <c r="F79" s="128"/>
      <c r="G79" s="128"/>
      <c r="H79" s="128"/>
    </row>
    <row r="80" spans="1:8" ht="12.75">
      <c r="A80" s="128"/>
      <c r="B80" s="128"/>
      <c r="C80" s="128"/>
      <c r="D80" s="128"/>
      <c r="E80" s="128"/>
      <c r="F80" s="128"/>
      <c r="G80" s="128"/>
      <c r="H80" s="128"/>
    </row>
    <row r="81" spans="1:8" ht="12.75">
      <c r="A81" s="128"/>
      <c r="B81" s="128"/>
      <c r="C81" s="128"/>
      <c r="D81" s="128"/>
      <c r="E81" s="128"/>
      <c r="F81" s="128"/>
      <c r="G81" s="128"/>
      <c r="H81" s="128"/>
    </row>
    <row r="82" spans="1:8" ht="12.75">
      <c r="A82" s="128"/>
      <c r="B82" s="128"/>
      <c r="C82" s="128"/>
      <c r="D82" s="128"/>
      <c r="E82" s="128"/>
      <c r="F82" s="128"/>
      <c r="G82" s="128"/>
      <c r="H82" s="128"/>
    </row>
    <row r="83" spans="1:8" ht="12.75">
      <c r="A83" s="128"/>
      <c r="B83" s="128"/>
      <c r="C83" s="128"/>
      <c r="D83" s="128"/>
      <c r="E83" s="128"/>
      <c r="F83" s="128"/>
      <c r="G83" s="128"/>
      <c r="H83" s="128"/>
    </row>
    <row r="84" spans="1:8" ht="12.75">
      <c r="A84" s="128"/>
      <c r="B84" s="128"/>
      <c r="C84" s="128"/>
      <c r="D84" s="128"/>
      <c r="E84" s="128"/>
      <c r="F84" s="128"/>
      <c r="G84" s="128"/>
      <c r="H84" s="128"/>
    </row>
    <row r="85" spans="1:8" ht="12.75">
      <c r="A85" s="128"/>
      <c r="B85" s="128"/>
      <c r="C85" s="128"/>
      <c r="D85" s="128"/>
      <c r="E85" s="128"/>
      <c r="F85" s="128"/>
      <c r="G85" s="128"/>
      <c r="H85" s="128"/>
    </row>
    <row r="86" spans="1:8" ht="12.75">
      <c r="A86" s="128"/>
      <c r="B86" s="128"/>
      <c r="C86" s="128"/>
      <c r="D86" s="128"/>
      <c r="E86" s="128"/>
      <c r="F86" s="128"/>
      <c r="G86" s="128"/>
      <c r="H86" s="128"/>
    </row>
    <row r="87" spans="1:8" ht="12.75">
      <c r="A87" s="129"/>
      <c r="B87" s="129"/>
      <c r="C87" s="129"/>
      <c r="D87" s="129"/>
      <c r="E87" s="129"/>
      <c r="F87" s="129"/>
      <c r="G87" s="129"/>
      <c r="H87" s="129"/>
    </row>
    <row r="88" spans="1:8" ht="12.75">
      <c r="A88" s="129"/>
      <c r="B88" s="129"/>
      <c r="C88" s="129"/>
      <c r="D88" s="129"/>
      <c r="E88" s="129"/>
      <c r="F88" s="129"/>
      <c r="G88" s="129"/>
      <c r="H88" s="129"/>
    </row>
    <row r="89" spans="1:8" ht="12.75">
      <c r="A89" s="129"/>
      <c r="B89" s="129"/>
      <c r="C89" s="129"/>
      <c r="D89" s="129"/>
      <c r="E89" s="129"/>
      <c r="F89" s="129"/>
      <c r="G89" s="129"/>
      <c r="H89" s="129"/>
    </row>
    <row r="90" spans="1:8" ht="12.75">
      <c r="A90" s="129"/>
      <c r="B90" s="129"/>
      <c r="C90" s="129"/>
      <c r="D90" s="129"/>
      <c r="E90" s="129"/>
      <c r="F90" s="129"/>
      <c r="G90" s="129"/>
      <c r="H90" s="129"/>
    </row>
    <row r="91" spans="1:8" ht="12.75">
      <c r="A91" s="129"/>
      <c r="B91" s="129"/>
      <c r="C91" s="129"/>
      <c r="D91" s="129"/>
      <c r="E91" s="129"/>
      <c r="F91" s="129"/>
      <c r="G91" s="129"/>
      <c r="H91" s="129"/>
    </row>
    <row r="92" spans="1:8" ht="12.75">
      <c r="A92" s="129"/>
      <c r="B92" s="129"/>
      <c r="C92" s="129"/>
      <c r="D92" s="129"/>
      <c r="E92" s="129"/>
      <c r="F92" s="129"/>
      <c r="G92" s="129"/>
      <c r="H92" s="129"/>
    </row>
    <row r="93" spans="1:8" ht="12.75">
      <c r="A93" s="129"/>
      <c r="B93" s="129"/>
      <c r="C93" s="129"/>
      <c r="D93" s="129"/>
      <c r="E93" s="129"/>
      <c r="F93" s="129"/>
      <c r="G93" s="129"/>
      <c r="H93" s="129"/>
    </row>
    <row r="94" spans="1:8" ht="12.75">
      <c r="A94" s="129"/>
      <c r="B94" s="129"/>
      <c r="C94" s="129"/>
      <c r="D94" s="129"/>
      <c r="E94" s="129"/>
      <c r="F94" s="129"/>
      <c r="G94" s="129"/>
      <c r="H94" s="129"/>
    </row>
    <row r="95" spans="1:8" ht="12.75">
      <c r="A95" s="129"/>
      <c r="B95" s="129"/>
      <c r="C95" s="129"/>
      <c r="D95" s="129"/>
      <c r="E95" s="129"/>
      <c r="F95" s="129"/>
      <c r="G95" s="129"/>
      <c r="H95" s="129"/>
    </row>
    <row r="96" spans="1:8" ht="12.75">
      <c r="A96" s="129"/>
      <c r="B96" s="129"/>
      <c r="C96" s="129"/>
      <c r="D96" s="129"/>
      <c r="E96" s="129"/>
      <c r="F96" s="129"/>
      <c r="G96" s="129"/>
      <c r="H96" s="129"/>
    </row>
    <row r="97" spans="1:8" ht="12.75">
      <c r="A97" s="129"/>
      <c r="B97" s="129"/>
      <c r="C97" s="129"/>
      <c r="D97" s="129"/>
      <c r="E97" s="129"/>
      <c r="F97" s="129"/>
      <c r="G97" s="129"/>
      <c r="H97" s="129"/>
    </row>
    <row r="98" spans="1:8" ht="12.75">
      <c r="A98" s="129"/>
      <c r="B98" s="129"/>
      <c r="C98" s="129"/>
      <c r="D98" s="129"/>
      <c r="E98" s="129"/>
      <c r="F98" s="129"/>
      <c r="G98" s="129"/>
      <c r="H98" s="129"/>
    </row>
    <row r="99" spans="1:8" ht="12.75">
      <c r="A99" s="129"/>
      <c r="B99" s="129"/>
      <c r="C99" s="129"/>
      <c r="D99" s="129"/>
      <c r="E99" s="129"/>
      <c r="F99" s="129"/>
      <c r="G99" s="129"/>
      <c r="H99" s="129"/>
    </row>
    <row r="100" spans="1:8" ht="12.75">
      <c r="A100" s="129"/>
      <c r="B100" s="129"/>
      <c r="C100" s="129"/>
      <c r="D100" s="129"/>
      <c r="E100" s="129"/>
      <c r="F100" s="129"/>
      <c r="G100" s="129"/>
      <c r="H100" s="129"/>
    </row>
    <row r="101" spans="1:8" ht="12.75">
      <c r="A101" s="129"/>
      <c r="B101" s="129"/>
      <c r="C101" s="129"/>
      <c r="D101" s="129"/>
      <c r="E101" s="129"/>
      <c r="F101" s="129"/>
      <c r="G101" s="129"/>
      <c r="H101" s="129"/>
    </row>
    <row r="102" spans="1:8" ht="12.75">
      <c r="A102" s="129"/>
      <c r="B102" s="129"/>
      <c r="C102" s="129"/>
      <c r="D102" s="129"/>
      <c r="E102" s="129"/>
      <c r="F102" s="129"/>
      <c r="G102" s="129"/>
      <c r="H102" s="129"/>
    </row>
    <row r="103" spans="1:8" ht="12.75">
      <c r="A103" s="129"/>
      <c r="B103" s="129"/>
      <c r="C103" s="129"/>
      <c r="D103" s="129"/>
      <c r="E103" s="129"/>
      <c r="F103" s="129"/>
      <c r="G103" s="129"/>
      <c r="H103" s="129"/>
    </row>
    <row r="104" spans="1:8" ht="12.75">
      <c r="A104" s="129"/>
      <c r="B104" s="129"/>
      <c r="C104" s="129"/>
      <c r="D104" s="129"/>
      <c r="E104" s="129"/>
      <c r="F104" s="129"/>
      <c r="G104" s="129"/>
      <c r="H104" s="129"/>
    </row>
    <row r="105" spans="1:8" ht="12.75">
      <c r="A105" s="129"/>
      <c r="B105" s="129"/>
      <c r="C105" s="129"/>
      <c r="D105" s="129"/>
      <c r="E105" s="129"/>
      <c r="F105" s="129"/>
      <c r="G105" s="129"/>
      <c r="H105" s="129"/>
    </row>
    <row r="106" spans="1:8" ht="12.75">
      <c r="A106" s="129"/>
      <c r="B106" s="129"/>
      <c r="C106" s="129"/>
      <c r="D106" s="129"/>
      <c r="E106" s="129"/>
      <c r="F106" s="129"/>
      <c r="G106" s="129"/>
      <c r="H106" s="129"/>
    </row>
    <row r="107" spans="1:8" ht="12.75">
      <c r="A107" s="129"/>
      <c r="B107" s="129"/>
      <c r="C107" s="129"/>
      <c r="D107" s="129"/>
      <c r="E107" s="129"/>
      <c r="F107" s="129"/>
      <c r="G107" s="129"/>
      <c r="H107" s="129"/>
    </row>
    <row r="108" spans="1:8" ht="12.75">
      <c r="A108" s="129"/>
      <c r="B108" s="129"/>
      <c r="C108" s="129"/>
      <c r="D108" s="129"/>
      <c r="E108" s="129"/>
      <c r="F108" s="129"/>
      <c r="G108" s="129"/>
      <c r="H108" s="129"/>
    </row>
    <row r="109" spans="1:8" ht="12.75">
      <c r="A109" s="129"/>
      <c r="B109" s="129"/>
      <c r="C109" s="129"/>
      <c r="D109" s="129"/>
      <c r="E109" s="129"/>
      <c r="F109" s="129"/>
      <c r="G109" s="129"/>
      <c r="H109" s="129"/>
    </row>
    <row r="110" spans="1:8" ht="12.75">
      <c r="A110" s="129"/>
      <c r="B110" s="129"/>
      <c r="C110" s="129"/>
      <c r="D110" s="129"/>
      <c r="E110" s="129"/>
      <c r="F110" s="129"/>
      <c r="G110" s="129"/>
      <c r="H110" s="129"/>
    </row>
    <row r="111" spans="1:8" ht="12.75">
      <c r="A111" s="129"/>
      <c r="B111" s="129"/>
      <c r="C111" s="129"/>
      <c r="D111" s="129"/>
      <c r="E111" s="129"/>
      <c r="F111" s="129"/>
      <c r="G111" s="129"/>
      <c r="H111" s="129"/>
    </row>
    <row r="112" spans="1:8" ht="12.75">
      <c r="A112" s="129"/>
      <c r="B112" s="129"/>
      <c r="C112" s="129"/>
      <c r="D112" s="129"/>
      <c r="E112" s="129"/>
      <c r="F112" s="129"/>
      <c r="G112" s="129"/>
      <c r="H112" s="129"/>
    </row>
    <row r="113" spans="1:8" ht="12.75">
      <c r="A113" s="129"/>
      <c r="B113" s="129"/>
      <c r="C113" s="129"/>
      <c r="D113" s="129"/>
      <c r="E113" s="129"/>
      <c r="F113" s="129"/>
      <c r="G113" s="129"/>
      <c r="H113" s="129"/>
    </row>
    <row r="114" spans="1:8" ht="12.75">
      <c r="A114" s="129"/>
      <c r="B114" s="129"/>
      <c r="C114" s="129"/>
      <c r="D114" s="129"/>
      <c r="E114" s="129"/>
      <c r="F114" s="129"/>
      <c r="G114" s="129"/>
      <c r="H114" s="129"/>
    </row>
    <row r="115" spans="1:8" ht="12.75">
      <c r="A115" s="129"/>
      <c r="B115" s="129"/>
      <c r="C115" s="129"/>
      <c r="D115" s="129"/>
      <c r="E115" s="129"/>
      <c r="F115" s="129"/>
      <c r="G115" s="129"/>
      <c r="H115" s="129"/>
    </row>
    <row r="116" spans="1:8" ht="12.75">
      <c r="A116" s="129"/>
      <c r="B116" s="129"/>
      <c r="C116" s="129"/>
      <c r="D116" s="129"/>
      <c r="E116" s="129"/>
      <c r="F116" s="129"/>
      <c r="G116" s="129"/>
      <c r="H116" s="129"/>
    </row>
    <row r="117" spans="1:8" ht="12.75">
      <c r="A117" s="129"/>
      <c r="B117" s="129"/>
      <c r="C117" s="129"/>
      <c r="D117" s="129"/>
      <c r="E117" s="129"/>
      <c r="F117" s="129"/>
      <c r="G117" s="129"/>
      <c r="H117" s="129"/>
    </row>
    <row r="118" spans="1:8" ht="12.75">
      <c r="A118" s="129"/>
      <c r="B118" s="129"/>
      <c r="C118" s="129"/>
      <c r="D118" s="129"/>
      <c r="E118" s="129"/>
      <c r="F118" s="129"/>
      <c r="G118" s="129"/>
      <c r="H118" s="129"/>
    </row>
    <row r="119" spans="1:8" ht="12.75">
      <c r="A119" s="129"/>
      <c r="B119" s="129"/>
      <c r="C119" s="129"/>
      <c r="D119" s="129"/>
      <c r="E119" s="129"/>
      <c r="F119" s="129"/>
      <c r="G119" s="129"/>
      <c r="H119" s="129"/>
    </row>
    <row r="120" spans="1:8" ht="12.75">
      <c r="A120" s="129"/>
      <c r="B120" s="129"/>
      <c r="C120" s="129"/>
      <c r="D120" s="129"/>
      <c r="E120" s="129"/>
      <c r="F120" s="129"/>
      <c r="G120" s="129"/>
      <c r="H120" s="129"/>
    </row>
    <row r="121" spans="1:8" ht="12.75">
      <c r="A121" s="129"/>
      <c r="B121" s="129"/>
      <c r="C121" s="129"/>
      <c r="D121" s="129"/>
      <c r="E121" s="129"/>
      <c r="F121" s="129"/>
      <c r="G121" s="129"/>
      <c r="H121" s="129"/>
    </row>
    <row r="122" spans="1:8" ht="12.75">
      <c r="A122" s="129"/>
      <c r="B122" s="129"/>
      <c r="C122" s="129"/>
      <c r="D122" s="129"/>
      <c r="E122" s="129"/>
      <c r="F122" s="129"/>
      <c r="G122" s="129"/>
      <c r="H122" s="129"/>
    </row>
    <row r="123" spans="1:8" ht="12.75">
      <c r="A123" s="129"/>
      <c r="B123" s="129"/>
      <c r="C123" s="129"/>
      <c r="D123" s="129"/>
      <c r="E123" s="129"/>
      <c r="F123" s="129"/>
      <c r="G123" s="129"/>
      <c r="H123" s="129"/>
    </row>
    <row r="124" spans="1:8" ht="12.75">
      <c r="A124" s="129"/>
      <c r="B124" s="129"/>
      <c r="C124" s="129"/>
      <c r="D124" s="129"/>
      <c r="E124" s="129"/>
      <c r="F124" s="129"/>
      <c r="G124" s="129"/>
      <c r="H124" s="129"/>
    </row>
    <row r="125" spans="1:8" ht="12.75">
      <c r="A125" s="129"/>
      <c r="B125" s="129"/>
      <c r="C125" s="129"/>
      <c r="D125" s="129"/>
      <c r="E125" s="129"/>
      <c r="F125" s="129"/>
      <c r="G125" s="129"/>
      <c r="H125" s="129"/>
    </row>
    <row r="126" spans="1:8" ht="12.75">
      <c r="A126" s="129"/>
      <c r="B126" s="129"/>
      <c r="C126" s="129"/>
      <c r="D126" s="129"/>
      <c r="E126" s="129"/>
      <c r="F126" s="129"/>
      <c r="G126" s="129"/>
      <c r="H126" s="129"/>
    </row>
    <row r="127" spans="1:8" ht="12.75">
      <c r="A127" s="129"/>
      <c r="B127" s="129"/>
      <c r="C127" s="129"/>
      <c r="D127" s="129"/>
      <c r="E127" s="129"/>
      <c r="F127" s="129"/>
      <c r="G127" s="129"/>
      <c r="H127" s="129"/>
    </row>
    <row r="128" spans="1:8" ht="12.75">
      <c r="A128" s="129"/>
      <c r="B128" s="129"/>
      <c r="C128" s="129"/>
      <c r="D128" s="129"/>
      <c r="E128" s="129"/>
      <c r="F128" s="129"/>
      <c r="G128" s="129"/>
      <c r="H128" s="129"/>
    </row>
    <row r="129" spans="1:8" ht="12.75">
      <c r="A129" s="129"/>
      <c r="B129" s="129"/>
      <c r="C129" s="129"/>
      <c r="D129" s="129"/>
      <c r="E129" s="129"/>
      <c r="F129" s="129"/>
      <c r="G129" s="129"/>
      <c r="H129" s="129"/>
    </row>
    <row r="130" spans="1:8" ht="12.75">
      <c r="A130" s="129"/>
      <c r="B130" s="129"/>
      <c r="C130" s="129"/>
      <c r="D130" s="129"/>
      <c r="E130" s="129"/>
      <c r="F130" s="129"/>
      <c r="G130" s="129"/>
      <c r="H130" s="129"/>
    </row>
    <row r="131" spans="1:8" ht="12.75">
      <c r="A131" s="129"/>
      <c r="B131" s="129"/>
      <c r="C131" s="129"/>
      <c r="D131" s="129"/>
      <c r="E131" s="129"/>
      <c r="F131" s="129"/>
      <c r="G131" s="129"/>
      <c r="H131" s="129"/>
    </row>
    <row r="132" spans="1:8" ht="12.75">
      <c r="A132" s="129"/>
      <c r="B132" s="129"/>
      <c r="C132" s="129"/>
      <c r="D132" s="129"/>
      <c r="E132" s="129"/>
      <c r="F132" s="129"/>
      <c r="G132" s="129"/>
      <c r="H132" s="129"/>
    </row>
    <row r="133" spans="1:8" ht="12.75">
      <c r="A133" s="129"/>
      <c r="B133" s="129"/>
      <c r="C133" s="129"/>
      <c r="D133" s="129"/>
      <c r="E133" s="129"/>
      <c r="F133" s="129"/>
      <c r="G133" s="129"/>
      <c r="H133" s="129"/>
    </row>
    <row r="134" spans="1:8" ht="12.75">
      <c r="A134" s="129"/>
      <c r="B134" s="129"/>
      <c r="C134" s="129"/>
      <c r="D134" s="129"/>
      <c r="E134" s="129"/>
      <c r="F134" s="129"/>
      <c r="G134" s="129"/>
      <c r="H134" s="129"/>
    </row>
    <row r="135" spans="1:8" ht="12.75">
      <c r="A135" s="129"/>
      <c r="B135" s="129"/>
      <c r="C135" s="129"/>
      <c r="D135" s="129"/>
      <c r="E135" s="129"/>
      <c r="F135" s="129"/>
      <c r="G135" s="129"/>
      <c r="H135" s="129"/>
    </row>
    <row r="136" spans="1:8" ht="12.75">
      <c r="A136" s="129"/>
      <c r="B136" s="129"/>
      <c r="C136" s="129"/>
      <c r="D136" s="129"/>
      <c r="E136" s="129"/>
      <c r="F136" s="129"/>
      <c r="G136" s="129"/>
      <c r="H136" s="129"/>
    </row>
    <row r="137" spans="1:8" ht="12.75">
      <c r="A137" s="129"/>
      <c r="B137" s="129"/>
      <c r="C137" s="129"/>
      <c r="D137" s="129"/>
      <c r="E137" s="129"/>
      <c r="F137" s="129"/>
      <c r="G137" s="129"/>
      <c r="H137" s="129"/>
    </row>
    <row r="138" spans="1:8" ht="12.75">
      <c r="A138" s="129"/>
      <c r="B138" s="129"/>
      <c r="C138" s="129"/>
      <c r="D138" s="129"/>
      <c r="E138" s="129"/>
      <c r="F138" s="129"/>
      <c r="G138" s="129"/>
      <c r="H138" s="129"/>
    </row>
    <row r="139" spans="1:8" ht="12.75">
      <c r="A139" s="129"/>
      <c r="B139" s="129"/>
      <c r="C139" s="129"/>
      <c r="D139" s="129"/>
      <c r="E139" s="129"/>
      <c r="F139" s="129"/>
      <c r="G139" s="129"/>
      <c r="H139" s="129"/>
    </row>
    <row r="140" spans="1:8" ht="12.75">
      <c r="A140" s="129"/>
      <c r="B140" s="129"/>
      <c r="C140" s="129"/>
      <c r="D140" s="129"/>
      <c r="E140" s="129"/>
      <c r="F140" s="129"/>
      <c r="G140" s="129"/>
      <c r="H140" s="129"/>
    </row>
    <row r="141" spans="1:8" ht="12.75">
      <c r="A141" s="129"/>
      <c r="B141" s="129"/>
      <c r="C141" s="129"/>
      <c r="D141" s="129"/>
      <c r="E141" s="129"/>
      <c r="F141" s="129"/>
      <c r="G141" s="129"/>
      <c r="H141" s="129"/>
    </row>
    <row r="142" spans="1:8" ht="12.75">
      <c r="A142" s="129"/>
      <c r="B142" s="129"/>
      <c r="C142" s="129"/>
      <c r="D142" s="129"/>
      <c r="E142" s="129"/>
      <c r="F142" s="129"/>
      <c r="G142" s="129"/>
      <c r="H142" s="129"/>
    </row>
    <row r="143" spans="1:8" ht="12.75">
      <c r="A143" s="129"/>
      <c r="B143" s="129"/>
      <c r="C143" s="129"/>
      <c r="D143" s="129"/>
      <c r="E143" s="129"/>
      <c r="F143" s="129"/>
      <c r="G143" s="129"/>
      <c r="H143" s="129"/>
    </row>
    <row r="144" spans="1:8" ht="12.75">
      <c r="A144" s="129"/>
      <c r="B144" s="129"/>
      <c r="C144" s="129"/>
      <c r="D144" s="129"/>
      <c r="E144" s="129"/>
      <c r="F144" s="129"/>
      <c r="G144" s="129"/>
      <c r="H144" s="129"/>
    </row>
    <row r="145" spans="1:8" ht="12.75">
      <c r="A145" s="129"/>
      <c r="B145" s="129"/>
      <c r="C145" s="129"/>
      <c r="D145" s="129"/>
      <c r="E145" s="129"/>
      <c r="F145" s="129"/>
      <c r="G145" s="129"/>
      <c r="H145" s="129"/>
    </row>
    <row r="146" spans="1:8" ht="12.75">
      <c r="A146" s="129"/>
      <c r="B146" s="129"/>
      <c r="C146" s="129"/>
      <c r="D146" s="129"/>
      <c r="E146" s="129"/>
      <c r="F146" s="129"/>
      <c r="G146" s="129"/>
      <c r="H146" s="129"/>
    </row>
    <row r="147" spans="1:8" ht="12.75">
      <c r="A147" s="129"/>
      <c r="B147" s="129"/>
      <c r="C147" s="129"/>
      <c r="D147" s="129"/>
      <c r="E147" s="129"/>
      <c r="F147" s="129"/>
      <c r="G147" s="129"/>
      <c r="H147" s="129"/>
    </row>
    <row r="148" spans="1:8" ht="12.75">
      <c r="A148" s="129"/>
      <c r="B148" s="129"/>
      <c r="C148" s="129"/>
      <c r="D148" s="129"/>
      <c r="E148" s="129"/>
      <c r="F148" s="129"/>
      <c r="G148" s="129"/>
      <c r="H148" s="129"/>
    </row>
    <row r="149" spans="1:8" ht="12.75">
      <c r="A149" s="129"/>
      <c r="B149" s="129"/>
      <c r="C149" s="129"/>
      <c r="D149" s="129"/>
      <c r="E149" s="129"/>
      <c r="F149" s="129"/>
      <c r="G149" s="129"/>
      <c r="H149" s="129"/>
    </row>
    <row r="150" spans="1:8" ht="12.75">
      <c r="A150" s="129"/>
      <c r="B150" s="129"/>
      <c r="C150" s="129"/>
      <c r="D150" s="129"/>
      <c r="E150" s="129"/>
      <c r="F150" s="129"/>
      <c r="G150" s="129"/>
      <c r="H150" s="129"/>
    </row>
    <row r="151" spans="1:8" ht="12.75">
      <c r="A151" s="129"/>
      <c r="B151" s="129"/>
      <c r="C151" s="129"/>
      <c r="D151" s="129"/>
      <c r="E151" s="129"/>
      <c r="F151" s="129"/>
      <c r="G151" s="129"/>
      <c r="H151" s="129"/>
    </row>
    <row r="152" spans="1:8" ht="12.75">
      <c r="A152" s="129"/>
      <c r="B152" s="129"/>
      <c r="C152" s="129"/>
      <c r="D152" s="129"/>
      <c r="E152" s="129"/>
      <c r="F152" s="129"/>
      <c r="G152" s="129"/>
      <c r="H152" s="129"/>
    </row>
    <row r="153" spans="1:8" ht="12.75">
      <c r="A153" s="129"/>
      <c r="B153" s="129"/>
      <c r="C153" s="129"/>
      <c r="D153" s="129"/>
      <c r="E153" s="129"/>
      <c r="F153" s="129"/>
      <c r="G153" s="129"/>
      <c r="H153" s="129"/>
    </row>
    <row r="154" spans="1:8" ht="12.75">
      <c r="A154" s="129"/>
      <c r="B154" s="129"/>
      <c r="C154" s="129"/>
      <c r="D154" s="129"/>
      <c r="E154" s="129"/>
      <c r="F154" s="129"/>
      <c r="G154" s="129"/>
      <c r="H154" s="129"/>
    </row>
    <row r="155" spans="1:8" ht="12.75">
      <c r="A155" s="129"/>
      <c r="B155" s="129"/>
      <c r="C155" s="129"/>
      <c r="D155" s="129"/>
      <c r="E155" s="129"/>
      <c r="F155" s="129"/>
      <c r="G155" s="129"/>
      <c r="H155" s="129"/>
    </row>
    <row r="156" spans="1:8" ht="12.75">
      <c r="A156" s="129"/>
      <c r="B156" s="129"/>
      <c r="C156" s="129"/>
      <c r="D156" s="129"/>
      <c r="E156" s="129"/>
      <c r="F156" s="129"/>
      <c r="G156" s="129"/>
      <c r="H156" s="129"/>
    </row>
    <row r="157" spans="1:8" ht="12.75">
      <c r="A157" s="129"/>
      <c r="B157" s="129"/>
      <c r="C157" s="129"/>
      <c r="D157" s="129"/>
      <c r="E157" s="129"/>
      <c r="F157" s="129"/>
      <c r="G157" s="129"/>
      <c r="H157" s="129"/>
    </row>
    <row r="158" spans="1:8" ht="12.75">
      <c r="A158" s="129"/>
      <c r="B158" s="129"/>
      <c r="C158" s="129"/>
      <c r="D158" s="129"/>
      <c r="E158" s="129"/>
      <c r="F158" s="129"/>
      <c r="G158" s="129"/>
      <c r="H158" s="129"/>
    </row>
    <row r="159" spans="1:8" ht="12.75">
      <c r="A159" s="129"/>
      <c r="B159" s="129"/>
      <c r="C159" s="129"/>
      <c r="D159" s="129"/>
      <c r="E159" s="129"/>
      <c r="F159" s="129"/>
      <c r="G159" s="129"/>
      <c r="H159" s="129"/>
    </row>
    <row r="160" spans="1:8" ht="12.75">
      <c r="A160" s="129"/>
      <c r="B160" s="129"/>
      <c r="C160" s="129"/>
      <c r="D160" s="129"/>
      <c r="E160" s="129"/>
      <c r="F160" s="129"/>
      <c r="G160" s="129"/>
      <c r="H160" s="129"/>
    </row>
    <row r="161" spans="1:8" ht="12.75">
      <c r="A161" s="129"/>
      <c r="B161" s="129"/>
      <c r="C161" s="129"/>
      <c r="D161" s="129"/>
      <c r="E161" s="129"/>
      <c r="F161" s="129"/>
      <c r="G161" s="129"/>
      <c r="H161" s="129"/>
    </row>
    <row r="162" spans="1:8" ht="12.75">
      <c r="A162" s="129"/>
      <c r="B162" s="129"/>
      <c r="C162" s="129"/>
      <c r="D162" s="129"/>
      <c r="E162" s="129"/>
      <c r="F162" s="129"/>
      <c r="G162" s="129"/>
      <c r="H162" s="129"/>
    </row>
    <row r="163" spans="1:8" ht="12.75">
      <c r="A163" s="129"/>
      <c r="B163" s="129"/>
      <c r="C163" s="129"/>
      <c r="D163" s="129"/>
      <c r="E163" s="129"/>
      <c r="F163" s="129"/>
      <c r="G163" s="129"/>
      <c r="H163" s="129"/>
    </row>
  </sheetData>
  <sheetProtection/>
  <mergeCells count="100">
    <mergeCell ref="AJ28:AL28"/>
    <mergeCell ref="AM28:AO28"/>
    <mergeCell ref="AP28:AR28"/>
    <mergeCell ref="B29:E29"/>
    <mergeCell ref="L29:Q29"/>
    <mergeCell ref="AM29:AR29"/>
    <mergeCell ref="L28:N28"/>
    <mergeCell ref="O28:Q28"/>
    <mergeCell ref="R28:T28"/>
    <mergeCell ref="U28:W28"/>
    <mergeCell ref="X28:Z28"/>
    <mergeCell ref="AA28:AC28"/>
    <mergeCell ref="I28:K28"/>
    <mergeCell ref="AD29:AL29"/>
    <mergeCell ref="AD28:AF28"/>
    <mergeCell ref="AG28:AI28"/>
    <mergeCell ref="X29:AC29"/>
    <mergeCell ref="R29:W29"/>
    <mergeCell ref="F28:H28"/>
    <mergeCell ref="B24:C24"/>
    <mergeCell ref="B25:C25"/>
    <mergeCell ref="F29:H29"/>
    <mergeCell ref="I29:K29"/>
    <mergeCell ref="D26:E26"/>
    <mergeCell ref="F14:H14"/>
    <mergeCell ref="I14:K14"/>
    <mergeCell ref="L14:N14"/>
    <mergeCell ref="O14:Q14"/>
    <mergeCell ref="B16:E16"/>
    <mergeCell ref="B17:E17"/>
    <mergeCell ref="B18:E18"/>
    <mergeCell ref="B19:E19"/>
    <mergeCell ref="B20:E20"/>
    <mergeCell ref="B21:E21"/>
    <mergeCell ref="B22:E22"/>
    <mergeCell ref="A23:A25"/>
    <mergeCell ref="D24:E24"/>
    <mergeCell ref="D25:E25"/>
    <mergeCell ref="A10:A15"/>
    <mergeCell ref="B10:E15"/>
    <mergeCell ref="A17:A22"/>
    <mergeCell ref="AP14:AR14"/>
    <mergeCell ref="AJ12:AL12"/>
    <mergeCell ref="AM12:AO12"/>
    <mergeCell ref="AP12:AR12"/>
    <mergeCell ref="AA12:AC12"/>
    <mergeCell ref="AD12:AF12"/>
    <mergeCell ref="AG12:AI12"/>
    <mergeCell ref="AA14:AC14"/>
    <mergeCell ref="AD14:AF14"/>
    <mergeCell ref="AG14:AI14"/>
    <mergeCell ref="AJ14:AL14"/>
    <mergeCell ref="AM14:AO14"/>
    <mergeCell ref="U14:W14"/>
    <mergeCell ref="X14:Z14"/>
    <mergeCell ref="R12:T12"/>
    <mergeCell ref="U12:W12"/>
    <mergeCell ref="X12:Z12"/>
    <mergeCell ref="R14:T14"/>
    <mergeCell ref="AG11:AI11"/>
    <mergeCell ref="AJ11:AL11"/>
    <mergeCell ref="AM11:AO11"/>
    <mergeCell ref="AP11:AR11"/>
    <mergeCell ref="AJ10:AL10"/>
    <mergeCell ref="AM10:AO10"/>
    <mergeCell ref="AP10:AR10"/>
    <mergeCell ref="AG10:AI10"/>
    <mergeCell ref="R11:T11"/>
    <mergeCell ref="AA10:AC10"/>
    <mergeCell ref="AD10:AF10"/>
    <mergeCell ref="U11:W11"/>
    <mergeCell ref="X11:Z11"/>
    <mergeCell ref="R10:T10"/>
    <mergeCell ref="AA11:AC11"/>
    <mergeCell ref="AD11:AF11"/>
    <mergeCell ref="U10:W10"/>
    <mergeCell ref="X10:Z10"/>
    <mergeCell ref="AM9:AR9"/>
    <mergeCell ref="L9:Q9"/>
    <mergeCell ref="R9:W9"/>
    <mergeCell ref="X9:AC9"/>
    <mergeCell ref="AD9:AL9"/>
    <mergeCell ref="F11:H11"/>
    <mergeCell ref="I11:K11"/>
    <mergeCell ref="L11:N11"/>
    <mergeCell ref="O11:Q11"/>
    <mergeCell ref="F12:H12"/>
    <mergeCell ref="I12:K12"/>
    <mergeCell ref="L12:N12"/>
    <mergeCell ref="O12:Q12"/>
    <mergeCell ref="C6:K6"/>
    <mergeCell ref="F10:H10"/>
    <mergeCell ref="I10:K10"/>
    <mergeCell ref="L10:N10"/>
    <mergeCell ref="O10:Q10"/>
    <mergeCell ref="C1:K1"/>
    <mergeCell ref="C2:K2"/>
    <mergeCell ref="C3:K3"/>
    <mergeCell ref="C4:K4"/>
    <mergeCell ref="C5:K5"/>
  </mergeCells>
  <printOptions horizontalCentered="1" verticalCentered="1"/>
  <pageMargins left="0.7480314960629921" right="0.35433070866141736" top="0.984251968503937" bottom="0.9055118110236221" header="0" footer="0.35433070866141736"/>
  <pageSetup horizontalDpi="600" verticalDpi="600" orientation="landscape" scale="90" r:id="rId2"/>
  <headerFooter alignWithMargins="0">
    <oddFooter>&amp;CPágina &amp;P</oddFooter>
  </headerFooter>
  <colBreaks count="5" manualBreakCount="5">
    <brk id="11" max="65535" man="1"/>
    <brk id="17" max="65535" man="1"/>
    <brk id="23" max="65535" man="1"/>
    <brk id="29" max="65535" man="1"/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5">
      <selection activeCell="J31" sqref="J31"/>
    </sheetView>
  </sheetViews>
  <sheetFormatPr defaultColWidth="11.421875" defaultRowHeight="12.75"/>
  <cols>
    <col min="1" max="1" width="39.00390625" style="12" customWidth="1"/>
    <col min="2" max="4" width="13.00390625" style="12" customWidth="1"/>
    <col min="5" max="5" width="16.421875" style="12" customWidth="1"/>
    <col min="6" max="7" width="13.00390625" style="12" customWidth="1"/>
    <col min="8" max="8" width="15.28125" style="12" customWidth="1"/>
    <col min="9" max="9" width="5.57421875" style="12" customWidth="1"/>
    <col min="10" max="10" width="15.00390625" style="12" customWidth="1"/>
    <col min="11" max="11" width="11.421875" style="12" customWidth="1"/>
    <col min="12" max="12" width="10.421875" style="12" bestFit="1" customWidth="1"/>
    <col min="13" max="16384" width="11.421875" style="12" customWidth="1"/>
  </cols>
  <sheetData>
    <row r="1" spans="1:10" ht="12.75">
      <c r="A1" s="209" t="s">
        <v>2</v>
      </c>
      <c r="B1" s="209"/>
      <c r="C1" s="209"/>
      <c r="D1" s="209"/>
      <c r="E1" s="209"/>
      <c r="F1" s="209"/>
      <c r="G1" s="209"/>
      <c r="H1" s="209"/>
      <c r="I1" s="16"/>
      <c r="J1" s="16"/>
    </row>
    <row r="2" spans="1:10" ht="12.75">
      <c r="A2" s="209" t="s">
        <v>1</v>
      </c>
      <c r="B2" s="209"/>
      <c r="C2" s="209"/>
      <c r="D2" s="209"/>
      <c r="E2" s="209"/>
      <c r="F2" s="209"/>
      <c r="G2" s="209"/>
      <c r="H2" s="209"/>
      <c r="I2" s="16"/>
      <c r="J2" s="16"/>
    </row>
    <row r="3" spans="1:10" ht="12.75">
      <c r="A3" s="209" t="s">
        <v>38</v>
      </c>
      <c r="B3" s="209"/>
      <c r="C3" s="209"/>
      <c r="D3" s="209"/>
      <c r="E3" s="209"/>
      <c r="F3" s="209"/>
      <c r="G3" s="209"/>
      <c r="H3" s="209"/>
      <c r="I3" s="16"/>
      <c r="J3" s="16"/>
    </row>
    <row r="4" spans="1:10" ht="12.75">
      <c r="A4" s="209" t="s">
        <v>86</v>
      </c>
      <c r="B4" s="209"/>
      <c r="C4" s="209"/>
      <c r="D4" s="209"/>
      <c r="E4" s="209"/>
      <c r="F4" s="209"/>
      <c r="G4" s="209"/>
      <c r="H4" s="209"/>
      <c r="I4" s="17"/>
      <c r="J4" s="17"/>
    </row>
    <row r="5" spans="1:10" ht="12.75">
      <c r="A5" s="209" t="s">
        <v>3</v>
      </c>
      <c r="B5" s="209"/>
      <c r="C5" s="209"/>
      <c r="D5" s="209"/>
      <c r="E5" s="209"/>
      <c r="F5" s="209"/>
      <c r="G5" s="209"/>
      <c r="H5" s="209"/>
      <c r="I5" s="17"/>
      <c r="J5" s="17"/>
    </row>
    <row r="6" spans="1:10" ht="12.75">
      <c r="A6" s="210" t="s">
        <v>79</v>
      </c>
      <c r="B6" s="210"/>
      <c r="C6" s="210"/>
      <c r="D6" s="210"/>
      <c r="E6" s="210"/>
      <c r="F6" s="210"/>
      <c r="G6" s="210"/>
      <c r="H6" s="210"/>
      <c r="I6" s="17"/>
      <c r="J6" s="17"/>
    </row>
    <row r="7" spans="1:10" ht="12.75">
      <c r="A7" s="1"/>
      <c r="B7" s="1"/>
      <c r="C7" s="1"/>
      <c r="D7" s="1"/>
      <c r="E7" s="1"/>
      <c r="F7" s="1"/>
      <c r="G7" s="1"/>
      <c r="H7" s="1"/>
      <c r="I7" s="17"/>
      <c r="J7" s="17"/>
    </row>
    <row r="8" spans="1:10" ht="13.5" thickBot="1">
      <c r="A8" s="1"/>
      <c r="B8" s="1"/>
      <c r="C8" s="1"/>
      <c r="D8" s="1"/>
      <c r="E8" s="1"/>
      <c r="F8" s="1"/>
      <c r="G8" s="1"/>
      <c r="H8" s="1"/>
      <c r="I8" s="17"/>
      <c r="J8" s="17"/>
    </row>
    <row r="9" spans="1:10" ht="34.5" customHeight="1" thickBot="1">
      <c r="A9" s="140" t="s">
        <v>20</v>
      </c>
      <c r="B9" s="140" t="s">
        <v>9</v>
      </c>
      <c r="C9" s="140" t="s">
        <v>4</v>
      </c>
      <c r="D9" s="140" t="s">
        <v>10</v>
      </c>
      <c r="E9" s="140" t="s">
        <v>6</v>
      </c>
      <c r="F9" s="140" t="s">
        <v>11</v>
      </c>
      <c r="G9" s="140" t="s">
        <v>5</v>
      </c>
      <c r="H9" s="140" t="s">
        <v>12</v>
      </c>
      <c r="I9" s="17"/>
      <c r="J9" s="17"/>
    </row>
    <row r="10" spans="1:8" ht="13.5" thickBot="1">
      <c r="A10" s="132" t="str">
        <f>+'GESTION RURAL - IVAN ECHEVERRI'!C9</f>
        <v>GESTION RURAL Y URBANA LTDA</v>
      </c>
      <c r="B10" s="138" t="str">
        <f>+'GESTION RURAL - IVAN ECHEVERRI'!B23</f>
        <v>CUMPLE</v>
      </c>
      <c r="C10" s="138" t="str">
        <f>+'GESTION RURAL - IVAN ECHEVERRI'!B24</f>
        <v>CUMPLE</v>
      </c>
      <c r="D10" s="138" t="str">
        <f>+'GESTION RURAL - IVAN ECHEVERRI'!B25</f>
        <v>CUMPLE</v>
      </c>
      <c r="E10" s="138" t="str">
        <f>+'GESTION RURAL - IVAN ECHEVERRI'!B26</f>
        <v>CUMPLE</v>
      </c>
      <c r="F10" s="138" t="str">
        <f>+'GESTION RURAL - IVAN ECHEVERRI'!B27</f>
        <v>CUMPLE</v>
      </c>
      <c r="G10" s="138" t="str">
        <f>+'GESTION RURAL - IVAN ECHEVERRI'!B28</f>
        <v>CUMPLE</v>
      </c>
      <c r="H10" s="138" t="str">
        <f>+'GESTION RURAL - IVAN ECHEVERRI'!B29</f>
        <v>CUMPLE</v>
      </c>
    </row>
    <row r="11" spans="1:8" s="18" customFormat="1" ht="13.5" thickBot="1">
      <c r="A11" s="133" t="str">
        <f>+'GESTION RURAL - IVAN ECHEVERRI'!D9</f>
        <v>IVAN ECHEVERRI OSORIO</v>
      </c>
      <c r="B11" s="138" t="str">
        <f>+'GESTION RURAL - IVAN ECHEVERRI'!$C23</f>
        <v>CUMPLE</v>
      </c>
      <c r="C11" s="138" t="str">
        <f>+'GESTION RURAL - IVAN ECHEVERRI'!$C24</f>
        <v>CUMPLE</v>
      </c>
      <c r="D11" s="138" t="str">
        <f>+'GESTION RURAL - IVAN ECHEVERRI'!$C$25</f>
        <v>CUMPLE</v>
      </c>
      <c r="E11" s="138" t="str">
        <f>+'GESTION RURAL - IVAN ECHEVERRI'!C26</f>
        <v>CUMPLE</v>
      </c>
      <c r="F11" s="138" t="str">
        <f>+'GESTION RURAL - IVAN ECHEVERRI'!C27</f>
        <v>CUMPLE</v>
      </c>
      <c r="G11" s="138" t="str">
        <f>+'GESTION RURAL - IVAN ECHEVERRI'!C28</f>
        <v>CUMPLE</v>
      </c>
      <c r="H11" s="138" t="str">
        <f>+'GESTION RURAL - IVAN ECHEVERRI'!C29</f>
        <v>CUMPLE</v>
      </c>
    </row>
    <row r="12" spans="1:8" ht="13.5" hidden="1" thickBot="1">
      <c r="A12" s="134" t="e">
        <f>+'GESTION RURAL - IVAN ECHEVERRI'!#REF!</f>
        <v>#REF!</v>
      </c>
      <c r="B12" s="138" t="e">
        <f>+'GESTION RURAL - IVAN ECHEVERRI'!#REF!</f>
        <v>#REF!</v>
      </c>
      <c r="C12" s="138" t="e">
        <f>+'GESTION RURAL - IVAN ECHEVERRI'!#REF!</f>
        <v>#REF!</v>
      </c>
      <c r="D12" s="138" t="e">
        <f>+'GESTION RURAL - IVAN ECHEVERRI'!#REF!</f>
        <v>#REF!</v>
      </c>
      <c r="E12" s="138" t="e">
        <f>+'GESTION RURAL - IVAN ECHEVERRI'!#REF!</f>
        <v>#REF!</v>
      </c>
      <c r="F12" s="138" t="e">
        <f>+'GESTION RURAL - IVAN ECHEVERRI'!#REF!</f>
        <v>#REF!</v>
      </c>
      <c r="G12" s="138" t="e">
        <f>+'GESTION RURAL - IVAN ECHEVERRI'!#REF!</f>
        <v>#REF!</v>
      </c>
      <c r="H12" s="138" t="e">
        <f>+'GESTION RURAL - IVAN ECHEVERRI'!#REF!</f>
        <v>#REF!</v>
      </c>
    </row>
    <row r="13" spans="1:8" ht="13.5" hidden="1" thickBot="1">
      <c r="A13" s="134" t="e">
        <f>+'GESTION RURAL - IVAN ECHEVERRI'!#REF!</f>
        <v>#REF!</v>
      </c>
      <c r="B13" s="138" t="e">
        <f>+'GESTION RURAL - IVAN ECHEVERRI'!#REF!</f>
        <v>#REF!</v>
      </c>
      <c r="C13" s="138" t="e">
        <f>+'GESTION RURAL - IVAN ECHEVERRI'!#REF!</f>
        <v>#REF!</v>
      </c>
      <c r="D13" s="138" t="e">
        <f>+'GESTION RURAL - IVAN ECHEVERRI'!#REF!</f>
        <v>#REF!</v>
      </c>
      <c r="E13" s="138" t="e">
        <f>+'GESTION RURAL - IVAN ECHEVERRI'!#REF!</f>
        <v>#REF!</v>
      </c>
      <c r="F13" s="138" t="e">
        <f>+'GESTION RURAL - IVAN ECHEVERRI'!#REF!</f>
        <v>#REF!</v>
      </c>
      <c r="G13" s="138" t="e">
        <f>+'GESTION RURAL - IVAN ECHEVERRI'!#REF!</f>
        <v>#REF!</v>
      </c>
      <c r="H13" s="138" t="e">
        <f>+'GESTION RURAL - IVAN ECHEVERRI'!#REF!</f>
        <v>#REF!</v>
      </c>
    </row>
    <row r="14" spans="1:8" ht="13.5" hidden="1" thickBot="1">
      <c r="A14" s="134" t="e">
        <f>+'GESTION RURAL - IVAN ECHEVERRI'!#REF!</f>
        <v>#REF!</v>
      </c>
      <c r="B14" s="138" t="e">
        <f>+'GESTION RURAL - IVAN ECHEVERRI'!#REF!</f>
        <v>#REF!</v>
      </c>
      <c r="C14" s="138" t="e">
        <f>+'GESTION RURAL - IVAN ECHEVERRI'!#REF!</f>
        <v>#REF!</v>
      </c>
      <c r="D14" s="138" t="e">
        <f>+'GESTION RURAL - IVAN ECHEVERRI'!#REF!</f>
        <v>#REF!</v>
      </c>
      <c r="E14" s="138" t="e">
        <f>+'GESTION RURAL - IVAN ECHEVERRI'!#REF!</f>
        <v>#REF!</v>
      </c>
      <c r="F14" s="138" t="e">
        <f>+'GESTION RURAL - IVAN ECHEVERRI'!#REF!</f>
        <v>#REF!</v>
      </c>
      <c r="G14" s="138" t="e">
        <f>+'GESTION RURAL - IVAN ECHEVERRI'!#REF!</f>
        <v>#REF!</v>
      </c>
      <c r="H14" s="138" t="e">
        <f>+'GESTION RURAL - IVAN ECHEVERRI'!#REF!</f>
        <v>#REF!</v>
      </c>
    </row>
    <row r="15" spans="1:8" ht="13.5" hidden="1" thickBot="1">
      <c r="A15" s="134" t="e">
        <f>+'GESTION RURAL - IVAN ECHEVERRI'!#REF!</f>
        <v>#REF!</v>
      </c>
      <c r="B15" s="138" t="e">
        <f>+'GESTION RURAL - IVAN ECHEVERRI'!#REF!</f>
        <v>#REF!</v>
      </c>
      <c r="C15" s="138" t="e">
        <f>+'GESTION RURAL - IVAN ECHEVERRI'!#REF!</f>
        <v>#REF!</v>
      </c>
      <c r="D15" s="138" t="e">
        <f>+'GESTION RURAL - IVAN ECHEVERRI'!#REF!</f>
        <v>#REF!</v>
      </c>
      <c r="E15" s="138" t="e">
        <f>+'GESTION RURAL - IVAN ECHEVERRI'!#REF!</f>
        <v>#REF!</v>
      </c>
      <c r="F15" s="138" t="e">
        <f>+'GESTION RURAL - IVAN ECHEVERRI'!#REF!</f>
        <v>#REF!</v>
      </c>
      <c r="G15" s="138" t="e">
        <f>+'GESTION RURAL - IVAN ECHEVERRI'!#REF!</f>
        <v>#REF!</v>
      </c>
      <c r="H15" s="138" t="e">
        <f>+'GESTION RURAL - IVAN ECHEVERRI'!#REF!</f>
        <v>#REF!</v>
      </c>
    </row>
    <row r="16" spans="1:8" ht="13.5" hidden="1" thickBot="1">
      <c r="A16" s="134" t="e">
        <f>+'GESTION RURAL - IVAN ECHEVERRI'!#REF!</f>
        <v>#REF!</v>
      </c>
      <c r="B16" s="138" t="e">
        <f>+'GESTION RURAL - IVAN ECHEVERRI'!#REF!</f>
        <v>#REF!</v>
      </c>
      <c r="C16" s="138" t="e">
        <f>+'GESTION RURAL - IVAN ECHEVERRI'!#REF!</f>
        <v>#REF!</v>
      </c>
      <c r="D16" s="138" t="e">
        <f>+'GESTION RURAL - IVAN ECHEVERRI'!#REF!</f>
        <v>#REF!</v>
      </c>
      <c r="E16" s="138" t="e">
        <f>+'GESTION RURAL - IVAN ECHEVERRI'!#REF!</f>
        <v>#REF!</v>
      </c>
      <c r="F16" s="138" t="e">
        <f>+'GESTION RURAL - IVAN ECHEVERRI'!#REF!</f>
        <v>#REF!</v>
      </c>
      <c r="G16" s="138" t="e">
        <f>+'GESTION RURAL - IVAN ECHEVERRI'!#REF!</f>
        <v>#REF!</v>
      </c>
      <c r="H16" s="138" t="e">
        <f>+'GESTION RURAL - IVAN ECHEVERRI'!#REF!</f>
        <v>#REF!</v>
      </c>
    </row>
    <row r="17" spans="1:8" ht="13.5" hidden="1" thickBot="1">
      <c r="A17" s="134" t="e">
        <f>+'GESTION RURAL - IVAN ECHEVERRI'!#REF!</f>
        <v>#REF!</v>
      </c>
      <c r="B17" s="138" t="e">
        <f>+'GESTION RURAL - IVAN ECHEVERRI'!#REF!</f>
        <v>#REF!</v>
      </c>
      <c r="C17" s="138" t="e">
        <f>+'GESTION RURAL - IVAN ECHEVERRI'!#REF!</f>
        <v>#REF!</v>
      </c>
      <c r="D17" s="138" t="e">
        <f>+'GESTION RURAL - IVAN ECHEVERRI'!#REF!</f>
        <v>#REF!</v>
      </c>
      <c r="E17" s="138" t="e">
        <f>+'GESTION RURAL - IVAN ECHEVERRI'!#REF!</f>
        <v>#REF!</v>
      </c>
      <c r="F17" s="138" t="e">
        <f>+'GESTION RURAL - IVAN ECHEVERRI'!#REF!</f>
        <v>#REF!</v>
      </c>
      <c r="G17" s="138" t="e">
        <f>+'GESTION RURAL - IVAN ECHEVERRI'!#REF!</f>
        <v>#REF!</v>
      </c>
      <c r="H17" s="138" t="e">
        <f>+'GESTION RURAL - IVAN ECHEVERRI'!#REF!</f>
        <v>#REF!</v>
      </c>
    </row>
    <row r="18" spans="1:8" ht="13.5" hidden="1" thickBot="1">
      <c r="A18" s="134" t="e">
        <f>+'GESTION RURAL - IVAN ECHEVERRI'!#REF!</f>
        <v>#REF!</v>
      </c>
      <c r="B18" s="138" t="e">
        <f>+'GESTION RURAL - IVAN ECHEVERRI'!#REF!</f>
        <v>#REF!</v>
      </c>
      <c r="C18" s="138" t="e">
        <f>+'GESTION RURAL - IVAN ECHEVERRI'!#REF!</f>
        <v>#REF!</v>
      </c>
      <c r="D18" s="138" t="e">
        <f>+'GESTION RURAL - IVAN ECHEVERRI'!#REF!</f>
        <v>#REF!</v>
      </c>
      <c r="E18" s="138" t="e">
        <f>+'GESTION RURAL - IVAN ECHEVERRI'!#REF!</f>
        <v>#REF!</v>
      </c>
      <c r="F18" s="138" t="e">
        <f>+'GESTION RURAL - IVAN ECHEVERRI'!#REF!</f>
        <v>#REF!</v>
      </c>
      <c r="G18" s="138" t="e">
        <f>+'GESTION RURAL - IVAN ECHEVERRI'!#REF!</f>
        <v>#REF!</v>
      </c>
      <c r="H18" s="138" t="e">
        <f>+'GESTION RURAL - IVAN ECHEVERRI'!#REF!</f>
        <v>#REF!</v>
      </c>
    </row>
    <row r="19" spans="1:8" ht="13.5" hidden="1" thickBot="1">
      <c r="A19" s="134" t="e">
        <f>+'GESTION RURAL - IVAN ECHEVERRI'!#REF!</f>
        <v>#REF!</v>
      </c>
      <c r="B19" s="138" t="e">
        <f>+'GESTION RURAL - IVAN ECHEVERRI'!#REF!</f>
        <v>#REF!</v>
      </c>
      <c r="C19" s="138" t="e">
        <f>+'GESTION RURAL - IVAN ECHEVERRI'!#REF!</f>
        <v>#REF!</v>
      </c>
      <c r="D19" s="138" t="e">
        <f>+'GESTION RURAL - IVAN ECHEVERRI'!#REF!</f>
        <v>#REF!</v>
      </c>
      <c r="E19" s="138" t="e">
        <f>+'GESTION RURAL - IVAN ECHEVERRI'!#REF!</f>
        <v>#REF!</v>
      </c>
      <c r="F19" s="138" t="e">
        <f>+'GESTION RURAL - IVAN ECHEVERRI'!#REF!</f>
        <v>#REF!</v>
      </c>
      <c r="G19" s="138" t="e">
        <f>+'GESTION RURAL - IVAN ECHEVERRI'!#REF!</f>
        <v>#REF!</v>
      </c>
      <c r="H19" s="138" t="e">
        <f>+'GESTION RURAL - IVAN ECHEVERRI'!#REF!</f>
        <v>#REF!</v>
      </c>
    </row>
    <row r="20" spans="1:8" ht="13.5" hidden="1" thickBot="1">
      <c r="A20" s="134" t="e">
        <f>+'GESTION RURAL - IVAN ECHEVERRI'!#REF!</f>
        <v>#REF!</v>
      </c>
      <c r="B20" s="138" t="e">
        <f>+'GESTION RURAL - IVAN ECHEVERRI'!#REF!</f>
        <v>#REF!</v>
      </c>
      <c r="C20" s="138" t="e">
        <f>+'GESTION RURAL - IVAN ECHEVERRI'!#REF!</f>
        <v>#REF!</v>
      </c>
      <c r="D20" s="138" t="e">
        <f>+'GESTION RURAL - IVAN ECHEVERRI'!#REF!</f>
        <v>#REF!</v>
      </c>
      <c r="E20" s="138" t="e">
        <f>+'GESTION RURAL - IVAN ECHEVERRI'!#REF!</f>
        <v>#REF!</v>
      </c>
      <c r="F20" s="138" t="e">
        <f>+'GESTION RURAL - IVAN ECHEVERRI'!#REF!</f>
        <v>#REF!</v>
      </c>
      <c r="G20" s="138" t="e">
        <f>+'GESTION RURAL - IVAN ECHEVERRI'!#REF!</f>
        <v>#REF!</v>
      </c>
      <c r="H20" s="138" t="e">
        <f>+'GESTION RURAL - IVAN ECHEVERRI'!#REF!</f>
        <v>#REF!</v>
      </c>
    </row>
    <row r="21" spans="1:8" ht="13.5" hidden="1" thickBot="1">
      <c r="A21" s="134" t="e">
        <f>+'GESTION RURAL - IVAN ECHEVERRI'!#REF!</f>
        <v>#REF!</v>
      </c>
      <c r="B21" s="138" t="e">
        <f>+'GESTION RURAL - IVAN ECHEVERRI'!#REF!</f>
        <v>#REF!</v>
      </c>
      <c r="C21" s="138" t="e">
        <f>+'GESTION RURAL - IVAN ECHEVERRI'!#REF!</f>
        <v>#REF!</v>
      </c>
      <c r="D21" s="138" t="e">
        <f>+'GESTION RURAL - IVAN ECHEVERRI'!#REF!</f>
        <v>#REF!</v>
      </c>
      <c r="E21" s="138" t="e">
        <f>+'GESTION RURAL - IVAN ECHEVERRI'!#REF!</f>
        <v>#REF!</v>
      </c>
      <c r="F21" s="138" t="e">
        <f>+'GESTION RURAL - IVAN ECHEVERRI'!#REF!</f>
        <v>#REF!</v>
      </c>
      <c r="G21" s="138" t="e">
        <f>+'GESTION RURAL - IVAN ECHEVERRI'!#REF!</f>
        <v>#REF!</v>
      </c>
      <c r="H21" s="138" t="e">
        <f>+'GESTION RURAL - IVAN ECHEVERRI'!#REF!</f>
        <v>#REF!</v>
      </c>
    </row>
    <row r="22" spans="1:8" ht="13.5" hidden="1" thickBot="1">
      <c r="A22" s="134" t="e">
        <f>+'GESTION RURAL - IVAN ECHEVERRI'!#REF!</f>
        <v>#REF!</v>
      </c>
      <c r="B22" s="138" t="e">
        <f>+'GESTION RURAL - IVAN ECHEVERRI'!#REF!</f>
        <v>#REF!</v>
      </c>
      <c r="C22" s="138" t="e">
        <f>+'GESTION RURAL - IVAN ECHEVERRI'!#REF!</f>
        <v>#REF!</v>
      </c>
      <c r="D22" s="138" t="e">
        <f>+'GESTION RURAL - IVAN ECHEVERRI'!#REF!</f>
        <v>#REF!</v>
      </c>
      <c r="E22" s="138" t="e">
        <f>+'GESTION RURAL - IVAN ECHEVERRI'!#REF!</f>
        <v>#REF!</v>
      </c>
      <c r="F22" s="138" t="e">
        <f>+'GESTION RURAL - IVAN ECHEVERRI'!#REF!</f>
        <v>#REF!</v>
      </c>
      <c r="G22" s="138" t="e">
        <f>+'GESTION RURAL - IVAN ECHEVERRI'!#REF!</f>
        <v>#REF!</v>
      </c>
      <c r="H22" s="138" t="e">
        <f>+'GESTION RURAL - IVAN ECHEVERRI'!#REF!</f>
        <v>#REF!</v>
      </c>
    </row>
    <row r="23" spans="1:8" ht="13.5" hidden="1" thickBot="1">
      <c r="A23" s="134" t="e">
        <f>+'GESTION RURAL - IVAN ECHEVERRI'!#REF!</f>
        <v>#REF!</v>
      </c>
      <c r="B23" s="138" t="e">
        <f>+'GESTION RURAL - IVAN ECHEVERRI'!#REF!</f>
        <v>#REF!</v>
      </c>
      <c r="C23" s="138" t="e">
        <f>+'GESTION RURAL - IVAN ECHEVERRI'!#REF!</f>
        <v>#REF!</v>
      </c>
      <c r="D23" s="138" t="e">
        <f>+'GESTION RURAL - IVAN ECHEVERRI'!#REF!</f>
        <v>#REF!</v>
      </c>
      <c r="E23" s="138" t="e">
        <f>+'GESTION RURAL - IVAN ECHEVERRI'!#REF!</f>
        <v>#REF!</v>
      </c>
      <c r="F23" s="138" t="e">
        <f>+'GESTION RURAL - IVAN ECHEVERRI'!#REF!</f>
        <v>#REF!</v>
      </c>
      <c r="G23" s="138" t="e">
        <f>+'GESTION RURAL - IVAN ECHEVERRI'!#REF!</f>
        <v>#REF!</v>
      </c>
      <c r="H23" s="138" t="e">
        <f>+'GESTION RURAL - IVAN ECHEVERRI'!#REF!</f>
        <v>#REF!</v>
      </c>
    </row>
    <row r="24" spans="1:8" ht="13.5" hidden="1" thickBot="1">
      <c r="A24" s="134" t="e">
        <f>+'GESTION RURAL - IVAN ECHEVERRI'!#REF!</f>
        <v>#REF!</v>
      </c>
      <c r="B24" s="138" t="e">
        <f>+'GESTION RURAL - IVAN ECHEVERRI'!#REF!</f>
        <v>#REF!</v>
      </c>
      <c r="C24" s="138" t="e">
        <f>+'GESTION RURAL - IVAN ECHEVERRI'!#REF!</f>
        <v>#REF!</v>
      </c>
      <c r="D24" s="138" t="e">
        <f>+'GESTION RURAL - IVAN ECHEVERRI'!#REF!</f>
        <v>#REF!</v>
      </c>
      <c r="E24" s="138" t="e">
        <f>+'GESTION RURAL - IVAN ECHEVERRI'!#REF!</f>
        <v>#REF!</v>
      </c>
      <c r="F24" s="138" t="e">
        <f>+'GESTION RURAL - IVAN ECHEVERRI'!#REF!</f>
        <v>#REF!</v>
      </c>
      <c r="G24" s="138" t="e">
        <f>+'GESTION RURAL - IVAN ECHEVERRI'!#REF!</f>
        <v>#REF!</v>
      </c>
      <c r="H24" s="138" t="e">
        <f>+'GESTION RURAL - IVAN ECHEVERRI'!#REF!</f>
        <v>#REF!</v>
      </c>
    </row>
    <row r="25" spans="1:8" ht="13.5" hidden="1" thickBot="1">
      <c r="A25" s="134" t="e">
        <f>+'GESTION RURAL - IVAN ECHEVERRI'!#REF!</f>
        <v>#REF!</v>
      </c>
      <c r="B25" s="138" t="e">
        <f>+'GESTION RURAL - IVAN ECHEVERRI'!#REF!</f>
        <v>#REF!</v>
      </c>
      <c r="C25" s="138" t="e">
        <f>+'GESTION RURAL - IVAN ECHEVERRI'!#REF!</f>
        <v>#REF!</v>
      </c>
      <c r="D25" s="138" t="e">
        <f>+'GESTION RURAL - IVAN ECHEVERRI'!#REF!</f>
        <v>#REF!</v>
      </c>
      <c r="E25" s="138" t="e">
        <f>+'GESTION RURAL - IVAN ECHEVERRI'!#REF!</f>
        <v>#REF!</v>
      </c>
      <c r="F25" s="138" t="e">
        <f>+'GESTION RURAL - IVAN ECHEVERRI'!#REF!</f>
        <v>#REF!</v>
      </c>
      <c r="G25" s="138" t="e">
        <f>+'GESTION RURAL - IVAN ECHEVERRI'!#REF!</f>
        <v>#REF!</v>
      </c>
      <c r="H25" s="138" t="e">
        <f>+'GESTION RURAL - IVAN ECHEVERRI'!#REF!</f>
        <v>#REF!</v>
      </c>
    </row>
    <row r="26" spans="1:8" ht="13.5" hidden="1" thickBot="1">
      <c r="A26" s="134" t="e">
        <f>+'GESTION RURAL - IVAN ECHEVERRI'!#REF!</f>
        <v>#REF!</v>
      </c>
      <c r="B26" s="138" t="e">
        <f>+'GESTION RURAL - IVAN ECHEVERRI'!#REF!</f>
        <v>#REF!</v>
      </c>
      <c r="C26" s="138" t="e">
        <f>+'GESTION RURAL - IVAN ECHEVERRI'!#REF!</f>
        <v>#REF!</v>
      </c>
      <c r="D26" s="138" t="e">
        <f>+'GESTION RURAL - IVAN ECHEVERRI'!#REF!</f>
        <v>#REF!</v>
      </c>
      <c r="E26" s="138" t="e">
        <f>+'GESTION RURAL - IVAN ECHEVERRI'!#REF!</f>
        <v>#REF!</v>
      </c>
      <c r="F26" s="138" t="e">
        <f>+'GESTION RURAL - IVAN ECHEVERRI'!#REF!</f>
        <v>#REF!</v>
      </c>
      <c r="G26" s="138" t="e">
        <f>+'GESTION RURAL - IVAN ECHEVERRI'!#REF!</f>
        <v>#REF!</v>
      </c>
      <c r="H26" s="138" t="e">
        <f>+'GESTION RURAL - IVAN ECHEVERRI'!#REF!</f>
        <v>#REF!</v>
      </c>
    </row>
    <row r="27" spans="1:8" ht="13.5" hidden="1" thickBot="1">
      <c r="A27" s="134" t="e">
        <f>+'GESTION RURAL - IVAN ECHEVERRI'!#REF!</f>
        <v>#REF!</v>
      </c>
      <c r="B27" s="138" t="e">
        <f>+'GESTION RURAL - IVAN ECHEVERRI'!#REF!</f>
        <v>#REF!</v>
      </c>
      <c r="C27" s="138" t="e">
        <f>+'GESTION RURAL - IVAN ECHEVERRI'!#REF!</f>
        <v>#REF!</v>
      </c>
      <c r="D27" s="138" t="e">
        <f>+'GESTION RURAL - IVAN ECHEVERRI'!#REF!</f>
        <v>#REF!</v>
      </c>
      <c r="E27" s="138" t="e">
        <f>+'GESTION RURAL - IVAN ECHEVERRI'!#REF!</f>
        <v>#REF!</v>
      </c>
      <c r="F27" s="138" t="e">
        <f>+'GESTION RURAL - IVAN ECHEVERRI'!#REF!</f>
        <v>#REF!</v>
      </c>
      <c r="G27" s="138" t="e">
        <f>+'GESTION RURAL - IVAN ECHEVERRI'!#REF!</f>
        <v>#REF!</v>
      </c>
      <c r="H27" s="138" t="e">
        <f>+'GESTION RURAL - IVAN ECHEVERRI'!#REF!</f>
        <v>#REF!</v>
      </c>
    </row>
    <row r="28" spans="1:8" ht="13.5" hidden="1" thickBot="1">
      <c r="A28" s="134" t="e">
        <f>+'GESTION RURAL - IVAN ECHEVERRI'!#REF!</f>
        <v>#REF!</v>
      </c>
      <c r="B28" s="138" t="e">
        <f>+'GESTION RURAL - IVAN ECHEVERRI'!#REF!</f>
        <v>#REF!</v>
      </c>
      <c r="C28" s="138" t="e">
        <f>+'GESTION RURAL - IVAN ECHEVERRI'!#REF!</f>
        <v>#REF!</v>
      </c>
      <c r="D28" s="138" t="e">
        <f>+'GESTION RURAL - IVAN ECHEVERRI'!#REF!</f>
        <v>#REF!</v>
      </c>
      <c r="E28" s="138" t="e">
        <f>+'GESTION RURAL - IVAN ECHEVERRI'!#REF!</f>
        <v>#REF!</v>
      </c>
      <c r="F28" s="138" t="e">
        <f>+'GESTION RURAL - IVAN ECHEVERRI'!#REF!</f>
        <v>#REF!</v>
      </c>
      <c r="G28" s="138" t="e">
        <f>+'GESTION RURAL - IVAN ECHEVERRI'!#REF!</f>
        <v>#REF!</v>
      </c>
      <c r="H28" s="138" t="e">
        <f>+'GESTION RURAL - IVAN ECHEVERRI'!#REF!</f>
        <v>#REF!</v>
      </c>
    </row>
    <row r="29" spans="1:8" ht="13.5" thickBot="1">
      <c r="A29" s="134" t="str">
        <f>+PROYECCION!C11</f>
        <v>CONSORCIO PROYECCION </v>
      </c>
      <c r="B29" s="138" t="str">
        <f>+PROYECCION!B26</f>
        <v>CUMPLE</v>
      </c>
      <c r="C29" s="138" t="str">
        <f>+PROYECCION!B27</f>
        <v>CUMPLE</v>
      </c>
      <c r="D29" s="138" t="str">
        <f>+PROYECCION!B28</f>
        <v>CUMPLE</v>
      </c>
      <c r="E29" s="138" t="str">
        <f>+PROYECCION!B29</f>
        <v>CUMPLE</v>
      </c>
      <c r="F29" s="138" t="str">
        <f>+PROYECCION!B30</f>
        <v>CUMPLE</v>
      </c>
      <c r="G29" s="138" t="str">
        <f>+PROYECCION!B31</f>
        <v>CUMPLE</v>
      </c>
      <c r="H29" s="138" t="str">
        <f>+PROYECCION!B32</f>
        <v>CUMPLE</v>
      </c>
    </row>
    <row r="30" spans="1:8" ht="13.5" thickBot="1">
      <c r="A30" s="134" t="str">
        <f>+CALDAS!C9</f>
        <v>CONSORCIO CALDAS</v>
      </c>
      <c r="B30" s="138" t="str">
        <f>+CALDAS!$B$24</f>
        <v>CUMPLE</v>
      </c>
      <c r="C30" s="138" t="str">
        <f>+CALDAS!$B$25</f>
        <v>CUMPLE</v>
      </c>
      <c r="D30" s="138" t="str">
        <f>+CALDAS!$B$26</f>
        <v>CUMPLE</v>
      </c>
      <c r="E30" s="138" t="str">
        <f>+CALDAS!$B$27</f>
        <v>CUMPLE</v>
      </c>
      <c r="F30" s="138" t="str">
        <f>+CALDAS!$B$28</f>
        <v>CUMPLE</v>
      </c>
      <c r="G30" s="138" t="str">
        <f>+CALDAS!$B$29</f>
        <v>CUMPLE</v>
      </c>
      <c r="H30" s="138" t="str">
        <f>+CALDAS!$B$30</f>
        <v>CUMPLE</v>
      </c>
    </row>
    <row r="31" spans="1:8" ht="13.5" thickBot="1">
      <c r="A31" s="134" t="str">
        <f>+UDISTRITAL!C9</f>
        <v>CONSORCIO UNIVERSIDAD DISTRITAL FJC</v>
      </c>
      <c r="B31" s="138" t="str">
        <f>+UDISTRITAL!$B$24</f>
        <v>CUMPLE</v>
      </c>
      <c r="C31" s="138" t="str">
        <f>+UDISTRITAL!$B$25</f>
        <v>CUMPLE</v>
      </c>
      <c r="D31" s="138" t="str">
        <f>+UDISTRITAL!$B$26</f>
        <v>CUMPLE</v>
      </c>
      <c r="E31" s="138" t="str">
        <f>+CALDAS!$B$27</f>
        <v>CUMPLE</v>
      </c>
      <c r="F31" s="138" t="str">
        <f>+UDISTRITAL!$B$28</f>
        <v>CUMPLE</v>
      </c>
      <c r="G31" s="138" t="str">
        <f>+UDISTRITAL!$B$29</f>
        <v>CUMPLE</v>
      </c>
      <c r="H31" s="138" t="str">
        <f>+UDISTRITAL!$B$30</f>
        <v>CUMPLE</v>
      </c>
    </row>
    <row r="32" spans="1:8" ht="13.5" thickBot="1">
      <c r="A32" s="134" t="str">
        <f>+'SAN CRISTOBAL'!C8</f>
        <v>UNION TEMPORAL SAN CRISTOBAL</v>
      </c>
      <c r="B32" s="138" t="str">
        <f>+'SAN CRISTOBAL'!$B$23</f>
        <v>CUMPLE</v>
      </c>
      <c r="C32" s="138" t="str">
        <f>+'SAN CRISTOBAL'!$B$24</f>
        <v>CUMPLE</v>
      </c>
      <c r="D32" s="138" t="str">
        <f>+'SAN CRISTOBAL'!$B$25</f>
        <v>CUMPLE</v>
      </c>
      <c r="E32" s="138" t="str">
        <f>+'SAN CRISTOBAL'!$B$26</f>
        <v>CUMPLE</v>
      </c>
      <c r="F32" s="138" t="str">
        <f>+'SAN CRISTOBAL'!$B$27</f>
        <v>CUMPLE</v>
      </c>
      <c r="G32" s="137" t="str">
        <f>+'SAN CRISTOBAL'!$B$28</f>
        <v>NO CUMPLE</v>
      </c>
      <c r="H32" s="138" t="str">
        <f>+'SAN CRISTOBAL'!$B$29</f>
        <v>CUMPLE</v>
      </c>
    </row>
    <row r="33" spans="1:8" ht="13.5" thickBot="1">
      <c r="A33" s="135" t="str">
        <f>+GUADALUPE!C9</f>
        <v>CONSORCIO GUADALUPE</v>
      </c>
      <c r="B33" s="136" t="str">
        <f>+GUADALUPE!$B$24</f>
        <v>NO CUMPLE</v>
      </c>
      <c r="C33" s="139" t="str">
        <f>+GUADALUPE!$B$25</f>
        <v>CUMPLE</v>
      </c>
      <c r="D33" s="139" t="str">
        <f>+GUADALUPE!$B$26</f>
        <v>CUMPLE</v>
      </c>
      <c r="E33" s="139" t="str">
        <f>+GUADALUPE!$B$27</f>
        <v>CUMPLE</v>
      </c>
      <c r="F33" s="139" t="str">
        <f>+GUADALUPE!$B$28</f>
        <v>CUMPLE</v>
      </c>
      <c r="G33" s="135" t="str">
        <f>+GUADALUPE!$B$29</f>
        <v>CUMPLE</v>
      </c>
      <c r="H33" s="139" t="str">
        <f>+GUADALUPE!$B$30</f>
        <v>CUMPLE</v>
      </c>
    </row>
    <row r="34" spans="1:8" ht="12.75" hidden="1">
      <c r="A34" s="3" t="e">
        <f>+#REF!</f>
        <v>#REF!</v>
      </c>
      <c r="B34" s="3" t="e">
        <f>+#REF!</f>
        <v>#REF!</v>
      </c>
      <c r="C34" s="3" t="e">
        <f>+#REF!</f>
        <v>#REF!</v>
      </c>
      <c r="D34" s="3" t="e">
        <f>+#REF!</f>
        <v>#REF!</v>
      </c>
      <c r="E34" s="3" t="e">
        <f>+#REF!</f>
        <v>#REF!</v>
      </c>
      <c r="F34" s="3" t="e">
        <f>+#REF!</f>
        <v>#REF!</v>
      </c>
      <c r="G34" s="3" t="e">
        <f>+#REF!</f>
        <v>#REF!</v>
      </c>
      <c r="H34" s="3" t="e">
        <f>+#REF!</f>
        <v>#REF!</v>
      </c>
    </row>
    <row r="35" spans="1:8" ht="12.75" hidden="1">
      <c r="A35" s="2" t="e">
        <f>+#REF!</f>
        <v>#REF!</v>
      </c>
      <c r="B35" s="2" t="e">
        <f>+#REF!</f>
        <v>#REF!</v>
      </c>
      <c r="C35" s="2" t="e">
        <f>+#REF!</f>
        <v>#REF!</v>
      </c>
      <c r="D35" s="2" t="e">
        <f>+#REF!</f>
        <v>#REF!</v>
      </c>
      <c r="E35" s="2" t="e">
        <f>+#REF!</f>
        <v>#REF!</v>
      </c>
      <c r="F35" s="2" t="e">
        <f>+#REF!</f>
        <v>#REF!</v>
      </c>
      <c r="G35" s="2" t="e">
        <f>+#REF!</f>
        <v>#REF!</v>
      </c>
      <c r="H35" s="2" t="e">
        <f>+#REF!</f>
        <v>#REF!</v>
      </c>
    </row>
    <row r="36" spans="1:8" ht="12.75" hidden="1">
      <c r="A36" s="2" t="e">
        <f>+#REF!</f>
        <v>#REF!</v>
      </c>
      <c r="B36" s="2" t="e">
        <f>+#REF!</f>
        <v>#REF!</v>
      </c>
      <c r="C36" s="2" t="e">
        <f>+#REF!</f>
        <v>#REF!</v>
      </c>
      <c r="D36" s="2" t="e">
        <f>+#REF!</f>
        <v>#REF!</v>
      </c>
      <c r="E36" s="2" t="e">
        <f>+#REF!</f>
        <v>#REF!</v>
      </c>
      <c r="F36" s="2" t="e">
        <f>+#REF!</f>
        <v>#REF!</v>
      </c>
      <c r="G36" s="2" t="e">
        <f>+#REF!</f>
        <v>#REF!</v>
      </c>
      <c r="H36" s="2" t="e">
        <f>+#REF!</f>
        <v>#REF!</v>
      </c>
    </row>
    <row r="37" spans="1:8" ht="12.75" hidden="1">
      <c r="A37" s="2" t="e">
        <f>+#REF!</f>
        <v>#REF!</v>
      </c>
      <c r="B37" s="2" t="e">
        <f>+#REF!</f>
        <v>#REF!</v>
      </c>
      <c r="C37" s="2" t="e">
        <f>+#REF!</f>
        <v>#REF!</v>
      </c>
      <c r="D37" s="2" t="e">
        <f>+#REF!</f>
        <v>#REF!</v>
      </c>
      <c r="E37" s="2" t="e">
        <f>+#REF!</f>
        <v>#REF!</v>
      </c>
      <c r="F37" s="2" t="e">
        <f>+#REF!</f>
        <v>#REF!</v>
      </c>
      <c r="G37" s="2" t="e">
        <f>+#REF!</f>
        <v>#REF!</v>
      </c>
      <c r="H37" s="2" t="e">
        <f>+#REF!</f>
        <v>#REF!</v>
      </c>
    </row>
    <row r="38" spans="1:8" ht="12.75" hidden="1">
      <c r="A38" s="2" t="e">
        <f>+#REF!</f>
        <v>#REF!</v>
      </c>
      <c r="B38" s="2" t="e">
        <f>+#REF!</f>
        <v>#REF!</v>
      </c>
      <c r="C38" s="2" t="e">
        <f>+#REF!</f>
        <v>#REF!</v>
      </c>
      <c r="D38" s="2" t="e">
        <f>+#REF!</f>
        <v>#REF!</v>
      </c>
      <c r="E38" s="2" t="e">
        <f>+#REF!</f>
        <v>#REF!</v>
      </c>
      <c r="F38" s="2" t="e">
        <f>+#REF!</f>
        <v>#REF!</v>
      </c>
      <c r="G38" s="2" t="e">
        <f>+#REF!</f>
        <v>#REF!</v>
      </c>
      <c r="H38" s="2" t="e">
        <f>+#REF!</f>
        <v>#REF!</v>
      </c>
    </row>
    <row r="42" spans="1:10" ht="12.75">
      <c r="A42" s="19" t="s">
        <v>69</v>
      </c>
      <c r="B42" s="19"/>
      <c r="C42" s="19"/>
      <c r="D42" s="19"/>
      <c r="E42" s="19"/>
      <c r="F42" s="19" t="s">
        <v>42</v>
      </c>
      <c r="G42" s="19"/>
      <c r="I42" s="10"/>
      <c r="J42" s="10"/>
    </row>
    <row r="43" spans="1:10" ht="12.75">
      <c r="A43" s="20" t="s">
        <v>71</v>
      </c>
      <c r="B43" s="20"/>
      <c r="C43" s="20"/>
      <c r="D43" s="20"/>
      <c r="E43" s="20"/>
      <c r="F43" s="20" t="s">
        <v>70</v>
      </c>
      <c r="G43" s="2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9"/>
      <c r="I44" s="10"/>
      <c r="J44" s="10"/>
    </row>
  </sheetData>
  <sheetProtection/>
  <mergeCells count="6">
    <mergeCell ref="A4:H4"/>
    <mergeCell ref="A5:H5"/>
    <mergeCell ref="A6:H6"/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2.57421875" style="22" bestFit="1" customWidth="1"/>
    <col min="2" max="2" width="31.8515625" style="22" customWidth="1"/>
    <col min="3" max="3" width="30.8515625" style="22" customWidth="1"/>
    <col min="4" max="4" width="26.8515625" style="22" customWidth="1"/>
    <col min="5" max="16384" width="11.421875" style="22" customWidth="1"/>
  </cols>
  <sheetData>
    <row r="1" spans="1:7" ht="13.5">
      <c r="A1" s="143" t="s">
        <v>2</v>
      </c>
      <c r="B1" s="143"/>
      <c r="C1" s="143"/>
      <c r="D1" s="143"/>
      <c r="E1" s="42"/>
      <c r="F1" s="42"/>
      <c r="G1" s="42"/>
    </row>
    <row r="2" spans="1:7" ht="13.5">
      <c r="A2" s="143" t="s">
        <v>1</v>
      </c>
      <c r="B2" s="143"/>
      <c r="C2" s="143"/>
      <c r="D2" s="143"/>
      <c r="E2" s="42"/>
      <c r="F2" s="42"/>
      <c r="G2" s="42"/>
    </row>
    <row r="3" spans="1:7" ht="13.5">
      <c r="A3" s="143" t="s">
        <v>38</v>
      </c>
      <c r="B3" s="143"/>
      <c r="C3" s="143"/>
      <c r="D3" s="143"/>
      <c r="E3" s="42"/>
      <c r="F3" s="42"/>
      <c r="G3" s="42"/>
    </row>
    <row r="4" spans="1:7" ht="13.5">
      <c r="A4" s="143" t="s">
        <v>86</v>
      </c>
      <c r="B4" s="143"/>
      <c r="C4" s="143"/>
      <c r="D4" s="143"/>
      <c r="E4" s="42"/>
      <c r="F4" s="42"/>
      <c r="G4" s="42"/>
    </row>
    <row r="5" spans="1:7" ht="13.5">
      <c r="A5" s="143" t="s">
        <v>3</v>
      </c>
      <c r="B5" s="143"/>
      <c r="C5" s="143"/>
      <c r="D5" s="143"/>
      <c r="E5" s="42"/>
      <c r="F5" s="42"/>
      <c r="G5" s="42"/>
    </row>
    <row r="6" spans="1:7" ht="13.5">
      <c r="A6" s="145" t="s">
        <v>79</v>
      </c>
      <c r="B6" s="145"/>
      <c r="C6" s="145"/>
      <c r="D6" s="145"/>
      <c r="E6" s="43"/>
      <c r="F6" s="43"/>
      <c r="G6" s="43"/>
    </row>
    <row r="7" spans="1:7" ht="13.5">
      <c r="A7" s="44"/>
      <c r="B7" s="44"/>
      <c r="C7" s="44"/>
      <c r="D7" s="44"/>
      <c r="E7" s="45"/>
      <c r="F7" s="45"/>
      <c r="G7" s="45"/>
    </row>
    <row r="8" spans="1:7" ht="13.5">
      <c r="A8" s="44"/>
      <c r="B8" s="44"/>
      <c r="C8" s="44"/>
      <c r="D8" s="44"/>
      <c r="E8" s="45"/>
      <c r="F8" s="45"/>
      <c r="G8" s="45"/>
    </row>
    <row r="9" spans="1:4" ht="12">
      <c r="A9" s="211" t="s">
        <v>14</v>
      </c>
      <c r="B9" s="211"/>
      <c r="C9" s="11" t="s">
        <v>21</v>
      </c>
      <c r="D9" s="11" t="s">
        <v>34</v>
      </c>
    </row>
    <row r="10" spans="1:4" ht="12">
      <c r="A10" s="25" t="s">
        <v>8</v>
      </c>
      <c r="B10" s="26" t="s">
        <v>13</v>
      </c>
      <c r="C10" s="46"/>
      <c r="D10" s="46"/>
    </row>
    <row r="11" spans="1:4" ht="12">
      <c r="A11" s="29" t="s">
        <v>9</v>
      </c>
      <c r="B11" s="30">
        <v>300</v>
      </c>
      <c r="C11" s="31">
        <v>350</v>
      </c>
      <c r="D11" s="31">
        <v>350</v>
      </c>
    </row>
    <row r="12" spans="1:4" ht="12">
      <c r="A12" s="29" t="s">
        <v>4</v>
      </c>
      <c r="B12" s="30">
        <v>210</v>
      </c>
      <c r="C12" s="31">
        <v>252</v>
      </c>
      <c r="D12" s="31">
        <v>252</v>
      </c>
    </row>
    <row r="13" spans="1:4" ht="12">
      <c r="A13" s="29" t="s">
        <v>10</v>
      </c>
      <c r="B13" s="30">
        <v>200</v>
      </c>
      <c r="C13" s="31">
        <v>200</v>
      </c>
      <c r="D13" s="31">
        <v>200</v>
      </c>
    </row>
    <row r="14" spans="1:4" ht="12">
      <c r="A14" s="29" t="s">
        <v>6</v>
      </c>
      <c r="B14" s="30">
        <v>150</v>
      </c>
      <c r="C14" s="31">
        <v>150</v>
      </c>
      <c r="D14" s="31">
        <v>150</v>
      </c>
    </row>
    <row r="15" spans="1:4" ht="12">
      <c r="A15" s="29" t="s">
        <v>11</v>
      </c>
      <c r="B15" s="30">
        <v>560</v>
      </c>
      <c r="C15" s="31">
        <v>602</v>
      </c>
      <c r="D15" s="31">
        <v>602</v>
      </c>
    </row>
    <row r="16" spans="1:4" ht="12">
      <c r="A16" s="29" t="s">
        <v>5</v>
      </c>
      <c r="B16" s="33">
        <v>800000000</v>
      </c>
      <c r="C16" s="47">
        <f>1453716239-314746336</f>
        <v>1138969903</v>
      </c>
      <c r="D16" s="35">
        <f>1507555747.43-310217448.58</f>
        <v>1197338298.8500001</v>
      </c>
    </row>
    <row r="17" spans="1:4" ht="12">
      <c r="A17" s="29" t="s">
        <v>12</v>
      </c>
      <c r="B17" s="30">
        <v>1500</v>
      </c>
      <c r="C17" s="47">
        <v>9741.1</v>
      </c>
      <c r="D17" s="35">
        <v>5157.4</v>
      </c>
    </row>
    <row r="19" spans="1:2" ht="12">
      <c r="A19" s="37" t="s">
        <v>7</v>
      </c>
      <c r="B19" s="48">
        <v>800000000</v>
      </c>
    </row>
    <row r="22" spans="1:3" ht="12">
      <c r="A22" s="11" t="s">
        <v>8</v>
      </c>
      <c r="B22" s="11" t="s">
        <v>21</v>
      </c>
      <c r="C22" s="11" t="s">
        <v>34</v>
      </c>
    </row>
    <row r="23" spans="1:3" ht="12">
      <c r="A23" s="29" t="s">
        <v>9</v>
      </c>
      <c r="B23" s="25" t="str">
        <f>IF(C11&gt;=$B$11,"CUMPLE",IF(C11&lt;$B$11,"NO CUMPLE"))</f>
        <v>CUMPLE</v>
      </c>
      <c r="C23" s="25" t="str">
        <f>IF(D11&gt;=$B$11,"CUMPLE",IF(D11&lt;$B$11,"NO CUMPLE"))</f>
        <v>CUMPLE</v>
      </c>
    </row>
    <row r="24" spans="1:3" ht="12">
      <c r="A24" s="29" t="s">
        <v>4</v>
      </c>
      <c r="B24" s="25" t="str">
        <f>IF(C12&gt;=$B$12,"CUMPLE",IF(C12&lt;$B$12,"NO CUMPLE"))</f>
        <v>CUMPLE</v>
      </c>
      <c r="C24" s="25" t="str">
        <f>IF(D12&gt;=$B$12,"CUMPLE",IF(D12&lt;$B$12,"NO CUMPLE"))</f>
        <v>CUMPLE</v>
      </c>
    </row>
    <row r="25" spans="1:3" ht="12">
      <c r="A25" s="29" t="s">
        <v>10</v>
      </c>
      <c r="B25" s="25" t="str">
        <f>IF(C13&gt;=$B$13,"CUMPLE",IF(C13&lt;$B$13,"NO CUMPLE"))</f>
        <v>CUMPLE</v>
      </c>
      <c r="C25" s="25" t="str">
        <f>IF(D13&gt;=$B$13,"CUMPLE",IF(D13&lt;$B$13,"NO CUMPLE"))</f>
        <v>CUMPLE</v>
      </c>
    </row>
    <row r="26" spans="1:3" ht="12">
      <c r="A26" s="29" t="s">
        <v>6</v>
      </c>
      <c r="B26" s="25" t="str">
        <f>IF(C14&gt;=$B$14,"CUMPLE",IF(C14&lt;$B$14,"NO CUMPLE"))</f>
        <v>CUMPLE</v>
      </c>
      <c r="C26" s="25" t="str">
        <f>IF(D14&gt;=$B$14,"CUMPLE",IF(D14&lt;$B$14,"NO CUMPLE"))</f>
        <v>CUMPLE</v>
      </c>
    </row>
    <row r="27" spans="1:3" ht="12">
      <c r="A27" s="29" t="s">
        <v>11</v>
      </c>
      <c r="B27" s="25" t="str">
        <f>IF(C15&gt;=$B$15,"CUMPLE",IF(C15&lt;$B$15,"NO CUMPLE"))</f>
        <v>CUMPLE</v>
      </c>
      <c r="C27" s="25" t="str">
        <f>IF(D15&gt;=$B$15,"CUMPLE",IF(D15&lt;$B$15,"NO CUMPLE"))</f>
        <v>CUMPLE</v>
      </c>
    </row>
    <row r="28" spans="1:3" ht="12">
      <c r="A28" s="29" t="s">
        <v>5</v>
      </c>
      <c r="B28" s="25" t="str">
        <f>IF(C16&gt;=$B$16,"CUMPLE",IF(C16&lt;$B$16,"NO CUMPLE"))</f>
        <v>CUMPLE</v>
      </c>
      <c r="C28" s="25" t="str">
        <f>IF(D16&gt;=$B$16,"CUMPLE",IF(D16&lt;$B$16,"NO CUMPLE"))</f>
        <v>CUMPLE</v>
      </c>
    </row>
    <row r="29" spans="1:3" ht="12">
      <c r="A29" s="29" t="s">
        <v>12</v>
      </c>
      <c r="B29" s="25" t="str">
        <f>IF(C17&gt;=$B$17,"CUMPLE",IF(C17&lt;$B$17,"NO CUMPLE"))</f>
        <v>CUMPLE</v>
      </c>
      <c r="C29" s="25" t="str">
        <f>IF(D17&gt;=$B$17,"CUMPLE",IF(D17&lt;$B$17,"NO CUMPLE"))</f>
        <v>CUMPLE</v>
      </c>
    </row>
    <row r="34" spans="1:4" ht="12">
      <c r="A34" s="49" t="s">
        <v>69</v>
      </c>
      <c r="D34" s="49" t="s">
        <v>42</v>
      </c>
    </row>
    <row r="35" spans="1:4" ht="12">
      <c r="A35" s="50" t="s">
        <v>71</v>
      </c>
      <c r="D35" s="50" t="s">
        <v>70</v>
      </c>
    </row>
  </sheetData>
  <sheetProtection/>
  <mergeCells count="7">
    <mergeCell ref="A6:D6"/>
    <mergeCell ref="A9:B9"/>
    <mergeCell ref="A1:D1"/>
    <mergeCell ref="A2:D2"/>
    <mergeCell ref="A3:D3"/>
    <mergeCell ref="A4:D4"/>
    <mergeCell ref="A5:D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1" width="21.57421875" style="22" customWidth="1"/>
    <col min="2" max="2" width="18.28125" style="22" customWidth="1"/>
    <col min="3" max="3" width="18.421875" style="22" bestFit="1" customWidth="1"/>
    <col min="4" max="4" width="9.140625" style="22" customWidth="1"/>
    <col min="5" max="5" width="17.421875" style="22" bestFit="1" customWidth="1"/>
    <col min="6" max="6" width="2.140625" style="22" customWidth="1"/>
    <col min="7" max="7" width="22.421875" style="22" customWidth="1"/>
    <col min="8" max="8" width="7.421875" style="22" customWidth="1"/>
    <col min="9" max="9" width="18.421875" style="22" bestFit="1" customWidth="1"/>
    <col min="10" max="10" width="1.7109375" style="22" customWidth="1"/>
    <col min="11" max="11" width="6.57421875" style="22" hidden="1" customWidth="1"/>
    <col min="12" max="12" width="6.7109375" style="22" hidden="1" customWidth="1"/>
    <col min="13" max="13" width="10.421875" style="22" hidden="1" customWidth="1"/>
    <col min="14" max="14" width="18.421875" style="22" bestFit="1" customWidth="1"/>
    <col min="15" max="15" width="10.421875" style="22" bestFit="1" customWidth="1"/>
    <col min="16" max="16384" width="11.421875" style="22" customWidth="1"/>
  </cols>
  <sheetData>
    <row r="1" spans="1:13" ht="12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21"/>
      <c r="K1" s="21"/>
      <c r="L1" s="21"/>
      <c r="M1" s="21"/>
    </row>
    <row r="2" spans="1:13" ht="1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21"/>
      <c r="K2" s="21"/>
      <c r="L2" s="21"/>
      <c r="M2" s="21"/>
    </row>
    <row r="3" spans="1:13" ht="12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21"/>
      <c r="K3" s="21"/>
      <c r="L3" s="21"/>
      <c r="M3" s="21"/>
    </row>
    <row r="4" spans="1:13" ht="12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21"/>
      <c r="K4" s="21"/>
      <c r="L4" s="21"/>
      <c r="M4" s="21"/>
    </row>
    <row r="5" spans="1:13" ht="12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21"/>
      <c r="K5" s="21"/>
      <c r="L5" s="21"/>
      <c r="M5" s="21"/>
    </row>
    <row r="6" spans="1:13" ht="12">
      <c r="A6" s="145" t="s">
        <v>79</v>
      </c>
      <c r="B6" s="145"/>
      <c r="C6" s="145"/>
      <c r="D6" s="145"/>
      <c r="E6" s="145"/>
      <c r="F6" s="145"/>
      <c r="G6" s="145"/>
      <c r="H6" s="145"/>
      <c r="I6" s="145"/>
      <c r="J6" s="21"/>
      <c r="K6" s="21"/>
      <c r="L6" s="21"/>
      <c r="M6" s="21"/>
    </row>
    <row r="7" spans="1:13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 thickBot="1">
      <c r="A11" s="23"/>
      <c r="B11" s="23"/>
      <c r="C11" s="215" t="s">
        <v>24</v>
      </c>
      <c r="D11" s="215"/>
      <c r="E11" s="215"/>
      <c r="F11" s="216"/>
      <c r="G11" s="216"/>
      <c r="H11" s="216"/>
      <c r="I11" s="216"/>
      <c r="J11" s="23"/>
      <c r="K11" s="23"/>
      <c r="L11" s="23"/>
      <c r="M11" s="23"/>
    </row>
    <row r="12" spans="1:13" ht="25.5" customHeight="1" thickBot="1">
      <c r="A12" s="217" t="s">
        <v>14</v>
      </c>
      <c r="B12" s="217"/>
      <c r="C12" s="216" t="s">
        <v>22</v>
      </c>
      <c r="D12" s="216"/>
      <c r="E12" s="216"/>
      <c r="F12" s="24"/>
      <c r="G12" s="216" t="s">
        <v>23</v>
      </c>
      <c r="H12" s="216"/>
      <c r="I12" s="216"/>
      <c r="J12" s="23"/>
      <c r="K12" s="212" t="s">
        <v>19</v>
      </c>
      <c r="L12" s="213"/>
      <c r="M12" s="214"/>
    </row>
    <row r="13" spans="1:14" ht="36">
      <c r="A13" s="25" t="s">
        <v>8</v>
      </c>
      <c r="B13" s="26" t="s">
        <v>13</v>
      </c>
      <c r="C13" s="25" t="s">
        <v>64</v>
      </c>
      <c r="D13" s="26" t="s">
        <v>18</v>
      </c>
      <c r="E13" s="26" t="s">
        <v>16</v>
      </c>
      <c r="F13" s="27"/>
      <c r="G13" s="25" t="s">
        <v>64</v>
      </c>
      <c r="H13" s="26" t="s">
        <v>18</v>
      </c>
      <c r="I13" s="26" t="s">
        <v>16</v>
      </c>
      <c r="J13" s="27"/>
      <c r="K13" s="23" t="s">
        <v>15</v>
      </c>
      <c r="L13" s="28" t="s">
        <v>18</v>
      </c>
      <c r="M13" s="27" t="s">
        <v>16</v>
      </c>
      <c r="N13" s="26" t="s">
        <v>17</v>
      </c>
    </row>
    <row r="14" spans="1:14" ht="12">
      <c r="A14" s="29" t="s">
        <v>9</v>
      </c>
      <c r="B14" s="30">
        <v>300</v>
      </c>
      <c r="C14" s="31">
        <v>100</v>
      </c>
      <c r="D14" s="32">
        <v>0.2</v>
      </c>
      <c r="E14" s="31">
        <f>+C14*D14</f>
        <v>20</v>
      </c>
      <c r="G14" s="31">
        <v>350</v>
      </c>
      <c r="H14" s="32">
        <v>0.8</v>
      </c>
      <c r="I14" s="31">
        <f>+G14*H14</f>
        <v>280</v>
      </c>
      <c r="L14" s="22">
        <v>0</v>
      </c>
      <c r="M14" s="22">
        <f>+K14*L14</f>
        <v>0</v>
      </c>
      <c r="N14" s="31">
        <f aca="true" t="shared" si="0" ref="N14:N20">+E14+I14+M14</f>
        <v>300</v>
      </c>
    </row>
    <row r="15" spans="1:14" ht="12">
      <c r="A15" s="29" t="s">
        <v>4</v>
      </c>
      <c r="B15" s="30">
        <v>210</v>
      </c>
      <c r="C15" s="31">
        <v>210</v>
      </c>
      <c r="D15" s="32">
        <v>0.2</v>
      </c>
      <c r="E15" s="31">
        <f aca="true" t="shared" si="1" ref="E15:E20">+C15*D15</f>
        <v>42</v>
      </c>
      <c r="G15" s="31">
        <v>252</v>
      </c>
      <c r="H15" s="32">
        <v>0.8</v>
      </c>
      <c r="I15" s="31">
        <f aca="true" t="shared" si="2" ref="I15:I20">+G15*H15</f>
        <v>201.60000000000002</v>
      </c>
      <c r="L15" s="22">
        <v>0</v>
      </c>
      <c r="M15" s="22">
        <f aca="true" t="shared" si="3" ref="M15:M20">+K15*L15</f>
        <v>0</v>
      </c>
      <c r="N15" s="31">
        <f t="shared" si="0"/>
        <v>243.60000000000002</v>
      </c>
    </row>
    <row r="16" spans="1:14" ht="12">
      <c r="A16" s="29" t="s">
        <v>10</v>
      </c>
      <c r="B16" s="30">
        <v>200</v>
      </c>
      <c r="C16" s="31">
        <v>200</v>
      </c>
      <c r="D16" s="32">
        <v>0.2</v>
      </c>
      <c r="E16" s="31">
        <f t="shared" si="1"/>
        <v>40</v>
      </c>
      <c r="G16" s="31">
        <v>200</v>
      </c>
      <c r="H16" s="32">
        <v>0.8</v>
      </c>
      <c r="I16" s="31">
        <f t="shared" si="2"/>
        <v>160</v>
      </c>
      <c r="L16" s="22">
        <v>0</v>
      </c>
      <c r="M16" s="22">
        <f t="shared" si="3"/>
        <v>0</v>
      </c>
      <c r="N16" s="31">
        <f t="shared" si="0"/>
        <v>200</v>
      </c>
    </row>
    <row r="17" spans="1:14" ht="12">
      <c r="A17" s="29" t="s">
        <v>6</v>
      </c>
      <c r="B17" s="30">
        <v>150</v>
      </c>
      <c r="C17" s="31">
        <v>100</v>
      </c>
      <c r="D17" s="32">
        <v>0.2</v>
      </c>
      <c r="E17" s="31">
        <f t="shared" si="1"/>
        <v>20</v>
      </c>
      <c r="G17" s="31">
        <v>180</v>
      </c>
      <c r="H17" s="32">
        <v>0.8</v>
      </c>
      <c r="I17" s="31">
        <f t="shared" si="2"/>
        <v>144</v>
      </c>
      <c r="L17" s="22">
        <v>0</v>
      </c>
      <c r="M17" s="22">
        <f t="shared" si="3"/>
        <v>0</v>
      </c>
      <c r="N17" s="31">
        <f t="shared" si="0"/>
        <v>164</v>
      </c>
    </row>
    <row r="18" spans="1:14" ht="12">
      <c r="A18" s="29" t="s">
        <v>11</v>
      </c>
      <c r="B18" s="30">
        <v>560</v>
      </c>
      <c r="C18" s="31">
        <v>510</v>
      </c>
      <c r="D18" s="32">
        <v>0.2</v>
      </c>
      <c r="E18" s="31">
        <f t="shared" si="1"/>
        <v>102</v>
      </c>
      <c r="G18" s="31">
        <v>632</v>
      </c>
      <c r="H18" s="32">
        <v>0.8</v>
      </c>
      <c r="I18" s="31">
        <f t="shared" si="2"/>
        <v>505.6</v>
      </c>
      <c r="L18" s="22">
        <v>0</v>
      </c>
      <c r="M18" s="22">
        <f t="shared" si="3"/>
        <v>0</v>
      </c>
      <c r="N18" s="31">
        <f t="shared" si="0"/>
        <v>607.6</v>
      </c>
    </row>
    <row r="19" spans="1:14" ht="12">
      <c r="A19" s="29" t="s">
        <v>5</v>
      </c>
      <c r="B19" s="33">
        <v>800000000</v>
      </c>
      <c r="C19" s="34">
        <f>982315753-604000031</f>
        <v>378315722</v>
      </c>
      <c r="D19" s="32">
        <v>0.2</v>
      </c>
      <c r="E19" s="35">
        <f t="shared" si="1"/>
        <v>75663144.4</v>
      </c>
      <c r="G19" s="36">
        <f>1376678555-229396082</f>
        <v>1147282473</v>
      </c>
      <c r="H19" s="32">
        <v>0.8</v>
      </c>
      <c r="I19" s="35">
        <f t="shared" si="2"/>
        <v>917825978.4000001</v>
      </c>
      <c r="L19" s="22">
        <v>0</v>
      </c>
      <c r="M19" s="22">
        <f t="shared" si="3"/>
        <v>0</v>
      </c>
      <c r="N19" s="35">
        <f t="shared" si="0"/>
        <v>993489122.8000001</v>
      </c>
    </row>
    <row r="20" spans="1:14" ht="12">
      <c r="A20" s="29" t="s">
        <v>12</v>
      </c>
      <c r="B20" s="30">
        <v>1500</v>
      </c>
      <c r="C20" s="35">
        <v>22357.26</v>
      </c>
      <c r="D20" s="32">
        <v>0.2</v>
      </c>
      <c r="E20" s="35">
        <f t="shared" si="1"/>
        <v>4471.452</v>
      </c>
      <c r="G20" s="35">
        <v>14939.48</v>
      </c>
      <c r="H20" s="32">
        <v>0.8</v>
      </c>
      <c r="I20" s="35">
        <f t="shared" si="2"/>
        <v>11951.584</v>
      </c>
      <c r="L20" s="22">
        <v>0</v>
      </c>
      <c r="M20" s="22">
        <f t="shared" si="3"/>
        <v>0</v>
      </c>
      <c r="N20" s="35">
        <f t="shared" si="0"/>
        <v>16423.036</v>
      </c>
    </row>
    <row r="22" spans="1:2" ht="12">
      <c r="A22" s="37" t="s">
        <v>7</v>
      </c>
      <c r="B22" s="33">
        <v>800000000</v>
      </c>
    </row>
    <row r="25" spans="1:8" ht="12">
      <c r="A25" s="216" t="s">
        <v>24</v>
      </c>
      <c r="B25" s="216"/>
      <c r="C25" s="13"/>
      <c r="D25" s="13"/>
      <c r="E25" s="13"/>
      <c r="F25" s="13"/>
      <c r="G25" s="13"/>
      <c r="H25" s="38"/>
    </row>
    <row r="26" spans="1:2" ht="12">
      <c r="A26" s="29" t="s">
        <v>9</v>
      </c>
      <c r="B26" s="25" t="str">
        <f aca="true" t="shared" si="4" ref="B26:B32">IF(N14&gt;=B14,"CUMPLE",IF(N14&lt;B14,"NO CUMPLE"))</f>
        <v>CUMPLE</v>
      </c>
    </row>
    <row r="27" spans="1:5" ht="12">
      <c r="A27" s="29" t="s">
        <v>4</v>
      </c>
      <c r="B27" s="25" t="str">
        <f t="shared" si="4"/>
        <v>CUMPLE</v>
      </c>
      <c r="E27" s="39"/>
    </row>
    <row r="28" spans="1:2" ht="12">
      <c r="A28" s="29" t="s">
        <v>10</v>
      </c>
      <c r="B28" s="25" t="str">
        <f t="shared" si="4"/>
        <v>CUMPLE</v>
      </c>
    </row>
    <row r="29" spans="1:2" ht="12">
      <c r="A29" s="29" t="s">
        <v>6</v>
      </c>
      <c r="B29" s="25" t="str">
        <f t="shared" si="4"/>
        <v>CUMPLE</v>
      </c>
    </row>
    <row r="30" spans="1:2" ht="12">
      <c r="A30" s="29" t="s">
        <v>11</v>
      </c>
      <c r="B30" s="25" t="str">
        <f t="shared" si="4"/>
        <v>CUMPLE</v>
      </c>
    </row>
    <row r="31" spans="1:2" ht="12">
      <c r="A31" s="29" t="s">
        <v>5</v>
      </c>
      <c r="B31" s="25" t="str">
        <f t="shared" si="4"/>
        <v>CUMPLE</v>
      </c>
    </row>
    <row r="32" spans="1:2" ht="12">
      <c r="A32" s="29" t="s">
        <v>12</v>
      </c>
      <c r="B32" s="25" t="str">
        <f t="shared" si="4"/>
        <v>CUMPLE</v>
      </c>
    </row>
    <row r="37" spans="1:7" ht="12">
      <c r="A37" s="40" t="s">
        <v>69</v>
      </c>
      <c r="G37" s="40" t="s">
        <v>42</v>
      </c>
    </row>
    <row r="38" spans="1:7" ht="12">
      <c r="A38" s="41" t="s">
        <v>71</v>
      </c>
      <c r="G38" s="41" t="s">
        <v>70</v>
      </c>
    </row>
  </sheetData>
  <sheetProtection/>
  <mergeCells count="12">
    <mergeCell ref="A1:I1"/>
    <mergeCell ref="A2:I2"/>
    <mergeCell ref="A3:I3"/>
    <mergeCell ref="A4:I4"/>
    <mergeCell ref="A5:I5"/>
    <mergeCell ref="K12:M12"/>
    <mergeCell ref="C11:I11"/>
    <mergeCell ref="A12:B12"/>
    <mergeCell ref="A25:B25"/>
    <mergeCell ref="A6:I6"/>
    <mergeCell ref="C12:E12"/>
    <mergeCell ref="G12:I12"/>
  </mergeCells>
  <printOptions horizontalCentered="1" verticalCentered="1"/>
  <pageMargins left="0.7480314960629921" right="0.46" top="0.984251968503937" bottom="0.984251968503937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1" width="21.421875" style="22" customWidth="1"/>
    <col min="2" max="2" width="16.421875" style="22" customWidth="1"/>
    <col min="3" max="3" width="15.28125" style="22" bestFit="1" customWidth="1"/>
    <col min="4" max="4" width="5.7109375" style="22" customWidth="1"/>
    <col min="5" max="5" width="14.421875" style="22" bestFit="1" customWidth="1"/>
    <col min="6" max="6" width="2.140625" style="22" customWidth="1"/>
    <col min="7" max="7" width="16.28125" style="22" customWidth="1"/>
    <col min="8" max="8" width="7.421875" style="22" customWidth="1"/>
    <col min="9" max="9" width="16.7109375" style="22" bestFit="1" customWidth="1"/>
    <col min="10" max="10" width="1.7109375" style="22" customWidth="1"/>
    <col min="11" max="11" width="6.57421875" style="22" hidden="1" customWidth="1"/>
    <col min="12" max="12" width="6.7109375" style="22" hidden="1" customWidth="1"/>
    <col min="13" max="13" width="6.421875" style="22" hidden="1" customWidth="1"/>
    <col min="14" max="14" width="17.57421875" style="22" customWidth="1"/>
    <col min="15" max="15" width="10.421875" style="22" bestFit="1" customWidth="1"/>
    <col min="16" max="16384" width="11.421875" style="22" customWidth="1"/>
  </cols>
  <sheetData>
    <row r="1" spans="1:13" ht="13.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51"/>
      <c r="K1" s="51"/>
      <c r="L1" s="51"/>
      <c r="M1" s="51"/>
    </row>
    <row r="2" spans="1:13" ht="13.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51"/>
      <c r="K2" s="51"/>
      <c r="L2" s="51"/>
      <c r="M2" s="51"/>
    </row>
    <row r="3" spans="1:13" ht="13.5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51"/>
      <c r="K3" s="51"/>
      <c r="L3" s="51"/>
      <c r="M3" s="51"/>
    </row>
    <row r="4" spans="1:13" ht="13.5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51"/>
      <c r="K4" s="51"/>
      <c r="L4" s="51"/>
      <c r="M4" s="51"/>
    </row>
    <row r="5" spans="1:13" ht="13.5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51"/>
      <c r="K5" s="51"/>
      <c r="L5" s="51"/>
      <c r="M5" s="51"/>
    </row>
    <row r="6" spans="1:13" ht="13.5">
      <c r="A6" s="145" t="s">
        <v>79</v>
      </c>
      <c r="B6" s="145"/>
      <c r="C6" s="145"/>
      <c r="D6" s="145"/>
      <c r="E6" s="145"/>
      <c r="F6" s="145"/>
      <c r="G6" s="145"/>
      <c r="H6" s="145"/>
      <c r="I6" s="145"/>
      <c r="J6" s="51"/>
      <c r="K6" s="51"/>
      <c r="L6" s="51"/>
      <c r="M6" s="51"/>
    </row>
    <row r="7" spans="1:13" ht="13.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3.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4.25" thickBot="1">
      <c r="A9" s="52"/>
      <c r="B9" s="52"/>
      <c r="C9" s="215" t="s">
        <v>26</v>
      </c>
      <c r="D9" s="215"/>
      <c r="E9" s="215"/>
      <c r="F9" s="216"/>
      <c r="G9" s="216"/>
      <c r="H9" s="216"/>
      <c r="I9" s="216"/>
      <c r="J9" s="52"/>
      <c r="K9" s="52"/>
      <c r="L9" s="52"/>
      <c r="M9" s="52"/>
    </row>
    <row r="10" spans="1:13" ht="30" customHeight="1" thickBot="1">
      <c r="A10" s="218" t="s">
        <v>14</v>
      </c>
      <c r="B10" s="218"/>
      <c r="C10" s="216" t="s">
        <v>68</v>
      </c>
      <c r="D10" s="216"/>
      <c r="E10" s="216"/>
      <c r="F10" s="24"/>
      <c r="G10" s="216" t="s">
        <v>25</v>
      </c>
      <c r="H10" s="216"/>
      <c r="I10" s="216"/>
      <c r="J10" s="23"/>
      <c r="K10" s="212" t="s">
        <v>19</v>
      </c>
      <c r="L10" s="213"/>
      <c r="M10" s="214"/>
    </row>
    <row r="11" spans="1:14" ht="40.5">
      <c r="A11" s="53" t="s">
        <v>8</v>
      </c>
      <c r="B11" s="54" t="s">
        <v>13</v>
      </c>
      <c r="C11" s="53" t="s">
        <v>64</v>
      </c>
      <c r="D11" s="54" t="s">
        <v>18</v>
      </c>
      <c r="E11" s="54" t="s">
        <v>16</v>
      </c>
      <c r="F11" s="55"/>
      <c r="G11" s="53" t="s">
        <v>64</v>
      </c>
      <c r="H11" s="54" t="s">
        <v>18</v>
      </c>
      <c r="I11" s="54" t="s">
        <v>16</v>
      </c>
      <c r="J11" s="55"/>
      <c r="K11" s="52" t="s">
        <v>15</v>
      </c>
      <c r="L11" s="56" t="s">
        <v>18</v>
      </c>
      <c r="M11" s="55" t="s">
        <v>16</v>
      </c>
      <c r="N11" s="54" t="s">
        <v>17</v>
      </c>
    </row>
    <row r="12" spans="1:14" ht="13.5">
      <c r="A12" s="57" t="s">
        <v>9</v>
      </c>
      <c r="B12" s="58">
        <v>300</v>
      </c>
      <c r="C12" s="59">
        <v>150</v>
      </c>
      <c r="D12" s="60">
        <v>0.2</v>
      </c>
      <c r="E12" s="59">
        <f>+C12*D12</f>
        <v>30</v>
      </c>
      <c r="F12" s="61"/>
      <c r="G12" s="59">
        <v>350</v>
      </c>
      <c r="H12" s="60">
        <v>0.8</v>
      </c>
      <c r="I12" s="59">
        <f>+G12*H12</f>
        <v>280</v>
      </c>
      <c r="J12" s="61"/>
      <c r="K12" s="61"/>
      <c r="L12" s="61">
        <v>0</v>
      </c>
      <c r="M12" s="61">
        <f>+K12*L12</f>
        <v>0</v>
      </c>
      <c r="N12" s="31">
        <f>+E12+I12+M12</f>
        <v>310</v>
      </c>
    </row>
    <row r="13" spans="1:14" ht="13.5">
      <c r="A13" s="57" t="s">
        <v>4</v>
      </c>
      <c r="B13" s="58">
        <v>210</v>
      </c>
      <c r="C13" s="59">
        <v>210</v>
      </c>
      <c r="D13" s="60">
        <v>0.2</v>
      </c>
      <c r="E13" s="59">
        <f aca="true" t="shared" si="0" ref="E13:E18">+C13*D13</f>
        <v>42</v>
      </c>
      <c r="F13" s="61"/>
      <c r="G13" s="59">
        <v>252</v>
      </c>
      <c r="H13" s="60">
        <v>0.8</v>
      </c>
      <c r="I13" s="59">
        <f aca="true" t="shared" si="1" ref="I13:I18">+G13*H13</f>
        <v>201.60000000000002</v>
      </c>
      <c r="J13" s="61"/>
      <c r="K13" s="61"/>
      <c r="L13" s="61">
        <v>0</v>
      </c>
      <c r="M13" s="61">
        <f aca="true" t="shared" si="2" ref="M13:M18">+K13*L13</f>
        <v>0</v>
      </c>
      <c r="N13" s="31">
        <f aca="true" t="shared" si="3" ref="N13:N18">+E13+I13+M13</f>
        <v>243.60000000000002</v>
      </c>
    </row>
    <row r="14" spans="1:14" ht="13.5">
      <c r="A14" s="57" t="s">
        <v>10</v>
      </c>
      <c r="B14" s="58">
        <v>200</v>
      </c>
      <c r="C14" s="59">
        <v>200</v>
      </c>
      <c r="D14" s="60">
        <v>0.2</v>
      </c>
      <c r="E14" s="59">
        <f t="shared" si="0"/>
        <v>40</v>
      </c>
      <c r="F14" s="61"/>
      <c r="G14" s="59">
        <v>200</v>
      </c>
      <c r="H14" s="60">
        <v>0.8</v>
      </c>
      <c r="I14" s="59">
        <f t="shared" si="1"/>
        <v>160</v>
      </c>
      <c r="J14" s="61"/>
      <c r="K14" s="61"/>
      <c r="L14" s="61">
        <v>0</v>
      </c>
      <c r="M14" s="61">
        <f t="shared" si="2"/>
        <v>0</v>
      </c>
      <c r="N14" s="31">
        <f t="shared" si="3"/>
        <v>200</v>
      </c>
    </row>
    <row r="15" spans="1:14" ht="13.5">
      <c r="A15" s="57" t="s">
        <v>6</v>
      </c>
      <c r="B15" s="58">
        <v>150</v>
      </c>
      <c r="C15" s="59">
        <v>180</v>
      </c>
      <c r="D15" s="60">
        <v>0.2</v>
      </c>
      <c r="E15" s="59">
        <f t="shared" si="0"/>
        <v>36</v>
      </c>
      <c r="F15" s="61"/>
      <c r="G15" s="59">
        <v>180</v>
      </c>
      <c r="H15" s="60">
        <v>0.8</v>
      </c>
      <c r="I15" s="59">
        <f t="shared" si="1"/>
        <v>144</v>
      </c>
      <c r="J15" s="61"/>
      <c r="K15" s="61"/>
      <c r="L15" s="61">
        <v>0</v>
      </c>
      <c r="M15" s="61">
        <f t="shared" si="2"/>
        <v>0</v>
      </c>
      <c r="N15" s="31">
        <f t="shared" si="3"/>
        <v>180</v>
      </c>
    </row>
    <row r="16" spans="1:14" ht="13.5">
      <c r="A16" s="57" t="s">
        <v>11</v>
      </c>
      <c r="B16" s="58">
        <v>560</v>
      </c>
      <c r="C16" s="59">
        <v>590</v>
      </c>
      <c r="D16" s="60">
        <v>0.2</v>
      </c>
      <c r="E16" s="59">
        <f t="shared" si="0"/>
        <v>118</v>
      </c>
      <c r="F16" s="61"/>
      <c r="G16" s="59">
        <v>632</v>
      </c>
      <c r="H16" s="60">
        <v>0.8</v>
      </c>
      <c r="I16" s="59">
        <f t="shared" si="1"/>
        <v>505.6</v>
      </c>
      <c r="J16" s="61"/>
      <c r="K16" s="61"/>
      <c r="L16" s="61">
        <v>0</v>
      </c>
      <c r="M16" s="61">
        <f t="shared" si="2"/>
        <v>0</v>
      </c>
      <c r="N16" s="31">
        <f t="shared" si="3"/>
        <v>623.6</v>
      </c>
    </row>
    <row r="17" spans="1:14" ht="13.5">
      <c r="A17" s="57" t="s">
        <v>5</v>
      </c>
      <c r="B17" s="62">
        <v>800000000</v>
      </c>
      <c r="C17" s="63">
        <f>455695395-10437981</f>
        <v>445257414</v>
      </c>
      <c r="D17" s="60">
        <v>0.2</v>
      </c>
      <c r="E17" s="63">
        <f t="shared" si="0"/>
        <v>89051482.80000001</v>
      </c>
      <c r="F17" s="61"/>
      <c r="G17" s="63">
        <f>1834277590-57247042</f>
        <v>1777030548</v>
      </c>
      <c r="H17" s="60">
        <v>0.8</v>
      </c>
      <c r="I17" s="63">
        <f t="shared" si="1"/>
        <v>1421624438.4</v>
      </c>
      <c r="J17" s="61"/>
      <c r="K17" s="61"/>
      <c r="L17" s="61">
        <v>0</v>
      </c>
      <c r="M17" s="61">
        <f t="shared" si="2"/>
        <v>0</v>
      </c>
      <c r="N17" s="63">
        <f t="shared" si="3"/>
        <v>1510675921.2</v>
      </c>
    </row>
    <row r="18" spans="1:14" ht="13.5">
      <c r="A18" s="57" t="s">
        <v>12</v>
      </c>
      <c r="B18" s="58">
        <v>1500</v>
      </c>
      <c r="C18" s="63">
        <v>3000</v>
      </c>
      <c r="D18" s="60">
        <v>0.2</v>
      </c>
      <c r="E18" s="59">
        <f t="shared" si="0"/>
        <v>600</v>
      </c>
      <c r="F18" s="61"/>
      <c r="G18" s="59">
        <v>7794.39</v>
      </c>
      <c r="H18" s="60">
        <v>0.8</v>
      </c>
      <c r="I18" s="63">
        <f t="shared" si="1"/>
        <v>6235.512000000001</v>
      </c>
      <c r="J18" s="61"/>
      <c r="K18" s="61"/>
      <c r="L18" s="61">
        <v>0</v>
      </c>
      <c r="M18" s="61">
        <f t="shared" si="2"/>
        <v>0</v>
      </c>
      <c r="N18" s="35">
        <f t="shared" si="3"/>
        <v>6835.512000000001</v>
      </c>
    </row>
    <row r="19" spans="1:13" ht="13.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3.5">
      <c r="A20" s="64" t="s">
        <v>7</v>
      </c>
      <c r="B20" s="62">
        <v>800000000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3" spans="1:2" ht="12">
      <c r="A23" s="216" t="s">
        <v>26</v>
      </c>
      <c r="B23" s="216"/>
    </row>
    <row r="24" spans="1:2" ht="13.5">
      <c r="A24" s="57" t="s">
        <v>9</v>
      </c>
      <c r="B24" s="25" t="str">
        <f aca="true" t="shared" si="4" ref="B24:B30">IF(N12&gt;=B12,"CUMPLE",IF(N12&lt;B12,"NO CUMPLE"))</f>
        <v>CUMPLE</v>
      </c>
    </row>
    <row r="25" spans="1:2" ht="13.5">
      <c r="A25" s="57" t="s">
        <v>4</v>
      </c>
      <c r="B25" s="25" t="str">
        <f t="shared" si="4"/>
        <v>CUMPLE</v>
      </c>
    </row>
    <row r="26" spans="1:2" ht="13.5">
      <c r="A26" s="57" t="s">
        <v>10</v>
      </c>
      <c r="B26" s="25" t="str">
        <f t="shared" si="4"/>
        <v>CUMPLE</v>
      </c>
    </row>
    <row r="27" spans="1:2" ht="13.5">
      <c r="A27" s="57" t="s">
        <v>6</v>
      </c>
      <c r="B27" s="25" t="str">
        <f t="shared" si="4"/>
        <v>CUMPLE</v>
      </c>
    </row>
    <row r="28" spans="1:8" ht="13.5">
      <c r="A28" s="57" t="s">
        <v>11</v>
      </c>
      <c r="B28" s="25" t="str">
        <f t="shared" si="4"/>
        <v>CUMPLE</v>
      </c>
      <c r="H28" s="65"/>
    </row>
    <row r="29" spans="1:8" ht="13.5">
      <c r="A29" s="57" t="s">
        <v>5</v>
      </c>
      <c r="B29" s="25" t="str">
        <f t="shared" si="4"/>
        <v>CUMPLE</v>
      </c>
      <c r="H29" s="66"/>
    </row>
    <row r="30" spans="1:2" ht="13.5">
      <c r="A30" s="57" t="s">
        <v>12</v>
      </c>
      <c r="B30" s="25" t="str">
        <f t="shared" si="4"/>
        <v>CUMPLE</v>
      </c>
    </row>
    <row r="35" spans="1:7" ht="12">
      <c r="A35" s="49" t="s">
        <v>69</v>
      </c>
      <c r="G35" s="49" t="s">
        <v>42</v>
      </c>
    </row>
    <row r="36" spans="1:7" ht="12">
      <c r="A36" s="50" t="s">
        <v>71</v>
      </c>
      <c r="G36" s="50" t="s">
        <v>70</v>
      </c>
    </row>
  </sheetData>
  <sheetProtection/>
  <mergeCells count="12">
    <mergeCell ref="C9:I9"/>
    <mergeCell ref="A6:I6"/>
    <mergeCell ref="A1:I1"/>
    <mergeCell ref="A2:I2"/>
    <mergeCell ref="A3:I3"/>
    <mergeCell ref="A4:I4"/>
    <mergeCell ref="A5:I5"/>
    <mergeCell ref="A23:B23"/>
    <mergeCell ref="A10:B10"/>
    <mergeCell ref="C10:E10"/>
    <mergeCell ref="G10:I10"/>
    <mergeCell ref="K10:M1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4" sqref="A4:I4"/>
    </sheetView>
  </sheetViews>
  <sheetFormatPr defaultColWidth="11.421875" defaultRowHeight="12.75"/>
  <cols>
    <col min="1" max="1" width="21.28125" style="22" customWidth="1"/>
    <col min="2" max="2" width="15.28125" style="22" customWidth="1"/>
    <col min="3" max="3" width="19.00390625" style="22" bestFit="1" customWidth="1"/>
    <col min="4" max="4" width="5.7109375" style="22" customWidth="1"/>
    <col min="5" max="5" width="17.140625" style="22" customWidth="1"/>
    <col min="6" max="6" width="2.140625" style="22" customWidth="1"/>
    <col min="7" max="7" width="20.00390625" style="22" customWidth="1"/>
    <col min="8" max="8" width="7.421875" style="22" customWidth="1"/>
    <col min="9" max="9" width="19.00390625" style="22" bestFit="1" customWidth="1"/>
    <col min="10" max="10" width="1.7109375" style="22" customWidth="1"/>
    <col min="11" max="11" width="6.57421875" style="22" hidden="1" customWidth="1"/>
    <col min="12" max="12" width="6.7109375" style="22" hidden="1" customWidth="1"/>
    <col min="13" max="13" width="6.421875" style="22" hidden="1" customWidth="1"/>
    <col min="14" max="14" width="19.421875" style="22" customWidth="1"/>
    <col min="15" max="15" width="10.421875" style="22" bestFit="1" customWidth="1"/>
    <col min="16" max="16384" width="11.421875" style="22" customWidth="1"/>
  </cols>
  <sheetData>
    <row r="1" spans="1:13" ht="12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21"/>
      <c r="K1" s="21"/>
      <c r="L1" s="21"/>
      <c r="M1" s="21"/>
    </row>
    <row r="2" spans="1:13" ht="1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21"/>
      <c r="K2" s="21"/>
      <c r="L2" s="21"/>
      <c r="M2" s="21"/>
    </row>
    <row r="3" spans="1:13" ht="12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21"/>
      <c r="K3" s="21"/>
      <c r="L3" s="21"/>
      <c r="M3" s="21"/>
    </row>
    <row r="4" spans="1:13" ht="12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21"/>
      <c r="K4" s="21"/>
      <c r="L4" s="21"/>
      <c r="M4" s="21"/>
    </row>
    <row r="5" spans="1:13" ht="12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21"/>
      <c r="K5" s="21"/>
      <c r="L5" s="21"/>
      <c r="M5" s="21"/>
    </row>
    <row r="6" spans="1:13" ht="12">
      <c r="A6" s="145" t="s">
        <v>79</v>
      </c>
      <c r="B6" s="145"/>
      <c r="C6" s="145"/>
      <c r="D6" s="145"/>
      <c r="E6" s="145"/>
      <c r="F6" s="145"/>
      <c r="G6" s="145"/>
      <c r="H6" s="145"/>
      <c r="I6" s="145"/>
      <c r="J6" s="21"/>
      <c r="K6" s="21"/>
      <c r="L6" s="21"/>
      <c r="M6" s="21"/>
    </row>
    <row r="7" spans="1:13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thickBot="1">
      <c r="A9" s="23"/>
      <c r="B9" s="23"/>
      <c r="C9" s="215" t="s">
        <v>29</v>
      </c>
      <c r="D9" s="215"/>
      <c r="E9" s="215"/>
      <c r="F9" s="216"/>
      <c r="G9" s="216"/>
      <c r="H9" s="216"/>
      <c r="I9" s="216"/>
      <c r="J9" s="23"/>
      <c r="K9" s="23"/>
      <c r="L9" s="23"/>
      <c r="M9" s="23"/>
    </row>
    <row r="10" spans="1:13" ht="31.5" customHeight="1" thickBot="1">
      <c r="A10" s="217" t="s">
        <v>14</v>
      </c>
      <c r="B10" s="217"/>
      <c r="C10" s="216" t="s">
        <v>27</v>
      </c>
      <c r="D10" s="216"/>
      <c r="E10" s="216"/>
      <c r="F10" s="24"/>
      <c r="G10" s="216" t="s">
        <v>28</v>
      </c>
      <c r="H10" s="216"/>
      <c r="I10" s="216"/>
      <c r="J10" s="23"/>
      <c r="K10" s="212" t="s">
        <v>19</v>
      </c>
      <c r="L10" s="213"/>
      <c r="M10" s="214"/>
    </row>
    <row r="11" spans="1:14" ht="36">
      <c r="A11" s="25" t="s">
        <v>8</v>
      </c>
      <c r="B11" s="26" t="s">
        <v>13</v>
      </c>
      <c r="C11" s="25" t="s">
        <v>64</v>
      </c>
      <c r="D11" s="26" t="s">
        <v>18</v>
      </c>
      <c r="E11" s="26" t="s">
        <v>16</v>
      </c>
      <c r="F11" s="27"/>
      <c r="G11" s="25" t="s">
        <v>64</v>
      </c>
      <c r="H11" s="26" t="s">
        <v>18</v>
      </c>
      <c r="I11" s="26" t="s">
        <v>16</v>
      </c>
      <c r="J11" s="27"/>
      <c r="K11" s="23" t="s">
        <v>15</v>
      </c>
      <c r="L11" s="28" t="s">
        <v>18</v>
      </c>
      <c r="M11" s="27" t="s">
        <v>16</v>
      </c>
      <c r="N11" s="26" t="s">
        <v>17</v>
      </c>
    </row>
    <row r="12" spans="1:14" ht="12">
      <c r="A12" s="29" t="s">
        <v>9</v>
      </c>
      <c r="B12" s="30">
        <v>300</v>
      </c>
      <c r="C12" s="31">
        <v>350</v>
      </c>
      <c r="D12" s="32">
        <v>0.5</v>
      </c>
      <c r="E12" s="31">
        <f>+C12*D12</f>
        <v>175</v>
      </c>
      <c r="G12" s="31">
        <v>350</v>
      </c>
      <c r="H12" s="32">
        <v>0.5</v>
      </c>
      <c r="I12" s="31">
        <f>+G12*H12</f>
        <v>175</v>
      </c>
      <c r="L12" s="22">
        <v>0</v>
      </c>
      <c r="M12" s="22">
        <f>+K12*L12</f>
        <v>0</v>
      </c>
      <c r="N12" s="31">
        <f>+E12+I12+M12</f>
        <v>350</v>
      </c>
    </row>
    <row r="13" spans="1:14" ht="12">
      <c r="A13" s="29" t="s">
        <v>4</v>
      </c>
      <c r="B13" s="30">
        <v>210</v>
      </c>
      <c r="C13" s="31">
        <v>252</v>
      </c>
      <c r="D13" s="32">
        <v>0.5</v>
      </c>
      <c r="E13" s="31">
        <f aca="true" t="shared" si="0" ref="E13:E18">+C13*D13</f>
        <v>126</v>
      </c>
      <c r="G13" s="31">
        <v>294</v>
      </c>
      <c r="H13" s="32">
        <v>0.5</v>
      </c>
      <c r="I13" s="31">
        <f aca="true" t="shared" si="1" ref="I13:I18">+G13*H13</f>
        <v>147</v>
      </c>
      <c r="L13" s="22">
        <v>0</v>
      </c>
      <c r="M13" s="22">
        <f aca="true" t="shared" si="2" ref="M13:M18">+K13*L13</f>
        <v>0</v>
      </c>
      <c r="N13" s="31">
        <f aca="true" t="shared" si="3" ref="N13:N18">+E13+I13+M13</f>
        <v>273</v>
      </c>
    </row>
    <row r="14" spans="1:14" ht="12">
      <c r="A14" s="29" t="s">
        <v>10</v>
      </c>
      <c r="B14" s="30">
        <v>200</v>
      </c>
      <c r="C14" s="31">
        <v>200</v>
      </c>
      <c r="D14" s="32">
        <v>0.5</v>
      </c>
      <c r="E14" s="31">
        <f t="shared" si="0"/>
        <v>100</v>
      </c>
      <c r="G14" s="31">
        <v>200</v>
      </c>
      <c r="H14" s="32">
        <v>0.5</v>
      </c>
      <c r="I14" s="31">
        <f t="shared" si="1"/>
        <v>100</v>
      </c>
      <c r="L14" s="22">
        <v>0</v>
      </c>
      <c r="M14" s="22">
        <f t="shared" si="2"/>
        <v>0</v>
      </c>
      <c r="N14" s="31">
        <f t="shared" si="3"/>
        <v>200</v>
      </c>
    </row>
    <row r="15" spans="1:14" ht="12">
      <c r="A15" s="29" t="s">
        <v>6</v>
      </c>
      <c r="B15" s="30">
        <v>150</v>
      </c>
      <c r="C15" s="31">
        <v>180</v>
      </c>
      <c r="D15" s="32">
        <v>0.5</v>
      </c>
      <c r="E15" s="31">
        <f t="shared" si="0"/>
        <v>90</v>
      </c>
      <c r="G15" s="31">
        <v>150</v>
      </c>
      <c r="H15" s="32">
        <v>0.5</v>
      </c>
      <c r="I15" s="31">
        <f t="shared" si="1"/>
        <v>75</v>
      </c>
      <c r="L15" s="22">
        <v>0</v>
      </c>
      <c r="M15" s="22">
        <f t="shared" si="2"/>
        <v>0</v>
      </c>
      <c r="N15" s="141">
        <f t="shared" si="3"/>
        <v>165</v>
      </c>
    </row>
    <row r="16" spans="1:14" ht="12">
      <c r="A16" s="29" t="s">
        <v>11</v>
      </c>
      <c r="B16" s="30">
        <v>560</v>
      </c>
      <c r="C16" s="31">
        <v>632</v>
      </c>
      <c r="D16" s="32">
        <v>0.5</v>
      </c>
      <c r="E16" s="31">
        <f t="shared" si="0"/>
        <v>316</v>
      </c>
      <c r="G16" s="31">
        <v>644</v>
      </c>
      <c r="H16" s="32">
        <v>0.5</v>
      </c>
      <c r="I16" s="31">
        <f t="shared" si="1"/>
        <v>322</v>
      </c>
      <c r="L16" s="22">
        <v>0</v>
      </c>
      <c r="M16" s="22">
        <f t="shared" si="2"/>
        <v>0</v>
      </c>
      <c r="N16" s="31">
        <f t="shared" si="3"/>
        <v>638</v>
      </c>
    </row>
    <row r="17" spans="1:14" ht="12">
      <c r="A17" s="29" t="s">
        <v>5</v>
      </c>
      <c r="B17" s="33">
        <v>800000000</v>
      </c>
      <c r="C17" s="35">
        <f>1816988200-297679000</f>
        <v>1519309200</v>
      </c>
      <c r="D17" s="32">
        <v>0.5</v>
      </c>
      <c r="E17" s="35">
        <f t="shared" si="0"/>
        <v>759654600</v>
      </c>
      <c r="G17" s="35">
        <f>2925680928-764441125</f>
        <v>2161239803</v>
      </c>
      <c r="H17" s="32">
        <v>0.5</v>
      </c>
      <c r="I17" s="35">
        <f t="shared" si="1"/>
        <v>1080619901.5</v>
      </c>
      <c r="L17" s="22">
        <v>0</v>
      </c>
      <c r="M17" s="22">
        <f t="shared" si="2"/>
        <v>0</v>
      </c>
      <c r="N17" s="35">
        <f t="shared" si="3"/>
        <v>1840274501.5</v>
      </c>
    </row>
    <row r="18" spans="1:14" ht="12">
      <c r="A18" s="29" t="s">
        <v>12</v>
      </c>
      <c r="B18" s="30">
        <v>1500</v>
      </c>
      <c r="C18" s="35">
        <v>5900.25</v>
      </c>
      <c r="D18" s="32">
        <v>0.5</v>
      </c>
      <c r="E18" s="35">
        <f t="shared" si="0"/>
        <v>2950.125</v>
      </c>
      <c r="G18" s="35">
        <v>13187.27</v>
      </c>
      <c r="H18" s="32">
        <v>0.5</v>
      </c>
      <c r="I18" s="35">
        <f t="shared" si="1"/>
        <v>6593.635</v>
      </c>
      <c r="L18" s="22">
        <v>0</v>
      </c>
      <c r="M18" s="22">
        <f t="shared" si="2"/>
        <v>0</v>
      </c>
      <c r="N18" s="35">
        <f t="shared" si="3"/>
        <v>9543.76</v>
      </c>
    </row>
    <row r="20" spans="1:2" ht="12">
      <c r="A20" s="37" t="s">
        <v>7</v>
      </c>
      <c r="B20" s="33">
        <v>800000000</v>
      </c>
    </row>
    <row r="23" spans="1:2" ht="12">
      <c r="A23" s="216" t="s">
        <v>72</v>
      </c>
      <c r="B23" s="216"/>
    </row>
    <row r="24" spans="1:2" ht="12">
      <c r="A24" s="29" t="s">
        <v>9</v>
      </c>
      <c r="B24" s="25" t="str">
        <f aca="true" t="shared" si="4" ref="B24:B30">IF(N12&gt;=B12,"CUMPLE",IF(N12&lt;B12,"NO CUMPLE"))</f>
        <v>CUMPLE</v>
      </c>
    </row>
    <row r="25" spans="1:2" ht="12">
      <c r="A25" s="29" t="s">
        <v>4</v>
      </c>
      <c r="B25" s="25" t="str">
        <f t="shared" si="4"/>
        <v>CUMPLE</v>
      </c>
    </row>
    <row r="26" spans="1:2" ht="12">
      <c r="A26" s="29" t="s">
        <v>10</v>
      </c>
      <c r="B26" s="25" t="str">
        <f t="shared" si="4"/>
        <v>CUMPLE</v>
      </c>
    </row>
    <row r="27" spans="1:2" ht="12">
      <c r="A27" s="29" t="s">
        <v>6</v>
      </c>
      <c r="B27" s="142" t="str">
        <f t="shared" si="4"/>
        <v>CUMPLE</v>
      </c>
    </row>
    <row r="28" spans="1:2" ht="12">
      <c r="A28" s="29" t="s">
        <v>11</v>
      </c>
      <c r="B28" s="25" t="str">
        <f t="shared" si="4"/>
        <v>CUMPLE</v>
      </c>
    </row>
    <row r="29" spans="1:2" ht="12">
      <c r="A29" s="29" t="s">
        <v>5</v>
      </c>
      <c r="B29" s="25" t="str">
        <f t="shared" si="4"/>
        <v>CUMPLE</v>
      </c>
    </row>
    <row r="30" spans="1:2" ht="12">
      <c r="A30" s="29" t="s">
        <v>12</v>
      </c>
      <c r="B30" s="25" t="str">
        <f t="shared" si="4"/>
        <v>CUMPLE</v>
      </c>
    </row>
    <row r="37" spans="1:7" ht="12">
      <c r="A37" s="40" t="s">
        <v>69</v>
      </c>
      <c r="G37" s="40" t="s">
        <v>42</v>
      </c>
    </row>
    <row r="38" spans="1:7" ht="12">
      <c r="A38" s="41" t="s">
        <v>71</v>
      </c>
      <c r="G38" s="41" t="s">
        <v>70</v>
      </c>
    </row>
  </sheetData>
  <sheetProtection/>
  <mergeCells count="12">
    <mergeCell ref="C9:I9"/>
    <mergeCell ref="A1:I1"/>
    <mergeCell ref="A2:I2"/>
    <mergeCell ref="A3:I3"/>
    <mergeCell ref="A4:I4"/>
    <mergeCell ref="A5:I5"/>
    <mergeCell ref="A6:I6"/>
    <mergeCell ref="A23:B23"/>
    <mergeCell ref="A10:B10"/>
    <mergeCell ref="C10:E10"/>
    <mergeCell ref="G10:I10"/>
    <mergeCell ref="K10:M10"/>
  </mergeCells>
  <printOptions horizontalCentered="1" verticalCentered="1"/>
  <pageMargins left="0.7480314960629921" right="0.31496062992125984" top="0.984251968503937" bottom="0.98425196850393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A5" sqref="A5:M5"/>
    </sheetView>
  </sheetViews>
  <sheetFormatPr defaultColWidth="11.421875" defaultRowHeight="12.75"/>
  <cols>
    <col min="1" max="1" width="25.28125" style="22" customWidth="1"/>
    <col min="2" max="2" width="13.28125" style="22" customWidth="1"/>
    <col min="3" max="3" width="17.57421875" style="22" bestFit="1" customWidth="1"/>
    <col min="4" max="4" width="5.7109375" style="22" customWidth="1"/>
    <col min="5" max="5" width="17.57421875" style="22" bestFit="1" customWidth="1"/>
    <col min="6" max="6" width="2.140625" style="22" customWidth="1"/>
    <col min="7" max="7" width="20.140625" style="22" customWidth="1"/>
    <col min="8" max="8" width="6.421875" style="22" customWidth="1"/>
    <col min="9" max="9" width="17.57421875" style="22" bestFit="1" customWidth="1"/>
    <col min="10" max="10" width="1.7109375" style="22" customWidth="1"/>
    <col min="11" max="11" width="17.57421875" style="22" bestFit="1" customWidth="1"/>
    <col min="12" max="12" width="5.00390625" style="22" customWidth="1"/>
    <col min="13" max="13" width="15.8515625" style="22" bestFit="1" customWidth="1"/>
    <col min="14" max="14" width="2.421875" style="22" customWidth="1"/>
    <col min="15" max="15" width="17.57421875" style="22" bestFit="1" customWidth="1"/>
    <col min="16" max="16" width="10.421875" style="22" bestFit="1" customWidth="1"/>
    <col min="17" max="16384" width="11.421875" style="22" customWidth="1"/>
  </cols>
  <sheetData>
    <row r="1" spans="1:14" ht="12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3"/>
    </row>
    <row r="2" spans="1:14" ht="1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23"/>
    </row>
    <row r="3" spans="1:14" ht="12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23"/>
    </row>
    <row r="4" spans="1:14" ht="12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23"/>
    </row>
    <row r="5" spans="1:14" ht="12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3"/>
    </row>
    <row r="6" spans="1:14" ht="12">
      <c r="A6" s="145" t="s">
        <v>79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23"/>
    </row>
    <row r="7" spans="1:14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3"/>
    </row>
    <row r="8" spans="1:14" ht="12">
      <c r="A8" s="23"/>
      <c r="B8" s="23"/>
      <c r="C8" s="215" t="s">
        <v>33</v>
      </c>
      <c r="D8" s="215"/>
      <c r="E8" s="215"/>
      <c r="F8" s="216"/>
      <c r="G8" s="216"/>
      <c r="H8" s="216"/>
      <c r="I8" s="216"/>
      <c r="J8" s="216"/>
      <c r="K8" s="216"/>
      <c r="L8" s="216"/>
      <c r="M8" s="216"/>
      <c r="N8" s="14"/>
    </row>
    <row r="9" spans="1:14" ht="30" customHeight="1">
      <c r="A9" s="217" t="s">
        <v>14</v>
      </c>
      <c r="B9" s="217"/>
      <c r="C9" s="216" t="s">
        <v>30</v>
      </c>
      <c r="D9" s="216"/>
      <c r="E9" s="216"/>
      <c r="F9" s="24"/>
      <c r="G9" s="216" t="s">
        <v>31</v>
      </c>
      <c r="H9" s="216"/>
      <c r="I9" s="216"/>
      <c r="J9" s="24"/>
      <c r="K9" s="216" t="s">
        <v>32</v>
      </c>
      <c r="L9" s="216"/>
      <c r="M9" s="216"/>
      <c r="N9" s="67"/>
    </row>
    <row r="10" spans="1:15" ht="40.5" customHeight="1">
      <c r="A10" s="25" t="s">
        <v>8</v>
      </c>
      <c r="B10" s="26" t="s">
        <v>13</v>
      </c>
      <c r="C10" s="25" t="s">
        <v>64</v>
      </c>
      <c r="D10" s="26" t="s">
        <v>18</v>
      </c>
      <c r="E10" s="26" t="s">
        <v>16</v>
      </c>
      <c r="F10" s="27"/>
      <c r="G10" s="25" t="s">
        <v>64</v>
      </c>
      <c r="H10" s="26" t="s">
        <v>18</v>
      </c>
      <c r="I10" s="26" t="s">
        <v>16</v>
      </c>
      <c r="J10" s="27"/>
      <c r="K10" s="25" t="s">
        <v>64</v>
      </c>
      <c r="L10" s="26" t="s">
        <v>18</v>
      </c>
      <c r="M10" s="26" t="s">
        <v>16</v>
      </c>
      <c r="N10" s="27"/>
      <c r="O10" s="26" t="s">
        <v>17</v>
      </c>
    </row>
    <row r="11" spans="1:15" ht="12">
      <c r="A11" s="29" t="s">
        <v>9</v>
      </c>
      <c r="B11" s="30">
        <v>300</v>
      </c>
      <c r="C11" s="31">
        <v>350</v>
      </c>
      <c r="D11" s="32">
        <v>0.8</v>
      </c>
      <c r="E11" s="31">
        <f>+C11*D11</f>
        <v>280</v>
      </c>
      <c r="G11" s="31">
        <v>100</v>
      </c>
      <c r="H11" s="32">
        <v>0.19</v>
      </c>
      <c r="I11" s="31">
        <f>+G11*H11</f>
        <v>19</v>
      </c>
      <c r="K11" s="31">
        <v>350</v>
      </c>
      <c r="L11" s="32">
        <v>0.01</v>
      </c>
      <c r="M11" s="31">
        <f>+K11*L11</f>
        <v>3.5</v>
      </c>
      <c r="N11" s="68"/>
      <c r="O11" s="31">
        <f>+E11+I11+M11</f>
        <v>302.5</v>
      </c>
    </row>
    <row r="12" spans="1:15" ht="12">
      <c r="A12" s="29" t="s">
        <v>4</v>
      </c>
      <c r="B12" s="30">
        <v>210</v>
      </c>
      <c r="C12" s="31">
        <v>210</v>
      </c>
      <c r="D12" s="32">
        <v>0.8</v>
      </c>
      <c r="E12" s="31">
        <f aca="true" t="shared" si="0" ref="E12:E17">+C12*D12</f>
        <v>168</v>
      </c>
      <c r="G12" s="31">
        <v>294</v>
      </c>
      <c r="H12" s="32">
        <v>0.19</v>
      </c>
      <c r="I12" s="31">
        <f aca="true" t="shared" si="1" ref="I12:I17">+G12*H12</f>
        <v>55.86</v>
      </c>
      <c r="K12" s="31">
        <v>168</v>
      </c>
      <c r="L12" s="32">
        <v>0.01</v>
      </c>
      <c r="M12" s="31">
        <f aca="true" t="shared" si="2" ref="M12:M17">+K12*L12</f>
        <v>1.68</v>
      </c>
      <c r="N12" s="68"/>
      <c r="O12" s="31">
        <f aca="true" t="shared" si="3" ref="O12:O17">+E12+I12+M12</f>
        <v>225.54000000000002</v>
      </c>
    </row>
    <row r="13" spans="1:15" ht="12">
      <c r="A13" s="29" t="s">
        <v>10</v>
      </c>
      <c r="B13" s="30">
        <v>200</v>
      </c>
      <c r="C13" s="31">
        <v>200</v>
      </c>
      <c r="D13" s="32">
        <v>0.8</v>
      </c>
      <c r="E13" s="31">
        <f t="shared" si="0"/>
        <v>160</v>
      </c>
      <c r="G13" s="31">
        <v>200</v>
      </c>
      <c r="H13" s="32">
        <v>0.19</v>
      </c>
      <c r="I13" s="31">
        <f t="shared" si="1"/>
        <v>38</v>
      </c>
      <c r="K13" s="31">
        <v>200</v>
      </c>
      <c r="L13" s="32">
        <v>0.01</v>
      </c>
      <c r="M13" s="31">
        <f t="shared" si="2"/>
        <v>2</v>
      </c>
      <c r="N13" s="68"/>
      <c r="O13" s="31">
        <f t="shared" si="3"/>
        <v>200</v>
      </c>
    </row>
    <row r="14" spans="1:15" ht="12">
      <c r="A14" s="29" t="s">
        <v>6</v>
      </c>
      <c r="B14" s="30">
        <v>150</v>
      </c>
      <c r="C14" s="31">
        <v>180</v>
      </c>
      <c r="D14" s="32">
        <v>0.8</v>
      </c>
      <c r="E14" s="31">
        <f t="shared" si="0"/>
        <v>144</v>
      </c>
      <c r="G14" s="31">
        <v>150</v>
      </c>
      <c r="H14" s="32">
        <v>0.19</v>
      </c>
      <c r="I14" s="31">
        <f t="shared" si="1"/>
        <v>28.5</v>
      </c>
      <c r="K14" s="31">
        <v>180</v>
      </c>
      <c r="L14" s="32">
        <v>0.01</v>
      </c>
      <c r="M14" s="31">
        <f t="shared" si="2"/>
        <v>1.8</v>
      </c>
      <c r="N14" s="68"/>
      <c r="O14" s="31">
        <f t="shared" si="3"/>
        <v>174.3</v>
      </c>
    </row>
    <row r="15" spans="1:15" ht="12">
      <c r="A15" s="29" t="s">
        <v>11</v>
      </c>
      <c r="B15" s="30">
        <v>560</v>
      </c>
      <c r="C15" s="31">
        <v>590</v>
      </c>
      <c r="D15" s="32">
        <v>0.8</v>
      </c>
      <c r="E15" s="35">
        <f t="shared" si="0"/>
        <v>472</v>
      </c>
      <c r="G15" s="31">
        <v>644</v>
      </c>
      <c r="H15" s="32">
        <v>0.19</v>
      </c>
      <c r="I15" s="31">
        <f t="shared" si="1"/>
        <v>122.36</v>
      </c>
      <c r="K15" s="31">
        <v>548</v>
      </c>
      <c r="L15" s="32">
        <v>0.01</v>
      </c>
      <c r="M15" s="31">
        <f t="shared" si="2"/>
        <v>5.48</v>
      </c>
      <c r="N15" s="68"/>
      <c r="O15" s="31">
        <f t="shared" si="3"/>
        <v>599.84</v>
      </c>
    </row>
    <row r="16" spans="1:15" ht="12">
      <c r="A16" s="29" t="s">
        <v>5</v>
      </c>
      <c r="B16" s="33">
        <v>800000000</v>
      </c>
      <c r="C16" s="35">
        <f>802093000-120271000</f>
        <v>681822000</v>
      </c>
      <c r="D16" s="32">
        <v>0.8</v>
      </c>
      <c r="E16" s="35">
        <f t="shared" si="0"/>
        <v>545457600</v>
      </c>
      <c r="G16" s="35">
        <f>2545165872-1451605091</f>
        <v>1093560781</v>
      </c>
      <c r="H16" s="32">
        <v>0.19</v>
      </c>
      <c r="I16" s="35">
        <f t="shared" si="1"/>
        <v>207776548.39000002</v>
      </c>
      <c r="K16" s="35">
        <f>133655000-8097000</f>
        <v>125558000</v>
      </c>
      <c r="L16" s="32">
        <v>0.01</v>
      </c>
      <c r="M16" s="35">
        <f t="shared" si="2"/>
        <v>1255580</v>
      </c>
      <c r="N16" s="68"/>
      <c r="O16" s="35">
        <f t="shared" si="3"/>
        <v>754489728.39</v>
      </c>
    </row>
    <row r="17" spans="1:15" ht="12">
      <c r="A17" s="29" t="s">
        <v>12</v>
      </c>
      <c r="B17" s="30">
        <v>1500</v>
      </c>
      <c r="C17" s="31">
        <v>1805.82</v>
      </c>
      <c r="D17" s="32">
        <v>0.8</v>
      </c>
      <c r="E17" s="31">
        <f t="shared" si="0"/>
        <v>1444.656</v>
      </c>
      <c r="G17" s="31">
        <v>7492.83</v>
      </c>
      <c r="H17" s="32">
        <v>0.19</v>
      </c>
      <c r="I17" s="31">
        <f t="shared" si="1"/>
        <v>1423.6377</v>
      </c>
      <c r="K17" s="31">
        <v>319.65</v>
      </c>
      <c r="L17" s="32">
        <v>0.01</v>
      </c>
      <c r="M17" s="31">
        <f t="shared" si="2"/>
        <v>3.1965</v>
      </c>
      <c r="N17" s="68"/>
      <c r="O17" s="31">
        <f t="shared" si="3"/>
        <v>2871.4902</v>
      </c>
    </row>
    <row r="19" spans="1:2" ht="12">
      <c r="A19" s="37" t="s">
        <v>7</v>
      </c>
      <c r="B19" s="33">
        <v>800000000</v>
      </c>
    </row>
    <row r="22" spans="1:2" ht="12">
      <c r="A22" s="216" t="s">
        <v>73</v>
      </c>
      <c r="B22" s="216"/>
    </row>
    <row r="23" spans="1:13" ht="12">
      <c r="A23" s="29" t="s">
        <v>9</v>
      </c>
      <c r="B23" s="25" t="str">
        <f aca="true" t="shared" si="4" ref="B23:B29">IF(O11&gt;=B11,"CUMPLE",IF(O11&lt;B11,"NO CUMPLE"))</f>
        <v>CUMPLE</v>
      </c>
      <c r="M23" s="77"/>
    </row>
    <row r="24" spans="1:2" ht="12">
      <c r="A24" s="29" t="s">
        <v>4</v>
      </c>
      <c r="B24" s="25" t="str">
        <f t="shared" si="4"/>
        <v>CUMPLE</v>
      </c>
    </row>
    <row r="25" spans="1:2" ht="12">
      <c r="A25" s="29" t="s">
        <v>10</v>
      </c>
      <c r="B25" s="25" t="str">
        <f t="shared" si="4"/>
        <v>CUMPLE</v>
      </c>
    </row>
    <row r="26" spans="1:2" ht="12">
      <c r="A26" s="29" t="s">
        <v>6</v>
      </c>
      <c r="B26" s="25" t="str">
        <f t="shared" si="4"/>
        <v>CUMPLE</v>
      </c>
    </row>
    <row r="27" spans="1:2" ht="12">
      <c r="A27" s="29" t="s">
        <v>11</v>
      </c>
      <c r="B27" s="25" t="str">
        <f t="shared" si="4"/>
        <v>CUMPLE</v>
      </c>
    </row>
    <row r="28" spans="1:2" ht="12">
      <c r="A28" s="29" t="s">
        <v>5</v>
      </c>
      <c r="B28" s="25" t="str">
        <f t="shared" si="4"/>
        <v>NO CUMPLE</v>
      </c>
    </row>
    <row r="29" spans="1:2" ht="12">
      <c r="A29" s="29" t="s">
        <v>12</v>
      </c>
      <c r="B29" s="25" t="str">
        <f t="shared" si="4"/>
        <v>CUMPLE</v>
      </c>
    </row>
    <row r="37" spans="1:7" ht="12">
      <c r="A37" s="40" t="s">
        <v>69</v>
      </c>
      <c r="G37" s="40" t="s">
        <v>42</v>
      </c>
    </row>
    <row r="38" spans="1:7" ht="12">
      <c r="A38" s="41" t="s">
        <v>71</v>
      </c>
      <c r="G38" s="41" t="s">
        <v>70</v>
      </c>
    </row>
  </sheetData>
  <sheetProtection/>
  <mergeCells count="12">
    <mergeCell ref="A1:M1"/>
    <mergeCell ref="A2:M2"/>
    <mergeCell ref="A3:M3"/>
    <mergeCell ref="A4:M4"/>
    <mergeCell ref="A5:M5"/>
    <mergeCell ref="A22:B22"/>
    <mergeCell ref="A6:M6"/>
    <mergeCell ref="A9:B9"/>
    <mergeCell ref="C9:E9"/>
    <mergeCell ref="G9:I9"/>
    <mergeCell ref="K9:M9"/>
    <mergeCell ref="C8:M8"/>
  </mergeCells>
  <printOptions horizontalCentered="1" verticalCentered="1"/>
  <pageMargins left="0.64" right="0.4" top="0.984251968503937" bottom="0.984251968503937" header="0" footer="0"/>
  <pageSetup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O19" sqref="O19"/>
    </sheetView>
  </sheetViews>
  <sheetFormatPr defaultColWidth="11.421875" defaultRowHeight="12.75"/>
  <cols>
    <col min="1" max="1" width="21.57421875" style="22" customWidth="1"/>
    <col min="2" max="2" width="18.28125" style="22" customWidth="1"/>
    <col min="3" max="3" width="18.421875" style="22" bestFit="1" customWidth="1"/>
    <col min="4" max="4" width="5.7109375" style="22" customWidth="1"/>
    <col min="5" max="5" width="17.421875" style="22" bestFit="1" customWidth="1"/>
    <col min="6" max="6" width="2.140625" style="22" customWidth="1"/>
    <col min="7" max="7" width="21.8515625" style="22" customWidth="1"/>
    <col min="8" max="8" width="7.421875" style="22" customWidth="1"/>
    <col min="9" max="9" width="18.421875" style="22" bestFit="1" customWidth="1"/>
    <col min="10" max="10" width="1.7109375" style="22" customWidth="1"/>
    <col min="11" max="11" width="6.57421875" style="22" hidden="1" customWidth="1"/>
    <col min="12" max="12" width="6.7109375" style="22" hidden="1" customWidth="1"/>
    <col min="13" max="13" width="6.421875" style="22" hidden="1" customWidth="1"/>
    <col min="14" max="14" width="18.421875" style="22" bestFit="1" customWidth="1"/>
    <col min="15" max="15" width="10.421875" style="22" bestFit="1" customWidth="1"/>
    <col min="16" max="16384" width="11.421875" style="22" customWidth="1"/>
  </cols>
  <sheetData>
    <row r="1" spans="1:13" ht="12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2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2">
      <c r="A3" s="143" t="s">
        <v>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">
      <c r="A4" s="143" t="s">
        <v>86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2">
      <c r="A5" s="143" t="s">
        <v>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">
      <c r="A6" s="145" t="s">
        <v>79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thickBot="1">
      <c r="A9" s="23"/>
      <c r="B9" s="23"/>
      <c r="C9" s="215" t="s">
        <v>37</v>
      </c>
      <c r="D9" s="215"/>
      <c r="E9" s="215"/>
      <c r="F9" s="216"/>
      <c r="G9" s="216"/>
      <c r="H9" s="216"/>
      <c r="I9" s="216"/>
      <c r="J9" s="23"/>
      <c r="K9" s="23"/>
      <c r="L9" s="23"/>
      <c r="M9" s="23"/>
    </row>
    <row r="10" spans="1:13" ht="30" customHeight="1" thickBot="1">
      <c r="A10" s="217" t="s">
        <v>14</v>
      </c>
      <c r="B10" s="217"/>
      <c r="C10" s="216" t="s">
        <v>35</v>
      </c>
      <c r="D10" s="216"/>
      <c r="E10" s="216"/>
      <c r="F10" s="24"/>
      <c r="G10" s="216" t="s">
        <v>36</v>
      </c>
      <c r="H10" s="216"/>
      <c r="I10" s="216"/>
      <c r="J10" s="23"/>
      <c r="K10" s="212" t="s">
        <v>19</v>
      </c>
      <c r="L10" s="213"/>
      <c r="M10" s="214"/>
    </row>
    <row r="11" spans="1:14" ht="36">
      <c r="A11" s="25" t="s">
        <v>8</v>
      </c>
      <c r="B11" s="26" t="s">
        <v>13</v>
      </c>
      <c r="C11" s="25" t="s">
        <v>64</v>
      </c>
      <c r="D11" s="26" t="s">
        <v>18</v>
      </c>
      <c r="E11" s="26" t="s">
        <v>16</v>
      </c>
      <c r="F11" s="27"/>
      <c r="G11" s="25" t="s">
        <v>64</v>
      </c>
      <c r="H11" s="26" t="s">
        <v>18</v>
      </c>
      <c r="I11" s="26" t="s">
        <v>16</v>
      </c>
      <c r="J11" s="27"/>
      <c r="K11" s="23" t="s">
        <v>15</v>
      </c>
      <c r="L11" s="28" t="s">
        <v>18</v>
      </c>
      <c r="M11" s="27" t="s">
        <v>16</v>
      </c>
      <c r="N11" s="26" t="s">
        <v>17</v>
      </c>
    </row>
    <row r="12" spans="1:14" ht="12">
      <c r="A12" s="29" t="s">
        <v>9</v>
      </c>
      <c r="B12" s="30">
        <v>300</v>
      </c>
      <c r="C12" s="31">
        <v>350</v>
      </c>
      <c r="D12" s="32">
        <v>0.17</v>
      </c>
      <c r="E12" s="31">
        <f>+C12*D12</f>
        <v>59.50000000000001</v>
      </c>
      <c r="G12" s="31">
        <v>150</v>
      </c>
      <c r="H12" s="32">
        <v>0.83</v>
      </c>
      <c r="I12" s="31">
        <f>+G12*H12</f>
        <v>124.5</v>
      </c>
      <c r="L12" s="22">
        <v>0</v>
      </c>
      <c r="M12" s="22">
        <f>+K12*L12</f>
        <v>0</v>
      </c>
      <c r="N12" s="31">
        <f>+E12+I12+M12</f>
        <v>184</v>
      </c>
    </row>
    <row r="13" spans="1:14" ht="12">
      <c r="A13" s="29" t="s">
        <v>4</v>
      </c>
      <c r="B13" s="30">
        <v>210</v>
      </c>
      <c r="C13" s="31">
        <v>210</v>
      </c>
      <c r="D13" s="32">
        <v>0.17</v>
      </c>
      <c r="E13" s="31">
        <f aca="true" t="shared" si="0" ref="E13:E18">+C13*D13</f>
        <v>35.7</v>
      </c>
      <c r="G13" s="31">
        <v>252</v>
      </c>
      <c r="H13" s="32">
        <v>0.83</v>
      </c>
      <c r="I13" s="31">
        <f aca="true" t="shared" si="1" ref="I13:I18">+G13*H13</f>
        <v>209.16</v>
      </c>
      <c r="L13" s="22">
        <v>0</v>
      </c>
      <c r="M13" s="22">
        <f aca="true" t="shared" si="2" ref="M13:M18">+K13*L13</f>
        <v>0</v>
      </c>
      <c r="N13" s="31">
        <f aca="true" t="shared" si="3" ref="N13:N18">+E13+I13+M13</f>
        <v>244.86</v>
      </c>
    </row>
    <row r="14" spans="1:14" ht="12">
      <c r="A14" s="29" t="s">
        <v>10</v>
      </c>
      <c r="B14" s="30">
        <v>200</v>
      </c>
      <c r="C14" s="31">
        <v>200</v>
      </c>
      <c r="D14" s="32">
        <v>0.17</v>
      </c>
      <c r="E14" s="31">
        <f t="shared" si="0"/>
        <v>34</v>
      </c>
      <c r="G14" s="31">
        <v>200</v>
      </c>
      <c r="H14" s="32">
        <v>0.83</v>
      </c>
      <c r="I14" s="31">
        <f t="shared" si="1"/>
        <v>166</v>
      </c>
      <c r="L14" s="22">
        <v>0</v>
      </c>
      <c r="M14" s="22">
        <f t="shared" si="2"/>
        <v>0</v>
      </c>
      <c r="N14" s="31">
        <f t="shared" si="3"/>
        <v>200</v>
      </c>
    </row>
    <row r="15" spans="1:14" ht="12">
      <c r="A15" s="29" t="s">
        <v>6</v>
      </c>
      <c r="B15" s="30">
        <v>150</v>
      </c>
      <c r="C15" s="31">
        <v>180</v>
      </c>
      <c r="D15" s="32">
        <v>0.17</v>
      </c>
      <c r="E15" s="31">
        <f t="shared" si="0"/>
        <v>30.6</v>
      </c>
      <c r="G15" s="31">
        <v>180</v>
      </c>
      <c r="H15" s="32">
        <v>0.83</v>
      </c>
      <c r="I15" s="31">
        <f t="shared" si="1"/>
        <v>149.4</v>
      </c>
      <c r="L15" s="22">
        <v>0</v>
      </c>
      <c r="M15" s="22">
        <f t="shared" si="2"/>
        <v>0</v>
      </c>
      <c r="N15" s="31">
        <f t="shared" si="3"/>
        <v>180</v>
      </c>
    </row>
    <row r="16" spans="1:14" ht="12">
      <c r="A16" s="29" t="s">
        <v>11</v>
      </c>
      <c r="B16" s="30">
        <v>560</v>
      </c>
      <c r="C16" s="31">
        <v>590</v>
      </c>
      <c r="D16" s="32">
        <v>0.17</v>
      </c>
      <c r="E16" s="31">
        <f t="shared" si="0"/>
        <v>100.30000000000001</v>
      </c>
      <c r="G16" s="31">
        <v>632</v>
      </c>
      <c r="H16" s="32">
        <v>0.83</v>
      </c>
      <c r="I16" s="31">
        <f t="shared" si="1"/>
        <v>524.56</v>
      </c>
      <c r="L16" s="22">
        <v>0</v>
      </c>
      <c r="M16" s="22">
        <f t="shared" si="2"/>
        <v>0</v>
      </c>
      <c r="N16" s="31">
        <f t="shared" si="3"/>
        <v>624.8599999999999</v>
      </c>
    </row>
    <row r="17" spans="1:14" ht="12">
      <c r="A17" s="29" t="s">
        <v>5</v>
      </c>
      <c r="B17" s="33">
        <v>800000000</v>
      </c>
      <c r="C17" s="35">
        <f>400111606-27071854</f>
        <v>373039752</v>
      </c>
      <c r="D17" s="32">
        <v>0.17</v>
      </c>
      <c r="E17" s="35">
        <f t="shared" si="0"/>
        <v>63416757.84</v>
      </c>
      <c r="G17" s="35">
        <f>1023981671-132602347</f>
        <v>891379324</v>
      </c>
      <c r="H17" s="32">
        <v>0.83</v>
      </c>
      <c r="I17" s="35">
        <f t="shared" si="1"/>
        <v>739844838.92</v>
      </c>
      <c r="L17" s="22">
        <v>0</v>
      </c>
      <c r="M17" s="22">
        <f t="shared" si="2"/>
        <v>0</v>
      </c>
      <c r="N17" s="35">
        <f t="shared" si="3"/>
        <v>803261596.76</v>
      </c>
    </row>
    <row r="18" spans="1:14" ht="12">
      <c r="A18" s="29" t="s">
        <v>12</v>
      </c>
      <c r="B18" s="30">
        <v>1500</v>
      </c>
      <c r="C18" s="35">
        <v>2000</v>
      </c>
      <c r="D18" s="32">
        <v>0.17</v>
      </c>
      <c r="E18" s="35">
        <f t="shared" si="0"/>
        <v>340</v>
      </c>
      <c r="G18" s="35">
        <v>12359.83</v>
      </c>
      <c r="H18" s="32">
        <v>0.83</v>
      </c>
      <c r="I18" s="35">
        <f t="shared" si="1"/>
        <v>10258.658899999999</v>
      </c>
      <c r="L18" s="22">
        <v>0</v>
      </c>
      <c r="M18" s="22">
        <f t="shared" si="2"/>
        <v>0</v>
      </c>
      <c r="N18" s="35">
        <f t="shared" si="3"/>
        <v>10598.658899999999</v>
      </c>
    </row>
    <row r="19" ht="12">
      <c r="N19" s="39"/>
    </row>
    <row r="20" spans="1:2" ht="12">
      <c r="A20" s="37" t="s">
        <v>7</v>
      </c>
      <c r="B20" s="33">
        <v>800000000</v>
      </c>
    </row>
    <row r="23" spans="1:2" ht="12">
      <c r="A23" s="216" t="s">
        <v>37</v>
      </c>
      <c r="B23" s="216"/>
    </row>
    <row r="24" spans="1:2" ht="12">
      <c r="A24" s="29" t="s">
        <v>9</v>
      </c>
      <c r="B24" s="25" t="str">
        <f aca="true" t="shared" si="4" ref="B24:B30">IF(N12&gt;=B12,"CUMPLE",IF(N12&lt;B12,"NO CUMPLE"))</f>
        <v>NO CUMPLE</v>
      </c>
    </row>
    <row r="25" spans="1:2" ht="12">
      <c r="A25" s="29" t="s">
        <v>4</v>
      </c>
      <c r="B25" s="25" t="str">
        <f t="shared" si="4"/>
        <v>CUMPLE</v>
      </c>
    </row>
    <row r="26" spans="1:2" ht="12">
      <c r="A26" s="29" t="s">
        <v>10</v>
      </c>
      <c r="B26" s="25" t="str">
        <f t="shared" si="4"/>
        <v>CUMPLE</v>
      </c>
    </row>
    <row r="27" spans="1:2" ht="12">
      <c r="A27" s="29" t="s">
        <v>6</v>
      </c>
      <c r="B27" s="25" t="str">
        <f t="shared" si="4"/>
        <v>CUMPLE</v>
      </c>
    </row>
    <row r="28" spans="1:2" ht="12">
      <c r="A28" s="29" t="s">
        <v>11</v>
      </c>
      <c r="B28" s="25" t="str">
        <f t="shared" si="4"/>
        <v>CUMPLE</v>
      </c>
    </row>
    <row r="29" spans="1:2" ht="12">
      <c r="A29" s="29" t="s">
        <v>5</v>
      </c>
      <c r="B29" s="25" t="str">
        <f t="shared" si="4"/>
        <v>CUMPLE</v>
      </c>
    </row>
    <row r="30" spans="1:2" ht="12">
      <c r="A30" s="29" t="s">
        <v>12</v>
      </c>
      <c r="B30" s="25" t="str">
        <f t="shared" si="4"/>
        <v>CUMPLE</v>
      </c>
    </row>
    <row r="36" spans="1:7" ht="12">
      <c r="A36" s="40" t="s">
        <v>69</v>
      </c>
      <c r="G36" s="40" t="s">
        <v>42</v>
      </c>
    </row>
    <row r="37" spans="1:7" ht="12">
      <c r="A37" s="41" t="s">
        <v>71</v>
      </c>
      <c r="G37" s="41" t="s">
        <v>70</v>
      </c>
    </row>
  </sheetData>
  <sheetProtection/>
  <mergeCells count="12">
    <mergeCell ref="A1:M1"/>
    <mergeCell ref="A2:M2"/>
    <mergeCell ref="A3:M3"/>
    <mergeCell ref="A4:M4"/>
    <mergeCell ref="A5:M5"/>
    <mergeCell ref="A6:M6"/>
    <mergeCell ref="A23:B23"/>
    <mergeCell ref="A10:B10"/>
    <mergeCell ref="C10:E10"/>
    <mergeCell ref="G10:I10"/>
    <mergeCell ref="K10:M10"/>
    <mergeCell ref="C9:I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2012-06-22T15:46:40Z</cp:lastPrinted>
  <dcterms:created xsi:type="dcterms:W3CDTF">1996-11-27T10:00:04Z</dcterms:created>
  <dcterms:modified xsi:type="dcterms:W3CDTF">2012-07-10T17:47:04Z</dcterms:modified>
  <cp:category/>
  <cp:version/>
  <cp:contentType/>
  <cp:contentStatus/>
</cp:coreProperties>
</file>