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tabRatio="884" activeTab="0"/>
  </bookViews>
  <sheets>
    <sheet name="EMPRESAS" sheetId="1" r:id="rId1"/>
    <sheet name="DOC. FINANCIEROS" sheetId="2" r:id="rId2"/>
    <sheet name="IND. FINANCIEROS" sheetId="3" r:id="rId3"/>
  </sheets>
  <definedNames>
    <definedName name="_xlnm.Print_Area" localSheetId="1">'DOC. FINANCIEROS'!$A$1:$N$27</definedName>
    <definedName name="_xlnm.Print_Area" localSheetId="2">'IND. FINANCIEROS'!$A$1:$V$48</definedName>
    <definedName name="_xlnm.Print_Titles" localSheetId="1">'DOC. FINANCIEROS'!$A:$E,'DOC. FINANCIEROS'!$1:$8</definedName>
    <definedName name="_xlnm.Print_Titles" localSheetId="2">'IND. FINANCIEROS'!$A:$D,'IND. FINANCIEROS'!$1:$13</definedName>
  </definedNames>
  <calcPr fullCalcOnLoad="1"/>
</workbook>
</file>

<file path=xl/sharedStrings.xml><?xml version="1.0" encoding="utf-8"?>
<sst xmlns="http://schemas.openxmlformats.org/spreadsheetml/2006/main" count="157" uniqueCount="62">
  <si>
    <t>CUMPLIMIENTO</t>
  </si>
  <si>
    <t>NO</t>
  </si>
  <si>
    <t>SI</t>
  </si>
  <si>
    <t>EMPRESA PROPONENTE</t>
  </si>
  <si>
    <t>VICERRECTORÍA ADMINISTRATIVA Y FINANCIERA</t>
  </si>
  <si>
    <t>ÍTEM</t>
  </si>
  <si>
    <t>OBSERVACIONES</t>
  </si>
  <si>
    <t>UNIVERSIDAD DISTRITAL FRANCISCO JOSÉ DE CALDAS</t>
  </si>
  <si>
    <t>DOCUMENTOS FINANCIEROS</t>
  </si>
  <si>
    <t>DOCUMENTOS FINANCIEROS SOLICITADOS</t>
  </si>
  <si>
    <t xml:space="preserve">EMPRESA PROPONENTE </t>
  </si>
  <si>
    <t>INDICADOR</t>
  </si>
  <si>
    <t>CONDICIONES ESTABLECIDAS EN LOS TÉRMINOS DE REFERENCIA</t>
  </si>
  <si>
    <t>INDICADORES FINANCIEROS CALCULADOS</t>
  </si>
  <si>
    <t>RAZÓN CORRIENTE</t>
  </si>
  <si>
    <t>Activo Corriente</t>
  </si>
  <si>
    <t>Pasivo Corriente</t>
  </si>
  <si>
    <t>ENDEUDAMIENTO</t>
  </si>
  <si>
    <t>Pasivo Total</t>
  </si>
  <si>
    <t>CAPITAL DE TRABAJO</t>
  </si>
  <si>
    <t>PATRIMONIO</t>
  </si>
  <si>
    <t>Activo Total</t>
  </si>
  <si>
    <t>ADMISION EN CUMPLIMIENTO DE INDICADORES FINANCIEROS</t>
  </si>
  <si>
    <t>Patrimonio</t>
  </si>
  <si>
    <t>EMPRESA</t>
  </si>
  <si>
    <t>Liquidez</t>
  </si>
  <si>
    <t>Capital de Trabajo</t>
  </si>
  <si>
    <t>Endeudamiento</t>
  </si>
  <si>
    <t>NIT</t>
  </si>
  <si>
    <t>PRESUPUESTO OFICIAL</t>
  </si>
  <si>
    <t>Porcentaje</t>
  </si>
  <si>
    <t>VALORES A DICIEMBRE 31 DE  2011</t>
  </si>
  <si>
    <t>INDICADORES BASICOS EN 2011 EN FORMA INDIVIDUAL</t>
  </si>
  <si>
    <t>ADMITISIBILIDAD EN DOCUMENTOS FINANCIEROS</t>
  </si>
  <si>
    <t>DOCUMENTOS</t>
  </si>
  <si>
    <t>INDICADORES</t>
  </si>
  <si>
    <t>VALOR DE LA OFERTA</t>
  </si>
  <si>
    <t>Oferta</t>
  </si>
  <si>
    <t xml:space="preserve">Jefe División de Recursos Financieros  </t>
  </si>
  <si>
    <t xml:space="preserve">Jefe División de Recursos Financieros </t>
  </si>
  <si>
    <t>OBSERV.</t>
  </si>
  <si>
    <t>Razón Corriente &gt;= A   1,5 Veces</t>
  </si>
  <si>
    <t>JESUS ALVARO MAHECHA RANGEL</t>
  </si>
  <si>
    <t>RUP</t>
  </si>
  <si>
    <t>DECLARACION DE RENTA</t>
  </si>
  <si>
    <t>CONCILIACION TRIBUTARIA</t>
  </si>
  <si>
    <t>X</t>
  </si>
  <si>
    <t>Elaboró: MCRT</t>
  </si>
  <si>
    <t>EVALUACIÓN DE ADMISIBILIDAD</t>
  </si>
  <si>
    <t>INVITACION DIRECTA No.013 DE 2012</t>
  </si>
  <si>
    <t>INVITACION DIRECTA  No.013 DE 2012</t>
  </si>
  <si>
    <t>Endeudamiento  &lt;= A 70%</t>
  </si>
  <si>
    <t>Capital de Trabajo: &gt; 50%  del Valor de la Oferta</t>
  </si>
  <si>
    <t>Patrimonio : &gt;= A  100% del Valor de la Oferta</t>
  </si>
  <si>
    <t>MODERLINE SAS</t>
  </si>
  <si>
    <t>LINEAS Y DISEÑOS SAS</t>
  </si>
  <si>
    <t>GRUPO INDUSTRIAL TAPIMUEBLES</t>
  </si>
  <si>
    <t>NO PRESENTO</t>
  </si>
  <si>
    <t>CUMPLE</t>
  </si>
  <si>
    <t>EVALUACIÓN FINAL DE ADMISIBILIDAD</t>
  </si>
  <si>
    <t>NO SUBSANA</t>
  </si>
  <si>
    <t>NO CUMPLE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</si>
</sst>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&quot;$&quot;\ #,##0.00;[Red]&quot;$&quot;\ #,##0.00"/>
    <numFmt numFmtId="177" formatCode="#,##0.00;[Red]#,##0.00"/>
    <numFmt numFmtId="178" formatCode="0.00;[Red]0.00"/>
    <numFmt numFmtId="179" formatCode="[$$-240A]\ #,##0.00;[Red][$$-240A]\ #,##0.00"/>
    <numFmt numFmtId="180" formatCode="&quot;$&quot;\ #,##0;[Red]&quot;$&quot;\ #,##0"/>
    <numFmt numFmtId="181" formatCode="_-* #,##0\ _P_t_s_-;\-* #,##0\ _P_t_s_-;_-* &quot;-&quot;??\ _P_t_s_-;_-@_-"/>
  </numFmts>
  <fonts count="51">
    <font>
      <sz val="10"/>
      <name val="Arial"/>
      <family val="0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9" fillId="0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78" fontId="9" fillId="34" borderId="14" xfId="0" applyNumberFormat="1" applyFont="1" applyFill="1" applyBorder="1" applyAlignment="1">
      <alignment horizontal="center"/>
    </xf>
    <xf numFmtId="179" fontId="9" fillId="34" borderId="14" xfId="0" applyNumberFormat="1" applyFont="1" applyFill="1" applyBorder="1" applyAlignment="1">
      <alignment/>
    </xf>
    <xf numFmtId="10" fontId="9" fillId="34" borderId="14" xfId="0" applyNumberFormat="1" applyFont="1" applyFill="1" applyBorder="1" applyAlignment="1">
      <alignment horizontal="center"/>
    </xf>
    <xf numFmtId="177" fontId="9" fillId="34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/>
    </xf>
    <xf numFmtId="176" fontId="3" fillId="33" borderId="10" xfId="0" applyNumberFormat="1" applyFont="1" applyFill="1" applyBorder="1" applyAlignment="1">
      <alignment horizontal="center" vertical="center"/>
    </xf>
    <xf numFmtId="0" fontId="2" fillId="0" borderId="0" xfId="55" applyFont="1" applyAlignment="1">
      <alignment horizontal="center"/>
      <protection/>
    </xf>
    <xf numFmtId="0" fontId="4" fillId="0" borderId="0" xfId="55" applyFont="1">
      <alignment/>
      <protection/>
    </xf>
    <xf numFmtId="0" fontId="0" fillId="0" borderId="0" xfId="55">
      <alignment/>
      <protection/>
    </xf>
    <xf numFmtId="0" fontId="3" fillId="0" borderId="0" xfId="55" applyFont="1">
      <alignment/>
      <protection/>
    </xf>
    <xf numFmtId="0" fontId="2" fillId="0" borderId="0" xfId="55" applyFont="1">
      <alignment/>
      <protection/>
    </xf>
    <xf numFmtId="0" fontId="2" fillId="33" borderId="12" xfId="55" applyFont="1" applyFill="1" applyBorder="1" applyAlignment="1">
      <alignment horizontal="center"/>
      <protection/>
    </xf>
    <xf numFmtId="0" fontId="2" fillId="33" borderId="13" xfId="55" applyFont="1" applyFill="1" applyBorder="1" applyAlignment="1">
      <alignment horizontal="center"/>
      <protection/>
    </xf>
    <xf numFmtId="0" fontId="2" fillId="33" borderId="10" xfId="55" applyFont="1" applyFill="1" applyBorder="1" applyAlignment="1">
      <alignment horizontal="center"/>
      <protection/>
    </xf>
    <xf numFmtId="0" fontId="3" fillId="33" borderId="12" xfId="55" applyFont="1" applyFill="1" applyBorder="1">
      <alignment/>
      <protection/>
    </xf>
    <xf numFmtId="0" fontId="3" fillId="33" borderId="13" xfId="55" applyFont="1" applyFill="1" applyBorder="1">
      <alignment/>
      <protection/>
    </xf>
    <xf numFmtId="9" fontId="2" fillId="33" borderId="10" xfId="55" applyNumberFormat="1" applyFont="1" applyFill="1" applyBorder="1" applyAlignment="1">
      <alignment horizontal="center"/>
      <protection/>
    </xf>
    <xf numFmtId="0" fontId="2" fillId="33" borderId="11" xfId="55" applyFont="1" applyFill="1" applyBorder="1" applyAlignment="1">
      <alignment horizontal="center"/>
      <protection/>
    </xf>
    <xf numFmtId="0" fontId="2" fillId="0" borderId="15" xfId="55" applyFont="1" applyBorder="1" applyAlignment="1">
      <alignment horizontal="center" vertical="center"/>
      <protection/>
    </xf>
    <xf numFmtId="0" fontId="3" fillId="33" borderId="16" xfId="55" applyFont="1" applyFill="1" applyBorder="1">
      <alignment/>
      <protection/>
    </xf>
    <xf numFmtId="176" fontId="3" fillId="33" borderId="16" xfId="55" applyNumberFormat="1" applyFont="1" applyFill="1" applyBorder="1" applyAlignment="1">
      <alignment horizontal="center" vertical="center"/>
      <protection/>
    </xf>
    <xf numFmtId="176" fontId="3" fillId="33" borderId="17" xfId="55" applyNumberFormat="1" applyFont="1" applyFill="1" applyBorder="1" applyAlignment="1">
      <alignment horizontal="center" vertical="center"/>
      <protection/>
    </xf>
    <xf numFmtId="0" fontId="3" fillId="33" borderId="17" xfId="55" applyFont="1" applyFill="1" applyBorder="1">
      <alignment/>
      <protection/>
    </xf>
    <xf numFmtId="176" fontId="3" fillId="33" borderId="18" xfId="0" applyNumberFormat="1" applyFont="1" applyFill="1" applyBorder="1" applyAlignment="1">
      <alignment horizontal="left" vertical="center"/>
    </xf>
    <xf numFmtId="176" fontId="3" fillId="33" borderId="19" xfId="0" applyNumberFormat="1" applyFont="1" applyFill="1" applyBorder="1" applyAlignment="1">
      <alignment horizontal="left" vertical="center"/>
    </xf>
    <xf numFmtId="176" fontId="3" fillId="0" borderId="0" xfId="55" applyNumberFormat="1" applyFont="1" applyFill="1" applyBorder="1" applyAlignment="1">
      <alignment horizontal="center" vertical="center"/>
      <protection/>
    </xf>
    <xf numFmtId="0" fontId="3" fillId="0" borderId="0" xfId="55" applyFont="1" applyBorder="1">
      <alignment/>
      <protection/>
    </xf>
    <xf numFmtId="176" fontId="3" fillId="33" borderId="11" xfId="0" applyNumberFormat="1" applyFont="1" applyFill="1" applyBorder="1" applyAlignment="1">
      <alignment horizontal="center" vertical="center"/>
    </xf>
    <xf numFmtId="0" fontId="3" fillId="0" borderId="0" xfId="55" applyFont="1" applyFill="1">
      <alignment/>
      <protection/>
    </xf>
    <xf numFmtId="174" fontId="3" fillId="0" borderId="0" xfId="51" applyFont="1" applyFill="1" applyAlignment="1">
      <alignment/>
    </xf>
    <xf numFmtId="0" fontId="0" fillId="0" borderId="0" xfId="55" applyFill="1">
      <alignment/>
      <protection/>
    </xf>
    <xf numFmtId="176" fontId="3" fillId="0" borderId="0" xfId="55" applyNumberFormat="1" applyFont="1" applyFill="1">
      <alignment/>
      <protection/>
    </xf>
    <xf numFmtId="0" fontId="3" fillId="35" borderId="11" xfId="55" applyFont="1" applyFill="1" applyBorder="1">
      <alignment/>
      <protection/>
    </xf>
    <xf numFmtId="176" fontId="3" fillId="33" borderId="11" xfId="55" applyNumberFormat="1" applyFont="1" applyFill="1" applyBorder="1" applyAlignment="1">
      <alignment horizontal="center" vertical="center"/>
      <protection/>
    </xf>
    <xf numFmtId="0" fontId="7" fillId="0" borderId="0" xfId="55" applyFont="1" applyAlignment="1">
      <alignment/>
      <protection/>
    </xf>
    <xf numFmtId="0" fontId="2" fillId="0" borderId="12" xfId="55" applyFont="1" applyBorder="1" applyAlignment="1">
      <alignment vertical="center"/>
      <protection/>
    </xf>
    <xf numFmtId="0" fontId="2" fillId="0" borderId="13" xfId="55" applyFont="1" applyBorder="1" applyAlignment="1">
      <alignment vertical="center"/>
      <protection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9" fillId="0" borderId="14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 shrinkToFit="1"/>
    </xf>
    <xf numFmtId="175" fontId="9" fillId="0" borderId="14" xfId="48" applyFont="1" applyBorder="1" applyAlignment="1">
      <alignment horizontal="center"/>
    </xf>
    <xf numFmtId="0" fontId="2" fillId="0" borderId="0" xfId="55" applyFont="1" applyFill="1">
      <alignment/>
      <protection/>
    </xf>
    <xf numFmtId="175" fontId="2" fillId="0" borderId="0" xfId="48" applyFont="1" applyFill="1" applyAlignment="1">
      <alignment horizontal="center"/>
    </xf>
    <xf numFmtId="0" fontId="4" fillId="0" borderId="0" xfId="55" applyFont="1" applyFill="1">
      <alignment/>
      <protection/>
    </xf>
    <xf numFmtId="175" fontId="10" fillId="0" borderId="0" xfId="48" applyFont="1" applyFill="1" applyAlignment="1">
      <alignment/>
    </xf>
    <xf numFmtId="0" fontId="2" fillId="0" borderId="13" xfId="55" applyFont="1" applyBorder="1" applyAlignment="1">
      <alignment/>
      <protection/>
    </xf>
    <xf numFmtId="0" fontId="2" fillId="0" borderId="20" xfId="55" applyFont="1" applyBorder="1" applyAlignment="1">
      <alignment/>
      <protection/>
    </xf>
    <xf numFmtId="0" fontId="2" fillId="0" borderId="21" xfId="55" applyFont="1" applyBorder="1" applyAlignment="1">
      <alignment/>
      <protection/>
    </xf>
    <xf numFmtId="0" fontId="2" fillId="0" borderId="0" xfId="55" applyFont="1" applyBorder="1" applyAlignment="1">
      <alignment/>
      <protection/>
    </xf>
    <xf numFmtId="0" fontId="3" fillId="0" borderId="0" xfId="0" applyFont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4" fillId="0" borderId="0" xfId="55" applyFont="1" applyBorder="1">
      <alignment/>
      <protection/>
    </xf>
    <xf numFmtId="0" fontId="8" fillId="3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 shrinkToFit="1"/>
    </xf>
    <xf numFmtId="0" fontId="2" fillId="0" borderId="31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0" borderId="39" xfId="55" applyFont="1" applyBorder="1" applyAlignment="1">
      <alignment horizontal="center" wrapText="1"/>
      <protection/>
    </xf>
    <xf numFmtId="0" fontId="2" fillId="0" borderId="40" xfId="55" applyFont="1" applyBorder="1" applyAlignment="1">
      <alignment horizontal="center" wrapText="1"/>
      <protection/>
    </xf>
    <xf numFmtId="0" fontId="2" fillId="0" borderId="41" xfId="55" applyFont="1" applyBorder="1" applyAlignment="1">
      <alignment horizontal="center" wrapText="1"/>
      <protection/>
    </xf>
    <xf numFmtId="176" fontId="3" fillId="0" borderId="0" xfId="55" applyNumberFormat="1" applyFont="1" applyFill="1" applyBorder="1" applyAlignment="1">
      <alignment horizontal="center" vertical="center"/>
      <protection/>
    </xf>
    <xf numFmtId="176" fontId="3" fillId="33" borderId="29" xfId="55" applyNumberFormat="1" applyFont="1" applyFill="1" applyBorder="1" applyAlignment="1">
      <alignment horizontal="center" vertical="center"/>
      <protection/>
    </xf>
    <xf numFmtId="176" fontId="3" fillId="33" borderId="31" xfId="55" applyNumberFormat="1" applyFont="1" applyFill="1" applyBorder="1" applyAlignment="1">
      <alignment horizontal="center" vertical="center"/>
      <protection/>
    </xf>
    <xf numFmtId="0" fontId="2" fillId="33" borderId="29" xfId="55" applyFont="1" applyFill="1" applyBorder="1" applyAlignment="1">
      <alignment horizontal="center" vertical="center"/>
      <protection/>
    </xf>
    <xf numFmtId="0" fontId="2" fillId="33" borderId="31" xfId="55" applyFont="1" applyFill="1" applyBorder="1" applyAlignment="1">
      <alignment horizontal="center" vertical="center"/>
      <protection/>
    </xf>
    <xf numFmtId="0" fontId="3" fillId="33" borderId="29" xfId="55" applyFont="1" applyFill="1" applyBorder="1" applyAlignment="1">
      <alignment horizontal="center" vertical="center"/>
      <protection/>
    </xf>
    <xf numFmtId="0" fontId="3" fillId="33" borderId="31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3" fillId="0" borderId="29" xfId="55" applyFont="1" applyBorder="1" applyAlignment="1">
      <alignment horizontal="center" vertical="center"/>
      <protection/>
    </xf>
    <xf numFmtId="0" fontId="3" fillId="0" borderId="31" xfId="55" applyFont="1" applyBorder="1" applyAlignment="1">
      <alignment horizontal="center" vertical="center"/>
      <protection/>
    </xf>
    <xf numFmtId="0" fontId="2" fillId="33" borderId="12" xfId="55" applyFont="1" applyFill="1" applyBorder="1" applyAlignment="1">
      <alignment horizontal="center"/>
      <protection/>
    </xf>
    <xf numFmtId="0" fontId="2" fillId="33" borderId="13" xfId="55" applyFont="1" applyFill="1" applyBorder="1" applyAlignment="1">
      <alignment horizontal="center"/>
      <protection/>
    </xf>
    <xf numFmtId="0" fontId="2" fillId="33" borderId="10" xfId="55" applyFont="1" applyFill="1" applyBorder="1" applyAlignment="1">
      <alignment horizontal="center"/>
      <protection/>
    </xf>
    <xf numFmtId="0" fontId="11" fillId="33" borderId="12" xfId="55" applyFont="1" applyFill="1" applyBorder="1" applyAlignment="1">
      <alignment horizontal="center" vertical="center" wrapText="1"/>
      <protection/>
    </xf>
    <xf numFmtId="0" fontId="11" fillId="33" borderId="13" xfId="55" applyFont="1" applyFill="1" applyBorder="1" applyAlignment="1">
      <alignment horizontal="center" vertical="center" wrapText="1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0" fontId="2" fillId="0" borderId="12" xfId="55" applyFont="1" applyBorder="1" applyAlignment="1">
      <alignment horizontal="center" vertical="center"/>
      <protection/>
    </xf>
    <xf numFmtId="0" fontId="2" fillId="0" borderId="13" xfId="55" applyFont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/>
      <protection/>
    </xf>
    <xf numFmtId="0" fontId="2" fillId="33" borderId="29" xfId="55" applyNumberFormat="1" applyFont="1" applyFill="1" applyBorder="1" applyAlignment="1">
      <alignment horizontal="center" vertical="center"/>
      <protection/>
    </xf>
    <xf numFmtId="0" fontId="2" fillId="33" borderId="31" xfId="55" applyNumberFormat="1" applyFont="1" applyFill="1" applyBorder="1" applyAlignment="1">
      <alignment horizontal="center" vertical="center"/>
      <protection/>
    </xf>
    <xf numFmtId="0" fontId="3" fillId="33" borderId="29" xfId="55" applyNumberFormat="1" applyFont="1" applyFill="1" applyBorder="1" applyAlignment="1">
      <alignment horizontal="center" vertical="center"/>
      <protection/>
    </xf>
    <xf numFmtId="0" fontId="3" fillId="33" borderId="31" xfId="55" applyNumberFormat="1" applyFont="1" applyFill="1" applyBorder="1" applyAlignment="1">
      <alignment horizontal="center" vertical="center"/>
      <protection/>
    </xf>
    <xf numFmtId="0" fontId="2" fillId="33" borderId="30" xfId="55" applyNumberFormat="1" applyFont="1" applyFill="1" applyBorder="1" applyAlignment="1">
      <alignment horizontal="center" vertical="center"/>
      <protection/>
    </xf>
    <xf numFmtId="0" fontId="3" fillId="33" borderId="30" xfId="55" applyNumberFormat="1" applyFont="1" applyFill="1" applyBorder="1" applyAlignment="1">
      <alignment horizontal="center" vertical="center"/>
      <protection/>
    </xf>
    <xf numFmtId="2" fontId="3" fillId="33" borderId="29" xfId="55" applyNumberFormat="1" applyFont="1" applyFill="1" applyBorder="1" applyAlignment="1">
      <alignment horizontal="center" vertical="center"/>
      <protection/>
    </xf>
    <xf numFmtId="2" fontId="3" fillId="33" borderId="31" xfId="55" applyNumberFormat="1" applyFont="1" applyFill="1" applyBorder="1" applyAlignment="1">
      <alignment horizontal="center" vertical="center"/>
      <protection/>
    </xf>
    <xf numFmtId="9" fontId="3" fillId="33" borderId="34" xfId="55" applyNumberFormat="1" applyFont="1" applyFill="1" applyBorder="1" applyAlignment="1">
      <alignment horizontal="center" vertical="center"/>
      <protection/>
    </xf>
    <xf numFmtId="9" fontId="3" fillId="33" borderId="38" xfId="55" applyNumberFormat="1" applyFont="1" applyFill="1" applyBorder="1" applyAlignment="1">
      <alignment horizontal="center" vertical="center"/>
      <protection/>
    </xf>
    <xf numFmtId="0" fontId="2" fillId="0" borderId="0" xfId="55" applyFont="1" applyBorder="1" applyAlignment="1">
      <alignment horizontal="center" vertical="center"/>
      <protection/>
    </xf>
    <xf numFmtId="0" fontId="2" fillId="0" borderId="29" xfId="55" applyFont="1" applyBorder="1" applyAlignment="1">
      <alignment horizontal="center" vertical="center"/>
      <protection/>
    </xf>
    <xf numFmtId="0" fontId="2" fillId="0" borderId="30" xfId="55" applyFont="1" applyBorder="1" applyAlignment="1">
      <alignment horizontal="center" vertical="center"/>
      <protection/>
    </xf>
    <xf numFmtId="0" fontId="2" fillId="0" borderId="31" xfId="55" applyFont="1" applyBorder="1" applyAlignment="1">
      <alignment horizontal="center" vertical="center"/>
      <protection/>
    </xf>
    <xf numFmtId="0" fontId="3" fillId="0" borderId="32" xfId="55" applyFont="1" applyBorder="1" applyAlignment="1">
      <alignment horizontal="left" vertical="center" wrapText="1"/>
      <protection/>
    </xf>
    <xf numFmtId="0" fontId="3" fillId="0" borderId="33" xfId="55" applyFont="1" applyBorder="1" applyAlignment="1">
      <alignment horizontal="left" vertical="center" wrapText="1"/>
      <protection/>
    </xf>
    <xf numFmtId="0" fontId="3" fillId="0" borderId="34" xfId="55" applyFont="1" applyBorder="1" applyAlignment="1">
      <alignment horizontal="left" vertical="center" wrapText="1"/>
      <protection/>
    </xf>
    <xf numFmtId="0" fontId="3" fillId="0" borderId="35" xfId="55" applyFont="1" applyBorder="1" applyAlignment="1">
      <alignment horizontal="left" vertical="center" wrapText="1"/>
      <protection/>
    </xf>
    <xf numFmtId="0" fontId="3" fillId="0" borderId="0" xfId="55" applyFont="1" applyBorder="1" applyAlignment="1">
      <alignment horizontal="left" vertical="center" wrapText="1"/>
      <protection/>
    </xf>
    <xf numFmtId="0" fontId="3" fillId="0" borderId="36" xfId="55" applyFont="1" applyBorder="1" applyAlignment="1">
      <alignment horizontal="left" vertical="center" wrapText="1"/>
      <protection/>
    </xf>
    <xf numFmtId="0" fontId="3" fillId="0" borderId="37" xfId="55" applyFont="1" applyBorder="1" applyAlignment="1">
      <alignment horizontal="left" vertical="center" wrapText="1"/>
      <protection/>
    </xf>
    <xf numFmtId="0" fontId="3" fillId="0" borderId="15" xfId="55" applyFont="1" applyBorder="1" applyAlignment="1">
      <alignment horizontal="left" vertical="center" wrapText="1"/>
      <protection/>
    </xf>
    <xf numFmtId="0" fontId="3" fillId="0" borderId="38" xfId="55" applyFont="1" applyBorder="1" applyAlignment="1">
      <alignment horizontal="left" vertical="center" wrapText="1"/>
      <protection/>
    </xf>
    <xf numFmtId="0" fontId="2" fillId="0" borderId="15" xfId="55" applyFont="1" applyBorder="1" applyAlignment="1">
      <alignment horizontal="center" vertical="center"/>
      <protection/>
    </xf>
    <xf numFmtId="0" fontId="3" fillId="0" borderId="32" xfId="55" applyFont="1" applyBorder="1" applyAlignment="1">
      <alignment horizontal="left" vertical="center"/>
      <protection/>
    </xf>
    <xf numFmtId="0" fontId="3" fillId="0" borderId="33" xfId="55" applyFont="1" applyBorder="1" applyAlignment="1">
      <alignment horizontal="left" vertical="center"/>
      <protection/>
    </xf>
    <xf numFmtId="0" fontId="3" fillId="0" borderId="34" xfId="55" applyFont="1" applyBorder="1" applyAlignment="1">
      <alignment horizontal="left" vertical="center"/>
      <protection/>
    </xf>
    <xf numFmtId="0" fontId="3" fillId="0" borderId="37" xfId="55" applyFont="1" applyBorder="1" applyAlignment="1">
      <alignment horizontal="left" vertical="center"/>
      <protection/>
    </xf>
    <xf numFmtId="0" fontId="3" fillId="0" borderId="15" xfId="55" applyFont="1" applyBorder="1" applyAlignment="1">
      <alignment horizontal="left" vertical="center"/>
      <protection/>
    </xf>
    <xf numFmtId="0" fontId="3" fillId="0" borderId="38" xfId="55" applyFont="1" applyBorder="1" applyAlignment="1">
      <alignment horizontal="left" vertical="center"/>
      <protection/>
    </xf>
    <xf numFmtId="175" fontId="2" fillId="0" borderId="0" xfId="48" applyFont="1" applyAlignment="1">
      <alignment horizontal="center"/>
    </xf>
    <xf numFmtId="0" fontId="2" fillId="0" borderId="29" xfId="55" applyFont="1" applyBorder="1" applyAlignment="1">
      <alignment horizontal="center" vertical="center" wrapText="1" shrinkToFit="1"/>
      <protection/>
    </xf>
    <xf numFmtId="0" fontId="2" fillId="0" borderId="30" xfId="55" applyFont="1" applyBorder="1" applyAlignment="1">
      <alignment horizontal="center" vertical="center" wrapText="1" shrinkToFit="1"/>
      <protection/>
    </xf>
    <xf numFmtId="0" fontId="2" fillId="0" borderId="31" xfId="55" applyFont="1" applyBorder="1" applyAlignment="1">
      <alignment horizontal="center" vertical="center" wrapText="1" shrinkToFit="1"/>
      <protection/>
    </xf>
    <xf numFmtId="0" fontId="2" fillId="0" borderId="32" xfId="55" applyFont="1" applyBorder="1" applyAlignment="1">
      <alignment horizontal="center" vertical="center" wrapText="1"/>
      <protection/>
    </xf>
    <xf numFmtId="0" fontId="2" fillId="0" borderId="33" xfId="55" applyFont="1" applyBorder="1" applyAlignment="1">
      <alignment horizontal="center" vertical="center" wrapText="1"/>
      <protection/>
    </xf>
    <xf numFmtId="0" fontId="2" fillId="0" borderId="34" xfId="55" applyFont="1" applyBorder="1" applyAlignment="1">
      <alignment horizontal="center" vertical="center" wrapText="1"/>
      <protection/>
    </xf>
    <xf numFmtId="0" fontId="2" fillId="0" borderId="35" xfId="55" applyFont="1" applyBorder="1" applyAlignment="1">
      <alignment horizontal="center" vertical="center" wrapText="1"/>
      <protection/>
    </xf>
    <xf numFmtId="0" fontId="2" fillId="0" borderId="0" xfId="55" applyFont="1" applyBorder="1" applyAlignment="1">
      <alignment horizontal="center" vertical="center" wrapText="1"/>
      <protection/>
    </xf>
    <xf numFmtId="0" fontId="2" fillId="0" borderId="36" xfId="55" applyFont="1" applyBorder="1" applyAlignment="1">
      <alignment horizontal="center" vertical="center" wrapText="1"/>
      <protection/>
    </xf>
    <xf numFmtId="0" fontId="2" fillId="0" borderId="37" xfId="55" applyFont="1" applyBorder="1" applyAlignment="1">
      <alignment horizontal="center" vertical="center" wrapText="1"/>
      <protection/>
    </xf>
    <xf numFmtId="0" fontId="2" fillId="0" borderId="15" xfId="55" applyFont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428625</xdr:colOff>
      <xdr:row>4</xdr:row>
      <xdr:rowOff>47625</xdr:rowOff>
    </xdr:to>
    <xdr:pic>
      <xdr:nvPicPr>
        <xdr:cNvPr id="1" name="Picture 1" descr="escudo ud"/>
        <xdr:cNvPicPr preferRelativeResize="1">
          <a:picLocks noChangeAspect="1"/>
        </xdr:cNvPicPr>
      </xdr:nvPicPr>
      <xdr:blipFill>
        <a:blip r:embed="rId1"/>
        <a:srcRect b="21508"/>
        <a:stretch>
          <a:fillRect/>
        </a:stretch>
      </xdr:blipFill>
      <xdr:spPr>
        <a:xfrm>
          <a:off x="0" y="0"/>
          <a:ext cx="1419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0</xdr:row>
      <xdr:rowOff>0</xdr:rowOff>
    </xdr:from>
    <xdr:to>
      <xdr:col>12</xdr:col>
      <xdr:colOff>28575</xdr:colOff>
      <xdr:row>4</xdr:row>
      <xdr:rowOff>57150</xdr:rowOff>
    </xdr:to>
    <xdr:pic>
      <xdr:nvPicPr>
        <xdr:cNvPr id="1" name="Picture 1" descr="escudo ud"/>
        <xdr:cNvPicPr preferRelativeResize="1">
          <a:picLocks noChangeAspect="1"/>
        </xdr:cNvPicPr>
      </xdr:nvPicPr>
      <xdr:blipFill>
        <a:blip r:embed="rId1"/>
        <a:srcRect b="21508"/>
        <a:stretch>
          <a:fillRect/>
        </a:stretch>
      </xdr:blipFill>
      <xdr:spPr>
        <a:xfrm>
          <a:off x="5800725" y="0"/>
          <a:ext cx="18383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85725</xdr:colOff>
      <xdr:row>0</xdr:row>
      <xdr:rowOff>161925</xdr:rowOff>
    </xdr:from>
    <xdr:to>
      <xdr:col>21</xdr:col>
      <xdr:colOff>466725</xdr:colOff>
      <xdr:row>5</xdr:row>
      <xdr:rowOff>57150</xdr:rowOff>
    </xdr:to>
    <xdr:pic>
      <xdr:nvPicPr>
        <xdr:cNvPr id="1" name="Picture 1" descr="escudo ud"/>
        <xdr:cNvPicPr preferRelativeResize="1">
          <a:picLocks noChangeAspect="1"/>
        </xdr:cNvPicPr>
      </xdr:nvPicPr>
      <xdr:blipFill>
        <a:blip r:embed="rId1"/>
        <a:srcRect b="21508"/>
        <a:stretch>
          <a:fillRect/>
        </a:stretch>
      </xdr:blipFill>
      <xdr:spPr>
        <a:xfrm>
          <a:off x="12325350" y="161925"/>
          <a:ext cx="1047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6"/>
  <sheetViews>
    <sheetView tabSelected="1" zoomScalePageLayoutView="0" workbookViewId="0" topLeftCell="A1">
      <selection activeCell="M15" sqref="M15"/>
    </sheetView>
  </sheetViews>
  <sheetFormatPr defaultColWidth="11.421875" defaultRowHeight="12.75"/>
  <cols>
    <col min="1" max="1" width="14.8515625" style="12" customWidth="1"/>
    <col min="2" max="2" width="41.421875" style="12" customWidth="1"/>
    <col min="3" max="6" width="19.140625" style="0" hidden="1" customWidth="1"/>
    <col min="7" max="7" width="12.28125" style="0" hidden="1" customWidth="1"/>
    <col min="8" max="8" width="9.57421875" style="0" hidden="1" customWidth="1"/>
    <col min="9" max="9" width="18.8515625" style="0" hidden="1" customWidth="1"/>
    <col min="10" max="10" width="16.57421875" style="0" hidden="1" customWidth="1"/>
    <col min="11" max="11" width="14.8515625" style="0" hidden="1" customWidth="1"/>
    <col min="12" max="12" width="19.421875" style="0" customWidth="1"/>
    <col min="13" max="13" width="22.421875" style="0" customWidth="1"/>
  </cols>
  <sheetData>
    <row r="1" spans="1:13" ht="13.5">
      <c r="A1" s="86" t="s">
        <v>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3.5">
      <c r="A2" s="86" t="s">
        <v>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3.5">
      <c r="A3" s="86" t="s">
        <v>49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13.5">
      <c r="A4" s="86" t="s">
        <v>59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ht="13.5">
      <c r="A5" s="86" t="s">
        <v>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</row>
    <row r="6" spans="1:13" ht="13.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10" spans="1:13" ht="12.75">
      <c r="A10" s="89" t="s">
        <v>24</v>
      </c>
      <c r="B10" s="89"/>
      <c r="C10" s="87" t="s">
        <v>31</v>
      </c>
      <c r="D10" s="87"/>
      <c r="E10" s="87"/>
      <c r="F10" s="87"/>
      <c r="G10" s="15"/>
      <c r="H10" s="88" t="s">
        <v>32</v>
      </c>
      <c r="I10" s="88"/>
      <c r="J10" s="88"/>
      <c r="K10" s="88"/>
      <c r="L10" s="89" t="s">
        <v>34</v>
      </c>
      <c r="M10" s="89" t="s">
        <v>35</v>
      </c>
    </row>
    <row r="11" spans="1:13" ht="12.75">
      <c r="A11" s="89"/>
      <c r="B11" s="89"/>
      <c r="C11" s="15" t="s">
        <v>15</v>
      </c>
      <c r="D11" s="15" t="s">
        <v>21</v>
      </c>
      <c r="E11" s="15" t="s">
        <v>16</v>
      </c>
      <c r="F11" s="15" t="s">
        <v>18</v>
      </c>
      <c r="G11" s="15"/>
      <c r="H11" s="16" t="s">
        <v>25</v>
      </c>
      <c r="I11" s="16" t="s">
        <v>26</v>
      </c>
      <c r="J11" s="16" t="s">
        <v>27</v>
      </c>
      <c r="K11" s="16" t="s">
        <v>23</v>
      </c>
      <c r="L11" s="89"/>
      <c r="M11" s="89"/>
    </row>
    <row r="12" spans="1:13" ht="12.75">
      <c r="A12" s="63">
        <v>830140686</v>
      </c>
      <c r="B12" s="64" t="s">
        <v>56</v>
      </c>
      <c r="C12" s="66">
        <v>1094208587</v>
      </c>
      <c r="D12" s="66">
        <v>1340073222</v>
      </c>
      <c r="E12" s="66">
        <v>606620110</v>
      </c>
      <c r="F12" s="66">
        <v>656366472</v>
      </c>
      <c r="G12" s="15"/>
      <c r="H12" s="17">
        <f>+C12/E12</f>
        <v>1.8037789531903252</v>
      </c>
      <c r="I12" s="18">
        <f>+C12-E12</f>
        <v>487588477</v>
      </c>
      <c r="J12" s="19">
        <f>+F12/D12</f>
        <v>0.48979896114960203</v>
      </c>
      <c r="K12" s="20">
        <f>+D12-F12</f>
        <v>683706750</v>
      </c>
      <c r="L12" s="85" t="s">
        <v>60</v>
      </c>
      <c r="M12" s="76" t="s">
        <v>58</v>
      </c>
    </row>
    <row r="13" spans="1:13" ht="12.75">
      <c r="A13" s="63">
        <v>830036940</v>
      </c>
      <c r="B13" s="64" t="s">
        <v>54</v>
      </c>
      <c r="C13" s="66">
        <v>6303422000</v>
      </c>
      <c r="D13" s="66">
        <v>9736767452</v>
      </c>
      <c r="E13" s="66">
        <v>2572064109</v>
      </c>
      <c r="F13" s="66">
        <v>4456883229</v>
      </c>
      <c r="G13" s="15"/>
      <c r="H13" s="17">
        <f>+C13/E13</f>
        <v>2.450725072498572</v>
      </c>
      <c r="I13" s="18">
        <f>+C13-E13</f>
        <v>3731357891</v>
      </c>
      <c r="J13" s="19">
        <f>+F13/D13</f>
        <v>0.45773746276383803</v>
      </c>
      <c r="K13" s="20">
        <f>+D13-F13</f>
        <v>5279884223</v>
      </c>
      <c r="L13" s="76" t="s">
        <v>58</v>
      </c>
      <c r="M13" s="76" t="s">
        <v>58</v>
      </c>
    </row>
    <row r="14" spans="1:13" ht="12.75">
      <c r="A14" s="63">
        <v>890927896</v>
      </c>
      <c r="B14" s="64" t="s">
        <v>55</v>
      </c>
      <c r="C14" s="66">
        <v>3347291000</v>
      </c>
      <c r="D14" s="66">
        <v>3473148000</v>
      </c>
      <c r="E14" s="66">
        <v>1500543000</v>
      </c>
      <c r="F14" s="66">
        <v>1500543000</v>
      </c>
      <c r="G14" s="15"/>
      <c r="H14" s="17">
        <f>+C14/E14</f>
        <v>2.2307198127611136</v>
      </c>
      <c r="I14" s="18">
        <f>+C14-E14</f>
        <v>1846748000</v>
      </c>
      <c r="J14" s="19">
        <f>+F14/D14</f>
        <v>0.432041191449371</v>
      </c>
      <c r="K14" s="20">
        <f>+D14-F14</f>
        <v>1972605000</v>
      </c>
      <c r="L14" s="76" t="s">
        <v>58</v>
      </c>
      <c r="M14" s="76" t="s">
        <v>58</v>
      </c>
    </row>
    <row r="15" spans="1:13" ht="12.75">
      <c r="A15"/>
      <c r="B15"/>
      <c r="M15" s="77"/>
    </row>
    <row r="16" spans="1:2" ht="12.75">
      <c r="A16"/>
      <c r="B16"/>
    </row>
    <row r="17" spans="1:2" ht="12.75">
      <c r="A17"/>
      <c r="B17"/>
    </row>
    <row r="18" spans="1:2" ht="12.75">
      <c r="A18"/>
      <c r="B18"/>
    </row>
    <row r="19" spans="1:2" ht="12.75">
      <c r="A19"/>
      <c r="B19"/>
    </row>
    <row r="20" spans="1:2" ht="12.75">
      <c r="A20"/>
      <c r="B20"/>
    </row>
    <row r="21" spans="1:13" ht="12.75">
      <c r="A21" s="90" t="s">
        <v>42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</row>
    <row r="22" spans="1:13" ht="12.75">
      <c r="A22" s="91" t="s">
        <v>38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</row>
    <row r="23" spans="1:2" ht="12.75">
      <c r="A23"/>
      <c r="B23"/>
    </row>
    <row r="24" spans="1:2" ht="12.75">
      <c r="A24"/>
      <c r="B24"/>
    </row>
    <row r="25" spans="1:2" ht="12.75">
      <c r="A25" s="11" t="s">
        <v>47</v>
      </c>
      <c r="B25"/>
    </row>
    <row r="26" spans="1:2" ht="12.75">
      <c r="A26"/>
      <c r="B26"/>
    </row>
    <row r="27" spans="1:2" ht="12.75">
      <c r="A27"/>
      <c r="B27"/>
    </row>
    <row r="28" spans="1:2" ht="12.75">
      <c r="A28"/>
      <c r="B28"/>
    </row>
    <row r="29" spans="1:2" ht="12.75">
      <c r="A29"/>
      <c r="B29"/>
    </row>
    <row r="30" spans="1:2" ht="12.75">
      <c r="A30"/>
      <c r="B30"/>
    </row>
    <row r="31" spans="1:2" ht="12.75">
      <c r="A31"/>
      <c r="B31"/>
    </row>
    <row r="32" spans="1:2" ht="12.75">
      <c r="A32"/>
      <c r="B32"/>
    </row>
    <row r="33" spans="1:2" ht="12.75">
      <c r="A33"/>
      <c r="B33"/>
    </row>
    <row r="34" spans="1:2" ht="12.75">
      <c r="A34"/>
      <c r="B34"/>
    </row>
    <row r="35" spans="1:2" ht="12.75">
      <c r="A35"/>
      <c r="B35"/>
    </row>
    <row r="36" spans="1:2" ht="12.75">
      <c r="A36"/>
      <c r="B36"/>
    </row>
    <row r="37" spans="1:2" ht="12.75">
      <c r="A37"/>
      <c r="B37"/>
    </row>
    <row r="38" spans="1:2" ht="12.75">
      <c r="A38"/>
      <c r="B38"/>
    </row>
    <row r="39" spans="1:2" ht="12.75">
      <c r="A39"/>
      <c r="B39"/>
    </row>
    <row r="40" spans="1:2" ht="12.75">
      <c r="A40"/>
      <c r="B40"/>
    </row>
    <row r="41" spans="1:2" ht="12.75">
      <c r="A41"/>
      <c r="B41"/>
    </row>
    <row r="42" spans="1:2" ht="12.75">
      <c r="A42"/>
      <c r="B42"/>
    </row>
    <row r="43" spans="1:2" ht="13.5" customHeight="1">
      <c r="A43"/>
      <c r="B43"/>
    </row>
    <row r="44" spans="1:2" ht="12.75">
      <c r="A44"/>
      <c r="B44"/>
    </row>
    <row r="45" spans="1:2" ht="12.75">
      <c r="A45"/>
      <c r="B45"/>
    </row>
    <row r="46" spans="1:2" ht="12.75">
      <c r="A46"/>
      <c r="B46"/>
    </row>
    <row r="47" spans="1:2" ht="12.75">
      <c r="A47"/>
      <c r="B47"/>
    </row>
    <row r="48" spans="1:2" ht="12.75">
      <c r="A48" s="13"/>
      <c r="B48"/>
    </row>
    <row r="49" spans="1:2" ht="12.75">
      <c r="A49"/>
      <c r="B49"/>
    </row>
    <row r="50" spans="1:2" ht="12.75">
      <c r="A50"/>
      <c r="B50"/>
    </row>
    <row r="51" spans="1:2" ht="12.75">
      <c r="A51"/>
      <c r="B51"/>
    </row>
    <row r="52" spans="1:2" ht="12.75">
      <c r="A52"/>
      <c r="B52"/>
    </row>
    <row r="53" spans="1:2" ht="12.75">
      <c r="A53"/>
      <c r="B53"/>
    </row>
    <row r="54" spans="1:2" ht="12.75">
      <c r="A54"/>
      <c r="B54"/>
    </row>
    <row r="55" spans="1:2" ht="12.75">
      <c r="A55"/>
      <c r="B55"/>
    </row>
    <row r="56" spans="1:2" ht="12.75">
      <c r="A56"/>
      <c r="B56"/>
    </row>
    <row r="57" spans="1:2" ht="48" customHeight="1">
      <c r="A57"/>
      <c r="B57"/>
    </row>
    <row r="58" spans="1:2" ht="12.75">
      <c r="A58"/>
      <c r="B58"/>
    </row>
    <row r="59" spans="1:2" ht="12.75">
      <c r="A59"/>
      <c r="B59"/>
    </row>
    <row r="60" spans="1:2" ht="12.75">
      <c r="A60"/>
      <c r="B60"/>
    </row>
    <row r="61" spans="1:2" ht="12.75">
      <c r="A61"/>
      <c r="B61"/>
    </row>
    <row r="62" spans="1:2" ht="12.75">
      <c r="A62"/>
      <c r="B62"/>
    </row>
    <row r="63" spans="1:2" ht="12.75">
      <c r="A63"/>
      <c r="B63"/>
    </row>
    <row r="64" spans="1:2" ht="12.75">
      <c r="A64"/>
      <c r="B64"/>
    </row>
    <row r="65" spans="1:2" ht="12.75">
      <c r="A65"/>
      <c r="B65"/>
    </row>
    <row r="66" spans="1:2" ht="12.75">
      <c r="A66"/>
      <c r="B66"/>
    </row>
    <row r="67" spans="1:2" ht="12.75">
      <c r="A67"/>
      <c r="B67"/>
    </row>
    <row r="68" spans="1:2" ht="12.75">
      <c r="A68"/>
      <c r="B68"/>
    </row>
    <row r="69" spans="1:2" ht="12.75">
      <c r="A69"/>
      <c r="B69"/>
    </row>
    <row r="70" spans="1:2" ht="12.75">
      <c r="A70"/>
      <c r="B70"/>
    </row>
    <row r="71" spans="1:2" ht="30.75" customHeight="1">
      <c r="A71"/>
      <c r="B71"/>
    </row>
    <row r="72" spans="1:2" ht="12.75">
      <c r="A72"/>
      <c r="B72"/>
    </row>
    <row r="73" spans="1:2" ht="48.75" customHeight="1">
      <c r="A73"/>
      <c r="B73"/>
    </row>
    <row r="74" spans="1:2" ht="21" customHeight="1">
      <c r="A74"/>
      <c r="B74"/>
    </row>
    <row r="75" spans="1:2" ht="32.25" customHeight="1">
      <c r="A75"/>
      <c r="B75"/>
    </row>
    <row r="76" spans="1:2" ht="12.75">
      <c r="A76"/>
      <c r="B76"/>
    </row>
    <row r="77" spans="1:2" ht="12.75">
      <c r="A77"/>
      <c r="B77"/>
    </row>
    <row r="78" spans="1:2" ht="12.75">
      <c r="A78"/>
      <c r="B78"/>
    </row>
    <row r="79" spans="1:2" ht="12.75">
      <c r="A79"/>
      <c r="B79"/>
    </row>
    <row r="80" spans="1:2" ht="12.75">
      <c r="A80"/>
      <c r="B80"/>
    </row>
    <row r="81" spans="1:2" ht="12.75">
      <c r="A81"/>
      <c r="B81"/>
    </row>
    <row r="82" spans="1:2" ht="12.75">
      <c r="A82"/>
      <c r="B82"/>
    </row>
    <row r="83" spans="1:2" ht="12.75">
      <c r="A83"/>
      <c r="B83"/>
    </row>
    <row r="84" spans="1:2" ht="12.75">
      <c r="A84"/>
      <c r="B84"/>
    </row>
    <row r="85" spans="1:2" ht="12.75">
      <c r="A85"/>
      <c r="B85"/>
    </row>
    <row r="86" spans="1:2" ht="12.75">
      <c r="A86"/>
      <c r="B86"/>
    </row>
    <row r="87" spans="1:2" ht="12.75">
      <c r="A87"/>
      <c r="B87"/>
    </row>
    <row r="88" spans="1:2" ht="12.75">
      <c r="A88"/>
      <c r="B88"/>
    </row>
    <row r="89" spans="1:2" ht="12.75">
      <c r="A89"/>
      <c r="B89"/>
    </row>
    <row r="90" spans="1:2" ht="12.75">
      <c r="A90"/>
      <c r="B90"/>
    </row>
    <row r="91" spans="1:2" ht="12.75">
      <c r="A91"/>
      <c r="B91"/>
    </row>
    <row r="92" spans="1:2" ht="12.75">
      <c r="A92"/>
      <c r="B92"/>
    </row>
    <row r="93" spans="1:2" ht="12.75">
      <c r="A93"/>
      <c r="B93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</sheetData>
  <sheetProtection/>
  <mergeCells count="13">
    <mergeCell ref="A21:M21"/>
    <mergeCell ref="A22:M22"/>
    <mergeCell ref="A4:M4"/>
    <mergeCell ref="A5:M5"/>
    <mergeCell ref="A6:M6"/>
    <mergeCell ref="L10:L11"/>
    <mergeCell ref="A1:M1"/>
    <mergeCell ref="A2:M2"/>
    <mergeCell ref="A3:M3"/>
    <mergeCell ref="C10:F10"/>
    <mergeCell ref="H10:K10"/>
    <mergeCell ref="A10:B11"/>
    <mergeCell ref="M10:M11"/>
  </mergeCells>
  <printOptions horizontalCentered="1" verticalCentered="1"/>
  <pageMargins left="0.5511811023622047" right="0.15748031496062992" top="0.984251968503937" bottom="0.984251968503937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54"/>
  <sheetViews>
    <sheetView view="pageBreakPreview" zoomScaleNormal="70" zoomScaleSheetLayoutView="100" zoomScalePageLayoutView="0" workbookViewId="0" topLeftCell="A1">
      <selection activeCell="A6" sqref="A6:N6"/>
    </sheetView>
  </sheetViews>
  <sheetFormatPr defaultColWidth="9.140625" defaultRowHeight="12.75"/>
  <cols>
    <col min="1" max="1" width="6.140625" style="0" customWidth="1"/>
    <col min="2" max="2" width="9.140625" style="0" customWidth="1"/>
    <col min="3" max="3" width="18.28125" style="0" customWidth="1"/>
    <col min="4" max="4" width="6.140625" style="0" customWidth="1"/>
    <col min="5" max="5" width="7.8515625" style="0" customWidth="1"/>
    <col min="6" max="7" width="4.7109375" style="0" customWidth="1"/>
    <col min="8" max="8" width="19.140625" style="0" customWidth="1"/>
    <col min="9" max="10" width="4.7109375" style="0" customWidth="1"/>
    <col min="11" max="11" width="23.8515625" style="0" customWidth="1"/>
    <col min="12" max="13" width="4.7109375" style="0" customWidth="1"/>
    <col min="14" max="14" width="26.28125" style="0" customWidth="1"/>
  </cols>
  <sheetData>
    <row r="1" spans="1:14" ht="13.5">
      <c r="A1" s="86" t="s">
        <v>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3.5">
      <c r="A2" s="86" t="s">
        <v>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1:14" ht="13.5">
      <c r="A3" s="86" t="s">
        <v>50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ht="13.5">
      <c r="A4" s="86" t="s">
        <v>48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</row>
    <row r="5" spans="1:14" ht="13.5">
      <c r="A5" s="86" t="s">
        <v>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4" ht="13.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8" ht="13.5">
      <c r="A7" s="21"/>
      <c r="B7" s="21"/>
      <c r="C7" s="21"/>
      <c r="D7" s="21"/>
      <c r="E7" s="21"/>
      <c r="F7" s="21"/>
      <c r="G7" s="21"/>
      <c r="H7" s="21"/>
    </row>
    <row r="8" spans="1:8" ht="14.25" thickBot="1">
      <c r="A8" s="21"/>
      <c r="B8" s="21"/>
      <c r="C8" s="21"/>
      <c r="D8" s="21"/>
      <c r="E8" s="21"/>
      <c r="F8" s="92"/>
      <c r="G8" s="92"/>
      <c r="H8" s="92"/>
    </row>
    <row r="9" spans="1:14" ht="14.25" customHeight="1" thickBot="1">
      <c r="A9" s="107" t="s">
        <v>5</v>
      </c>
      <c r="B9" s="110" t="s">
        <v>9</v>
      </c>
      <c r="C9" s="111"/>
      <c r="D9" s="111"/>
      <c r="E9" s="112"/>
      <c r="F9" s="98" t="s">
        <v>3</v>
      </c>
      <c r="G9" s="99"/>
      <c r="H9" s="100"/>
      <c r="I9" s="98" t="s">
        <v>3</v>
      </c>
      <c r="J9" s="99"/>
      <c r="K9" s="100"/>
      <c r="L9" s="98" t="s">
        <v>3</v>
      </c>
      <c r="M9" s="99"/>
      <c r="N9" s="100"/>
    </row>
    <row r="10" spans="1:14" ht="14.25" customHeight="1" thickBot="1">
      <c r="A10" s="108"/>
      <c r="B10" s="113"/>
      <c r="C10" s="114"/>
      <c r="D10" s="114"/>
      <c r="E10" s="115"/>
      <c r="F10" s="98">
        <f>+EMPRESAS!A12</f>
        <v>830140686</v>
      </c>
      <c r="G10" s="99"/>
      <c r="H10" s="100"/>
      <c r="I10" s="98">
        <f>+EMPRESAS!A13</f>
        <v>830036940</v>
      </c>
      <c r="J10" s="99"/>
      <c r="K10" s="100"/>
      <c r="L10" s="98">
        <f>+EMPRESAS!A14</f>
        <v>890927896</v>
      </c>
      <c r="M10" s="99"/>
      <c r="N10" s="100"/>
    </row>
    <row r="11" spans="1:14" ht="49.5" customHeight="1" thickBot="1">
      <c r="A11" s="108"/>
      <c r="B11" s="113"/>
      <c r="C11" s="114"/>
      <c r="D11" s="114"/>
      <c r="E11" s="115"/>
      <c r="F11" s="101" t="str">
        <f>VLOOKUP(F10,EMPRESAS!A12:B14,2,0)</f>
        <v>GRUPO INDUSTRIAL TAPIMUEBLES</v>
      </c>
      <c r="G11" s="102"/>
      <c r="H11" s="103"/>
      <c r="I11" s="101" t="str">
        <f>VLOOKUP(I10,EMPRESAS!A12:B14,2,0)</f>
        <v>MODERLINE SAS</v>
      </c>
      <c r="J11" s="102"/>
      <c r="K11" s="103"/>
      <c r="L11" s="101" t="str">
        <f>VLOOKUP(L10,EMPRESAS!A12:B14,2,0)</f>
        <v>LINEAS Y DISEÑOS SAS</v>
      </c>
      <c r="M11" s="102"/>
      <c r="N11" s="103"/>
    </row>
    <row r="12" spans="1:14" ht="14.25" thickBot="1">
      <c r="A12" s="108"/>
      <c r="B12" s="113"/>
      <c r="C12" s="114"/>
      <c r="D12" s="114"/>
      <c r="E12" s="115"/>
      <c r="F12" s="98" t="s">
        <v>0</v>
      </c>
      <c r="G12" s="99"/>
      <c r="H12" s="100"/>
      <c r="I12" s="98" t="s">
        <v>0</v>
      </c>
      <c r="J12" s="99"/>
      <c r="K12" s="100"/>
      <c r="L12" s="98" t="s">
        <v>0</v>
      </c>
      <c r="M12" s="99"/>
      <c r="N12" s="100"/>
    </row>
    <row r="13" spans="1:14" ht="14.25" thickBot="1">
      <c r="A13" s="109"/>
      <c r="B13" s="116"/>
      <c r="C13" s="117"/>
      <c r="D13" s="117"/>
      <c r="E13" s="118"/>
      <c r="F13" s="4" t="s">
        <v>2</v>
      </c>
      <c r="G13" s="3" t="s">
        <v>1</v>
      </c>
      <c r="H13" s="3" t="s">
        <v>6</v>
      </c>
      <c r="I13" s="4" t="s">
        <v>2</v>
      </c>
      <c r="J13" s="3" t="s">
        <v>1</v>
      </c>
      <c r="K13" s="3" t="s">
        <v>6</v>
      </c>
      <c r="L13" s="4" t="s">
        <v>2</v>
      </c>
      <c r="M13" s="3" t="s">
        <v>1</v>
      </c>
      <c r="N13" s="3" t="s">
        <v>6</v>
      </c>
    </row>
    <row r="14" spans="1:14" ht="18" customHeight="1" thickBot="1">
      <c r="A14" s="65">
        <v>1</v>
      </c>
      <c r="B14" s="95" t="s">
        <v>43</v>
      </c>
      <c r="C14" s="96"/>
      <c r="D14" s="96"/>
      <c r="E14" s="97"/>
      <c r="F14" s="4" t="s">
        <v>46</v>
      </c>
      <c r="G14" s="3"/>
      <c r="H14" s="3"/>
      <c r="I14" s="4" t="s">
        <v>46</v>
      </c>
      <c r="J14" s="3"/>
      <c r="K14" s="3"/>
      <c r="L14" s="4" t="s">
        <v>46</v>
      </c>
      <c r="M14" s="3"/>
      <c r="N14" s="3"/>
    </row>
    <row r="15" spans="1:14" ht="14.25" thickBot="1">
      <c r="A15" s="65">
        <v>2</v>
      </c>
      <c r="B15" s="60" t="s">
        <v>44</v>
      </c>
      <c r="C15" s="61"/>
      <c r="D15" s="61"/>
      <c r="E15" s="62"/>
      <c r="F15" s="4" t="s">
        <v>46</v>
      </c>
      <c r="G15" s="3"/>
      <c r="H15" s="3"/>
      <c r="I15" s="4" t="s">
        <v>46</v>
      </c>
      <c r="J15" s="3"/>
      <c r="K15" s="3"/>
      <c r="L15" s="4" t="s">
        <v>46</v>
      </c>
      <c r="M15" s="3"/>
      <c r="N15" s="3"/>
    </row>
    <row r="16" spans="1:14" ht="14.25" thickBot="1">
      <c r="A16" s="65">
        <v>3</v>
      </c>
      <c r="B16" s="60" t="s">
        <v>45</v>
      </c>
      <c r="C16" s="61"/>
      <c r="D16" s="61"/>
      <c r="E16" s="62"/>
      <c r="F16" s="4"/>
      <c r="G16" s="3" t="s">
        <v>46</v>
      </c>
      <c r="H16" s="3" t="s">
        <v>57</v>
      </c>
      <c r="I16" s="4" t="s">
        <v>46</v>
      </c>
      <c r="J16" s="3"/>
      <c r="K16" s="3"/>
      <c r="L16" s="4" t="s">
        <v>46</v>
      </c>
      <c r="M16" s="3"/>
      <c r="N16" s="3"/>
    </row>
    <row r="17" spans="1:14" s="58" customFormat="1" ht="14.25" thickBot="1">
      <c r="A17" s="54"/>
      <c r="B17" s="55"/>
      <c r="C17" s="55"/>
      <c r="D17" s="55"/>
      <c r="E17" s="55"/>
      <c r="F17" s="54"/>
      <c r="G17" s="59"/>
      <c r="H17" s="57"/>
      <c r="I17" s="54"/>
      <c r="J17" s="56"/>
      <c r="K17" s="57"/>
      <c r="L17" s="54"/>
      <c r="M17" s="56"/>
      <c r="N17" s="57"/>
    </row>
    <row r="18" spans="1:14" ht="14.25" thickBot="1">
      <c r="A18" s="5"/>
      <c r="B18" s="7" t="s">
        <v>33</v>
      </c>
      <c r="C18" s="8"/>
      <c r="D18" s="8"/>
      <c r="E18" s="8"/>
      <c r="F18" s="119" t="s">
        <v>61</v>
      </c>
      <c r="G18" s="120"/>
      <c r="H18" s="121"/>
      <c r="I18" s="104" t="s">
        <v>58</v>
      </c>
      <c r="J18" s="105"/>
      <c r="K18" s="106"/>
      <c r="L18" s="104" t="s">
        <v>58</v>
      </c>
      <c r="M18" s="105"/>
      <c r="N18" s="106"/>
    </row>
    <row r="19" spans="1:8" ht="13.5">
      <c r="A19" s="5"/>
      <c r="B19" s="5"/>
      <c r="C19" s="5"/>
      <c r="D19" s="5"/>
      <c r="E19" s="5"/>
      <c r="F19" s="5"/>
      <c r="G19" s="5"/>
      <c r="H19" s="5"/>
    </row>
    <row r="20" spans="1:8" ht="13.5">
      <c r="A20" s="5"/>
      <c r="B20" s="5"/>
      <c r="C20" s="5"/>
      <c r="D20" s="5"/>
      <c r="E20" s="5"/>
      <c r="F20" s="5"/>
      <c r="G20" s="5"/>
      <c r="H20" s="5"/>
    </row>
    <row r="21" spans="1:8" ht="13.5">
      <c r="A21" s="5"/>
      <c r="B21" s="5"/>
      <c r="C21" s="5"/>
      <c r="D21" s="5"/>
      <c r="E21" s="5"/>
      <c r="F21" s="5"/>
      <c r="G21" s="5"/>
      <c r="H21" s="5"/>
    </row>
    <row r="22" s="11" customFormat="1" ht="12.75">
      <c r="H22" s="5"/>
    </row>
    <row r="23" spans="1:14" s="11" customFormat="1" ht="12.75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</row>
    <row r="24" spans="1:14" s="11" customFormat="1" ht="11.25">
      <c r="A24" s="93" t="s">
        <v>42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</row>
    <row r="25" spans="1:14" s="11" customFormat="1" ht="11.25">
      <c r="A25" s="91" t="s">
        <v>39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</row>
    <row r="26" spans="1:8" s="11" customFormat="1" ht="12.75">
      <c r="A26" s="11" t="s">
        <v>47</v>
      </c>
      <c r="H26" s="5"/>
    </row>
    <row r="27" s="11" customFormat="1" ht="12.75">
      <c r="H27" s="5"/>
    </row>
    <row r="28" spans="1:8" ht="12.75">
      <c r="A28" s="10"/>
      <c r="H28" s="1"/>
    </row>
    <row r="29" spans="1:8" ht="12.75">
      <c r="A29" s="9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  <row r="85" spans="1:8" ht="12.75">
      <c r="A85" s="2"/>
      <c r="B85" s="2"/>
      <c r="C85" s="2"/>
      <c r="D85" s="2"/>
      <c r="E85" s="2"/>
      <c r="F85" s="2"/>
      <c r="G85" s="2"/>
      <c r="H85" s="2"/>
    </row>
    <row r="86" spans="1:8" ht="12.75">
      <c r="A86" s="2"/>
      <c r="B86" s="2"/>
      <c r="C86" s="2"/>
      <c r="D86" s="2"/>
      <c r="E86" s="2"/>
      <c r="F86" s="2"/>
      <c r="G86" s="2"/>
      <c r="H86" s="2"/>
    </row>
    <row r="87" spans="1:8" ht="12.75">
      <c r="A87" s="2"/>
      <c r="B87" s="2"/>
      <c r="C87" s="2"/>
      <c r="D87" s="2"/>
      <c r="E87" s="2"/>
      <c r="F87" s="2"/>
      <c r="G87" s="2"/>
      <c r="H87" s="2"/>
    </row>
    <row r="88" spans="1:8" ht="12.75">
      <c r="A88" s="2"/>
      <c r="B88" s="2"/>
      <c r="C88" s="2"/>
      <c r="D88" s="2"/>
      <c r="E88" s="2"/>
      <c r="F88" s="2"/>
      <c r="G88" s="2"/>
      <c r="H88" s="2"/>
    </row>
    <row r="89" spans="1:8" ht="12.75">
      <c r="A89" s="2"/>
      <c r="B89" s="2"/>
      <c r="C89" s="2"/>
      <c r="D89" s="2"/>
      <c r="E89" s="2"/>
      <c r="F89" s="2"/>
      <c r="G89" s="2"/>
      <c r="H89" s="2"/>
    </row>
    <row r="90" spans="1:8" ht="12.75">
      <c r="A90" s="2"/>
      <c r="B90" s="2"/>
      <c r="C90" s="2"/>
      <c r="D90" s="2"/>
      <c r="E90" s="2"/>
      <c r="F90" s="2"/>
      <c r="G90" s="2"/>
      <c r="H90" s="2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</sheetData>
  <sheetProtection/>
  <mergeCells count="28">
    <mergeCell ref="L18:N18"/>
    <mergeCell ref="I11:K11"/>
    <mergeCell ref="F8:H8"/>
    <mergeCell ref="A9:A13"/>
    <mergeCell ref="B9:E13"/>
    <mergeCell ref="F9:H9"/>
    <mergeCell ref="F18:H18"/>
    <mergeCell ref="I18:K18"/>
    <mergeCell ref="F11:H11"/>
    <mergeCell ref="F12:H12"/>
    <mergeCell ref="F10:H10"/>
    <mergeCell ref="I10:K10"/>
    <mergeCell ref="L10:N10"/>
    <mergeCell ref="L11:N11"/>
    <mergeCell ref="I9:K9"/>
    <mergeCell ref="I12:K12"/>
    <mergeCell ref="L9:N9"/>
    <mergeCell ref="L12:N12"/>
    <mergeCell ref="A24:N24"/>
    <mergeCell ref="A23:N23"/>
    <mergeCell ref="A25:N25"/>
    <mergeCell ref="A1:N1"/>
    <mergeCell ref="A2:N2"/>
    <mergeCell ref="A3:N3"/>
    <mergeCell ref="A4:N4"/>
    <mergeCell ref="A5:N5"/>
    <mergeCell ref="A6:N6"/>
    <mergeCell ref="B14:E14"/>
  </mergeCells>
  <printOptions horizontalCentered="1" verticalCentered="1"/>
  <pageMargins left="0.7480314960629921" right="0.34" top="0.984251968503937" bottom="0.9055118110236221" header="0" footer="0"/>
  <pageSetup horizontalDpi="600" verticalDpi="600" orientation="landscape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80"/>
  <sheetViews>
    <sheetView view="pageBreakPreview" zoomScaleNormal="60" zoomScaleSheetLayoutView="100" zoomScalePageLayoutView="0" workbookViewId="0" topLeftCell="A13">
      <selection activeCell="L11" sqref="L11"/>
    </sheetView>
  </sheetViews>
  <sheetFormatPr defaultColWidth="11.421875" defaultRowHeight="12.75"/>
  <cols>
    <col min="1" max="1" width="6.421875" style="25" customWidth="1"/>
    <col min="2" max="2" width="11.421875" style="25" customWidth="1"/>
    <col min="3" max="3" width="16.140625" style="25" customWidth="1"/>
    <col min="4" max="4" width="2.57421875" style="25" customWidth="1"/>
    <col min="5" max="5" width="13.421875" style="25" bestFit="1" customWidth="1"/>
    <col min="6" max="6" width="12.421875" style="25" bestFit="1" customWidth="1"/>
    <col min="7" max="7" width="11.7109375" style="25" customWidth="1"/>
    <col min="8" max="9" width="3.7109375" style="25" customWidth="1"/>
    <col min="10" max="10" width="7.00390625" style="25" bestFit="1" customWidth="1"/>
    <col min="11" max="11" width="11.421875" style="25" customWidth="1"/>
    <col min="12" max="12" width="12.421875" style="25" bestFit="1" customWidth="1"/>
    <col min="13" max="13" width="16.7109375" style="25" customWidth="1"/>
    <col min="14" max="15" width="3.57421875" style="25" customWidth="1"/>
    <col min="16" max="16" width="7.00390625" style="25" bestFit="1" customWidth="1"/>
    <col min="17" max="17" width="11.421875" style="25" customWidth="1"/>
    <col min="18" max="18" width="12.421875" style="25" bestFit="1" customWidth="1"/>
    <col min="19" max="19" width="16.421875" style="25" customWidth="1"/>
    <col min="20" max="20" width="5.140625" style="25" customWidth="1"/>
    <col min="21" max="21" width="4.8515625" style="25" customWidth="1"/>
    <col min="22" max="22" width="7.00390625" style="25" bestFit="1" customWidth="1"/>
    <col min="23" max="16384" width="11.421875" style="25" customWidth="1"/>
  </cols>
  <sheetData>
    <row r="1" spans="1:22" ht="13.5">
      <c r="A1" s="86" t="s">
        <v>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ht="13.5">
      <c r="A2" s="86" t="s">
        <v>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2" ht="13.5">
      <c r="A3" s="86" t="s">
        <v>49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</row>
    <row r="4" spans="1:22" ht="13.5">
      <c r="A4" s="86" t="s">
        <v>48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</row>
    <row r="5" spans="1:22" ht="13.5">
      <c r="A5" s="86" t="s">
        <v>8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</row>
    <row r="6" spans="1:22" ht="13.5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</row>
    <row r="7" spans="1:21" ht="13.5">
      <c r="A7" s="23"/>
      <c r="B7" s="23"/>
      <c r="C7" s="23"/>
      <c r="D7" s="23"/>
      <c r="E7" s="23"/>
      <c r="F7" s="23"/>
      <c r="G7" s="23"/>
      <c r="H7" s="23"/>
      <c r="I7" s="23"/>
      <c r="J7" s="23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</row>
    <row r="8" spans="1:21" ht="32.25" customHeight="1" thickBot="1">
      <c r="A8" s="122" t="s">
        <v>12</v>
      </c>
      <c r="B8" s="123"/>
      <c r="C8" s="123"/>
      <c r="D8" s="124"/>
      <c r="E8" s="74"/>
      <c r="F8" s="26"/>
      <c r="G8" s="26"/>
      <c r="H8" s="26"/>
      <c r="I8" s="26"/>
      <c r="J8" s="26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</row>
    <row r="9" spans="1:21" ht="14.25" thickBot="1">
      <c r="A9" s="72" t="s">
        <v>11</v>
      </c>
      <c r="B9" s="71"/>
      <c r="C9" s="71"/>
      <c r="D9" s="73"/>
      <c r="E9" s="74"/>
      <c r="F9" s="26"/>
      <c r="G9" s="26"/>
      <c r="H9" s="26"/>
      <c r="I9" s="26"/>
      <c r="J9" s="26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</row>
    <row r="10" spans="1:21" ht="13.5">
      <c r="A10" s="78" t="s">
        <v>41</v>
      </c>
      <c r="B10" s="79"/>
      <c r="C10" s="79"/>
      <c r="D10" s="80"/>
      <c r="E10" s="75"/>
      <c r="F10" s="26"/>
      <c r="G10" s="26"/>
      <c r="H10" s="26"/>
      <c r="I10" s="26"/>
      <c r="J10" s="26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</row>
    <row r="11" spans="1:21" ht="13.5">
      <c r="A11" s="81" t="s">
        <v>51</v>
      </c>
      <c r="B11" s="82"/>
      <c r="C11" s="82"/>
      <c r="D11" s="83"/>
      <c r="E11" s="75"/>
      <c r="F11" s="26"/>
      <c r="G11" s="26"/>
      <c r="H11" s="26"/>
      <c r="I11" s="26"/>
      <c r="J11" s="26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13.5">
      <c r="A12" s="81" t="s">
        <v>52</v>
      </c>
      <c r="B12" s="82"/>
      <c r="C12" s="82"/>
      <c r="D12" s="83"/>
      <c r="E12" s="75"/>
      <c r="F12" s="26"/>
      <c r="G12" s="26"/>
      <c r="H12" s="26"/>
      <c r="I12" s="26"/>
      <c r="J12" s="26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13.5">
      <c r="A13" s="81" t="s">
        <v>53</v>
      </c>
      <c r="B13" s="82"/>
      <c r="C13" s="82"/>
      <c r="D13" s="83"/>
      <c r="E13" s="75"/>
      <c r="F13" s="26"/>
      <c r="G13" s="26"/>
      <c r="H13" s="26"/>
      <c r="I13" s="26"/>
      <c r="J13" s="26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13.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ht="13.5">
      <c r="A15" s="27" t="s">
        <v>29</v>
      </c>
      <c r="B15" s="27"/>
      <c r="C15" s="27"/>
      <c r="D15" s="174">
        <v>113000000</v>
      </c>
      <c r="E15" s="174"/>
      <c r="F15" s="26"/>
      <c r="G15" s="26"/>
      <c r="H15" s="26"/>
      <c r="I15" s="26"/>
      <c r="J15" s="26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s="47" customFormat="1" ht="13.5">
      <c r="A16" s="67" t="s">
        <v>36</v>
      </c>
      <c r="B16" s="67"/>
      <c r="C16" s="67"/>
      <c r="D16" s="68"/>
      <c r="E16" s="68">
        <v>109031300</v>
      </c>
      <c r="F16" s="45"/>
      <c r="G16" s="45"/>
      <c r="H16" s="45"/>
      <c r="I16" s="45"/>
      <c r="J16" s="45"/>
      <c r="K16" s="67" t="s">
        <v>36</v>
      </c>
      <c r="L16" s="69"/>
      <c r="M16" s="70">
        <v>109135400</v>
      </c>
      <c r="N16" s="69"/>
      <c r="O16" s="69"/>
      <c r="P16" s="69"/>
      <c r="Q16" s="67" t="s">
        <v>36</v>
      </c>
      <c r="R16" s="69"/>
      <c r="S16" s="70">
        <v>103140832</v>
      </c>
      <c r="T16" s="69"/>
      <c r="U16" s="69"/>
    </row>
    <row r="17" spans="1:21" ht="14.25" thickBo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2" ht="14.25" thickBot="1">
      <c r="A18" s="175" t="s">
        <v>5</v>
      </c>
      <c r="B18" s="178" t="s">
        <v>13</v>
      </c>
      <c r="C18" s="179"/>
      <c r="D18" s="180"/>
      <c r="E18" s="135" t="s">
        <v>10</v>
      </c>
      <c r="F18" s="136"/>
      <c r="G18" s="136"/>
      <c r="H18" s="136"/>
      <c r="I18" s="136"/>
      <c r="J18" s="137"/>
      <c r="K18" s="135" t="s">
        <v>10</v>
      </c>
      <c r="L18" s="136"/>
      <c r="M18" s="136"/>
      <c r="N18" s="136"/>
      <c r="O18" s="136"/>
      <c r="P18" s="137"/>
      <c r="Q18" s="135" t="s">
        <v>10</v>
      </c>
      <c r="R18" s="136"/>
      <c r="S18" s="136"/>
      <c r="T18" s="136"/>
      <c r="U18" s="136"/>
      <c r="V18" s="137"/>
    </row>
    <row r="19" spans="1:22" ht="14.25" thickBot="1">
      <c r="A19" s="176"/>
      <c r="B19" s="181"/>
      <c r="C19" s="182"/>
      <c r="D19" s="183"/>
      <c r="E19" s="28"/>
      <c r="F19" s="29" t="s">
        <v>28</v>
      </c>
      <c r="G19" s="14">
        <f>+EMPRESAS!A12</f>
        <v>830140686</v>
      </c>
      <c r="H19" s="29"/>
      <c r="I19" s="29"/>
      <c r="J19" s="30"/>
      <c r="K19" s="28"/>
      <c r="L19" s="29" t="s">
        <v>28</v>
      </c>
      <c r="M19" s="14">
        <f>+EMPRESAS!A13</f>
        <v>830036940</v>
      </c>
      <c r="N19" s="29"/>
      <c r="O19" s="29"/>
      <c r="P19" s="30"/>
      <c r="Q19" s="28"/>
      <c r="R19" s="29" t="s">
        <v>28</v>
      </c>
      <c r="S19" s="14">
        <f>+EMPRESAS!A14</f>
        <v>890927896</v>
      </c>
      <c r="T19" s="29"/>
      <c r="U19" s="29"/>
      <c r="V19" s="30"/>
    </row>
    <row r="20" spans="1:22" ht="27" customHeight="1" thickBot="1">
      <c r="A20" s="176"/>
      <c r="B20" s="181"/>
      <c r="C20" s="182"/>
      <c r="D20" s="183"/>
      <c r="E20" s="138" t="str">
        <f>VLOOKUP(G19,EMPRESAS!A12:B14,2,0)</f>
        <v>GRUPO INDUSTRIAL TAPIMUEBLES</v>
      </c>
      <c r="F20" s="139"/>
      <c r="G20" s="139"/>
      <c r="H20" s="139"/>
      <c r="I20" s="139"/>
      <c r="J20" s="140"/>
      <c r="K20" s="138" t="str">
        <f>VLOOKUP(M19,EMPRESAS!A12:B14,2,0)</f>
        <v>MODERLINE SAS</v>
      </c>
      <c r="L20" s="139"/>
      <c r="M20" s="139"/>
      <c r="N20" s="139"/>
      <c r="O20" s="139"/>
      <c r="P20" s="140"/>
      <c r="Q20" s="138" t="str">
        <f>VLOOKUP(S19,EMPRESAS!A12:B14,2,0)</f>
        <v>LINEAS Y DISEÑOS SAS</v>
      </c>
      <c r="R20" s="139"/>
      <c r="S20" s="139"/>
      <c r="T20" s="139"/>
      <c r="U20" s="139"/>
      <c r="V20" s="140"/>
    </row>
    <row r="21" spans="1:22" ht="14.25" thickBot="1">
      <c r="A21" s="176"/>
      <c r="B21" s="181"/>
      <c r="C21" s="182"/>
      <c r="D21" s="183"/>
      <c r="E21" s="135" t="s">
        <v>0</v>
      </c>
      <c r="F21" s="136"/>
      <c r="G21" s="136"/>
      <c r="H21" s="136"/>
      <c r="I21" s="136"/>
      <c r="J21" s="137"/>
      <c r="K21" s="135" t="s">
        <v>0</v>
      </c>
      <c r="L21" s="136"/>
      <c r="M21" s="136"/>
      <c r="N21" s="136"/>
      <c r="O21" s="136"/>
      <c r="P21" s="137"/>
      <c r="Q21" s="135" t="s">
        <v>0</v>
      </c>
      <c r="R21" s="136"/>
      <c r="S21" s="136"/>
      <c r="T21" s="136"/>
      <c r="U21" s="136"/>
      <c r="V21" s="137"/>
    </row>
    <row r="22" spans="1:22" ht="14.25" thickBot="1">
      <c r="A22" s="177"/>
      <c r="B22" s="184"/>
      <c r="C22" s="185"/>
      <c r="D22" s="185"/>
      <c r="E22" s="31"/>
      <c r="F22" s="32"/>
      <c r="G22" s="33"/>
      <c r="H22" s="34" t="s">
        <v>2</v>
      </c>
      <c r="I22" s="30" t="s">
        <v>1</v>
      </c>
      <c r="J22" s="30" t="s">
        <v>40</v>
      </c>
      <c r="K22" s="31"/>
      <c r="L22" s="32"/>
      <c r="M22" s="33"/>
      <c r="N22" s="34" t="s">
        <v>2</v>
      </c>
      <c r="O22" s="30" t="s">
        <v>1</v>
      </c>
      <c r="P22" s="30" t="s">
        <v>40</v>
      </c>
      <c r="Q22" s="31"/>
      <c r="R22" s="32"/>
      <c r="S22" s="33"/>
      <c r="T22" s="34" t="s">
        <v>2</v>
      </c>
      <c r="U22" s="30" t="s">
        <v>1</v>
      </c>
      <c r="V22" s="30" t="s">
        <v>40</v>
      </c>
    </row>
    <row r="23" spans="1:22" ht="13.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ht="14.25" thickBot="1">
      <c r="A24" s="26"/>
      <c r="B24" s="167" t="s">
        <v>14</v>
      </c>
      <c r="C24" s="167"/>
      <c r="D24" s="167"/>
      <c r="E24" s="35"/>
      <c r="F24" s="35"/>
      <c r="G24" s="35"/>
      <c r="H24" s="26"/>
      <c r="I24" s="26"/>
      <c r="J24" s="26"/>
      <c r="K24" s="35"/>
      <c r="L24" s="35"/>
      <c r="M24" s="35"/>
      <c r="N24" s="26"/>
      <c r="O24" s="26"/>
      <c r="P24" s="26"/>
      <c r="Q24" s="35"/>
      <c r="R24" s="35"/>
      <c r="S24" s="35"/>
      <c r="T24" s="26"/>
      <c r="U24" s="26"/>
      <c r="V24" s="26"/>
    </row>
    <row r="25" spans="1:22" ht="13.5">
      <c r="A25" s="155">
        <v>1</v>
      </c>
      <c r="B25" s="168" t="str">
        <f>+A10</f>
        <v>Razón Corriente &gt;= A   1,5 Veces</v>
      </c>
      <c r="C25" s="169"/>
      <c r="D25" s="170"/>
      <c r="E25" s="36" t="s">
        <v>15</v>
      </c>
      <c r="F25" s="37">
        <f>VLOOKUP(G19,EMPRESAS!A12:C14,3,0)</f>
        <v>1094208587</v>
      </c>
      <c r="G25" s="150">
        <f>F25/F26</f>
        <v>1.8037789531903252</v>
      </c>
      <c r="H25" s="144" t="s">
        <v>46</v>
      </c>
      <c r="I25" s="146"/>
      <c r="J25" s="146"/>
      <c r="K25" s="36" t="s">
        <v>15</v>
      </c>
      <c r="L25" s="37">
        <f>VLOOKUP(M19,EMPRESAS!A12:C14,3,0)</f>
        <v>6303422000</v>
      </c>
      <c r="M25" s="150">
        <f>L25/L26</f>
        <v>2.450725072498572</v>
      </c>
      <c r="N25" s="144" t="s">
        <v>46</v>
      </c>
      <c r="O25" s="146"/>
      <c r="P25" s="146"/>
      <c r="Q25" s="36" t="s">
        <v>15</v>
      </c>
      <c r="R25" s="37">
        <f>VLOOKUP(S19,EMPRESAS!A12:F14,3,0)</f>
        <v>3347291000</v>
      </c>
      <c r="S25" s="150">
        <f>R25/R26</f>
        <v>2.2307198127611136</v>
      </c>
      <c r="T25" s="144" t="s">
        <v>46</v>
      </c>
      <c r="U25" s="146"/>
      <c r="V25" s="146"/>
    </row>
    <row r="26" spans="1:22" ht="14.25" thickBot="1">
      <c r="A26" s="157"/>
      <c r="B26" s="171"/>
      <c r="C26" s="172"/>
      <c r="D26" s="173"/>
      <c r="E26" s="39" t="s">
        <v>16</v>
      </c>
      <c r="F26" s="38">
        <f>VLOOKUP(G19,EMPRESAS!A12:E14,5,0)</f>
        <v>606620110</v>
      </c>
      <c r="G26" s="151"/>
      <c r="H26" s="145"/>
      <c r="I26" s="147"/>
      <c r="J26" s="147"/>
      <c r="K26" s="39" t="s">
        <v>16</v>
      </c>
      <c r="L26" s="38">
        <f>VLOOKUP(M19,EMPRESAS!A12:E14,5,0)</f>
        <v>2572064109</v>
      </c>
      <c r="M26" s="151"/>
      <c r="N26" s="145"/>
      <c r="O26" s="147"/>
      <c r="P26" s="147"/>
      <c r="Q26" s="39" t="s">
        <v>16</v>
      </c>
      <c r="R26" s="38">
        <f>VLOOKUP(S19,EMPRESAS!A12:F14,5,0)</f>
        <v>1500543000</v>
      </c>
      <c r="S26" s="151"/>
      <c r="T26" s="145"/>
      <c r="U26" s="147"/>
      <c r="V26" s="147"/>
    </row>
    <row r="27" spans="1:22" ht="13.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22" ht="14.25" thickBot="1">
      <c r="A28" s="26"/>
      <c r="B28" s="167" t="s">
        <v>17</v>
      </c>
      <c r="C28" s="167"/>
      <c r="D28" s="167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:22" ht="12.75">
      <c r="A29" s="155">
        <v>2</v>
      </c>
      <c r="B29" s="168" t="str">
        <f>+A11</f>
        <v>Endeudamiento  &lt;= A 70%</v>
      </c>
      <c r="C29" s="169"/>
      <c r="D29" s="170"/>
      <c r="E29" s="40" t="s">
        <v>18</v>
      </c>
      <c r="F29" s="37">
        <f>VLOOKUP(G19,EMPRESAS!A12:F14,6,0)</f>
        <v>656366472</v>
      </c>
      <c r="G29" s="152">
        <f>F29/F30</f>
        <v>0.48979896114960203</v>
      </c>
      <c r="H29" s="144" t="s">
        <v>46</v>
      </c>
      <c r="I29" s="146"/>
      <c r="J29" s="146"/>
      <c r="K29" s="40" t="s">
        <v>18</v>
      </c>
      <c r="L29" s="37">
        <f>VLOOKUP(M19,EMPRESAS!A12:F14,6,0)</f>
        <v>4456883229</v>
      </c>
      <c r="M29" s="152">
        <f>L29/L30</f>
        <v>0.45773746276383803</v>
      </c>
      <c r="N29" s="144" t="s">
        <v>46</v>
      </c>
      <c r="O29" s="144"/>
      <c r="P29" s="146"/>
      <c r="Q29" s="40" t="s">
        <v>18</v>
      </c>
      <c r="R29" s="37">
        <f>VLOOKUP(S19,EMPRESAS!A12:F14,6,0)</f>
        <v>1500543000</v>
      </c>
      <c r="S29" s="152">
        <f>R29/R30</f>
        <v>0.432041191449371</v>
      </c>
      <c r="T29" s="144" t="s">
        <v>46</v>
      </c>
      <c r="U29" s="144"/>
      <c r="V29" s="146"/>
    </row>
    <row r="30" spans="1:22" ht="13.5" thickBot="1">
      <c r="A30" s="157"/>
      <c r="B30" s="171"/>
      <c r="C30" s="172"/>
      <c r="D30" s="173"/>
      <c r="E30" s="41" t="s">
        <v>21</v>
      </c>
      <c r="F30" s="38">
        <f>VLOOKUP(G19,EMPRESAS!A12:F14,4,0)</f>
        <v>1340073222</v>
      </c>
      <c r="G30" s="153"/>
      <c r="H30" s="145"/>
      <c r="I30" s="147"/>
      <c r="J30" s="147"/>
      <c r="K30" s="41" t="s">
        <v>21</v>
      </c>
      <c r="L30" s="38">
        <f>VLOOKUP(M19,EMPRESAS!A12:F14,4,0)</f>
        <v>9736767452</v>
      </c>
      <c r="M30" s="153"/>
      <c r="N30" s="145"/>
      <c r="O30" s="145"/>
      <c r="P30" s="147"/>
      <c r="Q30" s="41" t="s">
        <v>21</v>
      </c>
      <c r="R30" s="38">
        <f>VLOOKUP(S19,EMPRESAS!A12:F14,4,0)</f>
        <v>3473148000</v>
      </c>
      <c r="S30" s="153"/>
      <c r="T30" s="145"/>
      <c r="U30" s="145"/>
      <c r="V30" s="147"/>
    </row>
    <row r="31" spans="1:22" ht="13.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ht="14.25" thickBot="1">
      <c r="A32" s="26"/>
      <c r="B32" s="154" t="s">
        <v>19</v>
      </c>
      <c r="C32" s="154"/>
      <c r="D32" s="154"/>
      <c r="E32" s="26"/>
      <c r="G32" s="42"/>
      <c r="H32" s="43"/>
      <c r="I32" s="43"/>
      <c r="J32" s="43"/>
      <c r="K32" s="26"/>
      <c r="M32" s="42"/>
      <c r="N32" s="43"/>
      <c r="O32" s="43"/>
      <c r="P32" s="43"/>
      <c r="Q32" s="26"/>
      <c r="S32" s="42"/>
      <c r="T32" s="43"/>
      <c r="U32" s="43"/>
      <c r="V32" s="43"/>
    </row>
    <row r="33" spans="1:22" ht="13.5">
      <c r="A33" s="155">
        <v>3</v>
      </c>
      <c r="B33" s="158" t="str">
        <f>+A12</f>
        <v>Capital de Trabajo: &gt; 50%  del Valor de la Oferta</v>
      </c>
      <c r="C33" s="159"/>
      <c r="D33" s="160"/>
      <c r="E33" s="36" t="s">
        <v>15</v>
      </c>
      <c r="F33" s="37">
        <f>VLOOKUP(G19,EMPRESAS!A12:F14,3,0)</f>
        <v>1094208587</v>
      </c>
      <c r="G33" s="126">
        <f>F33-F34</f>
        <v>487588477</v>
      </c>
      <c r="H33" s="144" t="s">
        <v>46</v>
      </c>
      <c r="I33" s="144"/>
      <c r="J33" s="146"/>
      <c r="K33" s="36" t="s">
        <v>15</v>
      </c>
      <c r="L33" s="37">
        <f>VLOOKUP(M19,EMPRESAS!A12:F14,3,0)</f>
        <v>6303422000</v>
      </c>
      <c r="M33" s="126">
        <f>L33-L34</f>
        <v>3731357891</v>
      </c>
      <c r="N33" s="144" t="s">
        <v>46</v>
      </c>
      <c r="O33" s="144"/>
      <c r="P33" s="146"/>
      <c r="Q33" s="36" t="s">
        <v>15</v>
      </c>
      <c r="R33" s="37">
        <f>VLOOKUP(S19,EMPRESAS!A12:F14,3,0)</f>
        <v>3347291000</v>
      </c>
      <c r="S33" s="126">
        <f>R33-R34</f>
        <v>1846748000</v>
      </c>
      <c r="T33" s="144" t="s">
        <v>46</v>
      </c>
      <c r="U33" s="144"/>
      <c r="V33" s="146"/>
    </row>
    <row r="34" spans="1:22" ht="14.25" thickBot="1">
      <c r="A34" s="156"/>
      <c r="B34" s="161"/>
      <c r="C34" s="162"/>
      <c r="D34" s="163"/>
      <c r="E34" s="39" t="s">
        <v>16</v>
      </c>
      <c r="F34" s="38">
        <f>VLOOKUP(G19,EMPRESAS!A12:F14,5,0)</f>
        <v>606620110</v>
      </c>
      <c r="G34" s="127"/>
      <c r="H34" s="148"/>
      <c r="I34" s="148"/>
      <c r="J34" s="149"/>
      <c r="K34" s="39" t="s">
        <v>16</v>
      </c>
      <c r="L34" s="38">
        <f>VLOOKUP(M19,EMPRESAS!A12:F14,5,0)</f>
        <v>2572064109</v>
      </c>
      <c r="M34" s="127"/>
      <c r="N34" s="148"/>
      <c r="O34" s="148"/>
      <c r="P34" s="149"/>
      <c r="Q34" s="39" t="s">
        <v>16</v>
      </c>
      <c r="R34" s="38">
        <f>VLOOKUP(S19,EMPRESAS!A12:F14,5,0)</f>
        <v>1500543000</v>
      </c>
      <c r="S34" s="127"/>
      <c r="T34" s="148"/>
      <c r="U34" s="148"/>
      <c r="V34" s="149"/>
    </row>
    <row r="35" spans="1:22" ht="14.25" thickBot="1">
      <c r="A35" s="157"/>
      <c r="B35" s="164"/>
      <c r="C35" s="165"/>
      <c r="D35" s="166"/>
      <c r="E35" s="6" t="s">
        <v>37</v>
      </c>
      <c r="F35" s="44">
        <f>+E16</f>
        <v>109031300</v>
      </c>
      <c r="G35" s="22">
        <f>+F35*50%</f>
        <v>54515650</v>
      </c>
      <c r="H35" s="145"/>
      <c r="I35" s="145"/>
      <c r="J35" s="147"/>
      <c r="K35" s="6" t="s">
        <v>37</v>
      </c>
      <c r="L35" s="44">
        <f>+M16</f>
        <v>109135400</v>
      </c>
      <c r="M35" s="22">
        <f>+L35*50%</f>
        <v>54567700</v>
      </c>
      <c r="N35" s="145"/>
      <c r="O35" s="145"/>
      <c r="P35" s="147"/>
      <c r="Q35" s="6" t="s">
        <v>37</v>
      </c>
      <c r="R35" s="44">
        <f>+S16</f>
        <v>103140832</v>
      </c>
      <c r="S35" s="22">
        <f>+R35*50%</f>
        <v>51570416</v>
      </c>
      <c r="T35" s="145"/>
      <c r="U35" s="145"/>
      <c r="V35" s="147"/>
    </row>
    <row r="36" spans="1:22" s="47" customFormat="1" ht="13.5">
      <c r="A36" s="45"/>
      <c r="B36" s="45"/>
      <c r="C36" s="45"/>
      <c r="D36" s="46"/>
      <c r="E36" s="45"/>
      <c r="F36" s="45"/>
      <c r="G36" s="125"/>
      <c r="H36" s="45"/>
      <c r="I36" s="45"/>
      <c r="J36" s="45"/>
      <c r="K36" s="45"/>
      <c r="L36" s="45"/>
      <c r="M36" s="125"/>
      <c r="N36" s="45"/>
      <c r="O36" s="45"/>
      <c r="P36" s="45"/>
      <c r="Q36" s="45"/>
      <c r="R36" s="45"/>
      <c r="S36" s="125"/>
      <c r="T36" s="45"/>
      <c r="U36" s="45"/>
      <c r="V36" s="45"/>
    </row>
    <row r="37" spans="1:22" s="47" customFormat="1" ht="14.25" thickBot="1">
      <c r="A37" s="45"/>
      <c r="B37" s="132" t="s">
        <v>20</v>
      </c>
      <c r="C37" s="132"/>
      <c r="D37" s="132"/>
      <c r="E37" s="45"/>
      <c r="F37" s="48"/>
      <c r="G37" s="125"/>
      <c r="H37" s="45"/>
      <c r="I37" s="45"/>
      <c r="J37" s="45"/>
      <c r="K37" s="45"/>
      <c r="L37" s="48"/>
      <c r="M37" s="125"/>
      <c r="N37" s="45"/>
      <c r="O37" s="45"/>
      <c r="P37" s="45"/>
      <c r="Q37" s="45"/>
      <c r="R37" s="48"/>
      <c r="S37" s="125"/>
      <c r="T37" s="45"/>
      <c r="U37" s="45"/>
      <c r="V37" s="45"/>
    </row>
    <row r="38" spans="1:22" ht="14.25" thickBot="1">
      <c r="A38" s="133">
        <v>4</v>
      </c>
      <c r="B38" s="168" t="str">
        <f>+A13</f>
        <v>Patrimonio : &gt;= A  100% del Valor de la Oferta</v>
      </c>
      <c r="C38" s="169"/>
      <c r="D38" s="170"/>
      <c r="E38" s="49" t="s">
        <v>37</v>
      </c>
      <c r="F38" s="50">
        <f>+E16</f>
        <v>109031300</v>
      </c>
      <c r="G38" s="126">
        <f>+EMPRESAS!K12</f>
        <v>683706750</v>
      </c>
      <c r="H38" s="128" t="s">
        <v>46</v>
      </c>
      <c r="I38" s="128"/>
      <c r="J38" s="130"/>
      <c r="K38" s="49" t="s">
        <v>37</v>
      </c>
      <c r="L38" s="50">
        <f>+M16</f>
        <v>109135400</v>
      </c>
      <c r="M38" s="126">
        <f>+EMPRESAS!K13</f>
        <v>5279884223</v>
      </c>
      <c r="N38" s="128" t="s">
        <v>46</v>
      </c>
      <c r="O38" s="128"/>
      <c r="P38" s="130"/>
      <c r="Q38" s="49" t="s">
        <v>37</v>
      </c>
      <c r="R38" s="50">
        <f>+S16</f>
        <v>103140832</v>
      </c>
      <c r="S38" s="126">
        <f>+EMPRESAS!K14</f>
        <v>1972605000</v>
      </c>
      <c r="T38" s="128" t="s">
        <v>46</v>
      </c>
      <c r="U38" s="128"/>
      <c r="V38" s="130"/>
    </row>
    <row r="39" spans="1:22" ht="14.25" thickBot="1">
      <c r="A39" s="134"/>
      <c r="B39" s="171"/>
      <c r="C39" s="172"/>
      <c r="D39" s="173"/>
      <c r="E39" s="49" t="s">
        <v>30</v>
      </c>
      <c r="F39" s="50">
        <f>+F38*100%</f>
        <v>109031300</v>
      </c>
      <c r="G39" s="127"/>
      <c r="H39" s="129"/>
      <c r="I39" s="129"/>
      <c r="J39" s="131"/>
      <c r="K39" s="49" t="s">
        <v>30</v>
      </c>
      <c r="L39" s="50">
        <f>+L38*100%</f>
        <v>109135400</v>
      </c>
      <c r="M39" s="127"/>
      <c r="N39" s="129"/>
      <c r="O39" s="129"/>
      <c r="P39" s="131"/>
      <c r="Q39" s="49" t="s">
        <v>30</v>
      </c>
      <c r="R39" s="50">
        <f>+R38*100%</f>
        <v>103140832</v>
      </c>
      <c r="S39" s="127"/>
      <c r="T39" s="129"/>
      <c r="U39" s="129"/>
      <c r="V39" s="131"/>
    </row>
    <row r="40" spans="1:22" ht="14.25" thickBo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</row>
    <row r="41" spans="1:22" ht="13.5" thickBot="1">
      <c r="A41" s="52" t="s">
        <v>22</v>
      </c>
      <c r="B41" s="53"/>
      <c r="C41" s="53"/>
      <c r="D41" s="53"/>
      <c r="E41" s="141" t="s">
        <v>58</v>
      </c>
      <c r="F41" s="142"/>
      <c r="G41" s="142"/>
      <c r="H41" s="142"/>
      <c r="I41" s="142"/>
      <c r="J41" s="143"/>
      <c r="K41" s="141" t="s">
        <v>58</v>
      </c>
      <c r="L41" s="142"/>
      <c r="M41" s="142"/>
      <c r="N41" s="142"/>
      <c r="O41" s="142"/>
      <c r="P41" s="143"/>
      <c r="Q41" s="141" t="s">
        <v>58</v>
      </c>
      <c r="R41" s="142"/>
      <c r="S41" s="142"/>
      <c r="T41" s="142"/>
      <c r="U41" s="142"/>
      <c r="V41" s="143"/>
    </row>
    <row r="42" spans="1:21" ht="13.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1:9" s="24" customFormat="1" ht="12.75">
      <c r="A43" s="84"/>
      <c r="B43" s="84"/>
      <c r="C43" s="84"/>
      <c r="D43" s="84"/>
      <c r="H43" s="26"/>
      <c r="I43" s="26"/>
    </row>
    <row r="44" spans="1:22" s="24" customFormat="1" ht="12.75" customHeight="1">
      <c r="A44" s="93" t="s">
        <v>42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</row>
    <row r="45" spans="1:22" s="24" customFormat="1" ht="11.25">
      <c r="A45" s="91" t="s">
        <v>39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</row>
    <row r="46" spans="1:10" s="24" customFormat="1" ht="11.25">
      <c r="A46" s="51"/>
      <c r="B46" s="51"/>
      <c r="C46" s="51"/>
      <c r="D46" s="51"/>
      <c r="E46" s="51"/>
      <c r="F46" s="51"/>
      <c r="G46" s="51"/>
      <c r="H46" s="51"/>
      <c r="I46" s="51"/>
      <c r="J46" s="51"/>
    </row>
    <row r="47" spans="8:9" s="24" customFormat="1" ht="12.75">
      <c r="H47" s="26"/>
      <c r="I47" s="26"/>
    </row>
    <row r="48" spans="1:21" ht="13.5">
      <c r="A48" s="26" t="s">
        <v>47</v>
      </c>
      <c r="B48" s="26"/>
      <c r="C48" s="26"/>
      <c r="D48" s="26"/>
      <c r="E48" s="26"/>
      <c r="F48" s="26"/>
      <c r="G48" s="26"/>
      <c r="H48" s="26"/>
      <c r="I48" s="26"/>
      <c r="J48" s="26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</row>
    <row r="49" spans="1:21" ht="13.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</row>
    <row r="50" spans="1:21" ht="13.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</row>
    <row r="51" spans="1:21" ht="13.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</row>
    <row r="52" spans="1:21" ht="13.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</row>
    <row r="53" spans="1:21" ht="13.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</row>
    <row r="54" spans="1:21" ht="13.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</row>
    <row r="55" spans="1:21" ht="13.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</row>
    <row r="56" spans="1:21" ht="13.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3.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3.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3.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21" ht="13.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</row>
    <row r="61" spans="1:21" ht="13.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</row>
    <row r="62" spans="1:21" ht="13.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</row>
    <row r="63" spans="1:21" ht="13.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</row>
    <row r="64" spans="1:21" ht="13.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</row>
    <row r="65" spans="1:21" ht="13.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</row>
    <row r="66" spans="1:21" ht="13.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</row>
    <row r="67" spans="1:21" ht="13.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</row>
    <row r="68" spans="1:21" ht="13.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</row>
    <row r="69" spans="1:21" ht="13.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</row>
    <row r="70" spans="1:21" ht="13.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</row>
    <row r="71" spans="1:21" ht="13.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</row>
    <row r="72" spans="1:21" ht="13.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</row>
    <row r="73" spans="1:21" ht="13.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</row>
    <row r="74" spans="1:21" ht="13.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</row>
    <row r="75" spans="1:21" ht="13.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</row>
    <row r="76" spans="1:21" ht="13.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</row>
    <row r="77" spans="1:21" ht="13.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</row>
    <row r="78" spans="1:21" ht="13.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</row>
    <row r="79" spans="1:21" ht="13.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</row>
    <row r="80" spans="1:21" ht="13.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</row>
    <row r="81" spans="1:21" ht="13.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</row>
    <row r="82" spans="1:21" ht="13.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</row>
    <row r="83" spans="1:21" ht="13.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</row>
    <row r="84" spans="1:21" ht="13.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</row>
    <row r="85" spans="1:21" ht="13.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</row>
    <row r="86" spans="1:21" ht="13.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</row>
    <row r="87" spans="1:21" ht="13.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</row>
    <row r="88" spans="1:21" ht="13.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</row>
    <row r="89" spans="1:21" ht="13.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</row>
    <row r="90" spans="1:21" ht="13.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</row>
    <row r="91" spans="1:21" ht="13.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</row>
    <row r="92" spans="1:21" ht="13.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</row>
    <row r="93" spans="1:21" ht="13.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</row>
    <row r="94" spans="1:21" ht="13.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</row>
    <row r="95" spans="1:21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</row>
    <row r="96" spans="1:21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</row>
    <row r="97" spans="1:21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</row>
    <row r="98" spans="1:21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</row>
    <row r="99" spans="1:21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</row>
    <row r="100" spans="1:21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</row>
    <row r="101" spans="1:21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</row>
    <row r="102" spans="1:21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</row>
    <row r="103" spans="1:21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</row>
    <row r="104" spans="1:21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</row>
    <row r="105" spans="1:21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</row>
    <row r="106" spans="1:21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</row>
    <row r="107" spans="1:21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</row>
    <row r="108" spans="1:21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</row>
    <row r="109" spans="1:21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</row>
    <row r="110" spans="1:21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</row>
    <row r="111" spans="1:21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</row>
    <row r="112" spans="1:21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</row>
    <row r="113" spans="1:21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</row>
    <row r="114" spans="1:21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</row>
    <row r="115" spans="1:21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</row>
    <row r="116" spans="1:21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</row>
    <row r="117" spans="1:21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</row>
    <row r="118" spans="1:21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</row>
    <row r="119" spans="1:21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</row>
    <row r="120" spans="1:21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</row>
    <row r="121" spans="1:21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</row>
    <row r="122" spans="1:21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</row>
    <row r="123" spans="1:21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</row>
    <row r="124" spans="1:21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</row>
    <row r="125" spans="1:21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</row>
    <row r="126" spans="1:21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</row>
    <row r="127" spans="1:21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</row>
    <row r="128" spans="1:21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</row>
    <row r="129" spans="1:21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</row>
    <row r="130" spans="1:21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</row>
    <row r="131" spans="1:21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</row>
    <row r="132" spans="1:21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</row>
    <row r="133" spans="1:21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</row>
    <row r="134" spans="1:21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</row>
    <row r="135" spans="1:21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</row>
    <row r="136" spans="1:21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</row>
    <row r="137" spans="1:21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</row>
    <row r="138" spans="1:21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</row>
    <row r="139" spans="1:21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</row>
    <row r="140" spans="1:21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</row>
    <row r="141" spans="1:21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</row>
    <row r="142" spans="1:21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</row>
    <row r="143" spans="1:21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</row>
    <row r="144" spans="1:21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</row>
    <row r="145" spans="1:21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</row>
    <row r="146" spans="1:21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</row>
    <row r="147" spans="1:21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</row>
    <row r="148" spans="1:21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</row>
    <row r="149" spans="1:21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</row>
    <row r="150" spans="1:21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</row>
    <row r="151" spans="1:21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</row>
    <row r="152" spans="1:21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</row>
    <row r="153" spans="1:21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</row>
    <row r="154" spans="1:21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</row>
    <row r="155" spans="1:21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</row>
    <row r="156" spans="1:21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</row>
    <row r="157" spans="1:21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</row>
    <row r="158" spans="1:21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</row>
    <row r="159" spans="1:21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</row>
    <row r="160" spans="1:21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</row>
    <row r="161" spans="1:21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</row>
    <row r="162" spans="1:21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</row>
    <row r="163" spans="1:21" ht="12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</row>
    <row r="164" spans="1:21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</row>
    <row r="165" spans="1:21" ht="12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</row>
    <row r="166" spans="1:21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</row>
    <row r="167" spans="1:21" ht="12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</row>
    <row r="168" spans="1:21" ht="12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</row>
    <row r="169" spans="1:21" ht="12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</row>
    <row r="170" spans="1:21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</row>
    <row r="171" spans="1:21" ht="12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</row>
    <row r="172" spans="1:21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</row>
    <row r="173" spans="1:21" ht="12.7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</row>
    <row r="174" spans="1:21" ht="12.7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</row>
    <row r="175" spans="1:21" ht="12.7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</row>
    <row r="176" spans="1:21" ht="12.7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</row>
    <row r="177" spans="1:21" ht="12.7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</row>
    <row r="178" spans="1:21" ht="12.7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</row>
    <row r="179" spans="1:21" ht="12.7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</row>
    <row r="180" spans="1:21" ht="12.7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</row>
  </sheetData>
  <sheetProtection/>
  <mergeCells count="87">
    <mergeCell ref="E41:J41"/>
    <mergeCell ref="K41:P41"/>
    <mergeCell ref="J33:J35"/>
    <mergeCell ref="A25:A26"/>
    <mergeCell ref="A18:A22"/>
    <mergeCell ref="B18:D22"/>
    <mergeCell ref="E18:J18"/>
    <mergeCell ref="E20:J20"/>
    <mergeCell ref="E21:J21"/>
    <mergeCell ref="D15:E15"/>
    <mergeCell ref="B24:D24"/>
    <mergeCell ref="H38:H39"/>
    <mergeCell ref="H25:H26"/>
    <mergeCell ref="I25:I26"/>
    <mergeCell ref="J25:J26"/>
    <mergeCell ref="B25:D26"/>
    <mergeCell ref="G25:G26"/>
    <mergeCell ref="B38:D39"/>
    <mergeCell ref="G38:G39"/>
    <mergeCell ref="J29:J30"/>
    <mergeCell ref="B28:D28"/>
    <mergeCell ref="A29:A30"/>
    <mergeCell ref="B29:D30"/>
    <mergeCell ref="G29:G30"/>
    <mergeCell ref="H29:H30"/>
    <mergeCell ref="I29:I30"/>
    <mergeCell ref="B32:D32"/>
    <mergeCell ref="A33:A35"/>
    <mergeCell ref="B33:D35"/>
    <mergeCell ref="G33:G34"/>
    <mergeCell ref="H33:H35"/>
    <mergeCell ref="I33:I35"/>
    <mergeCell ref="O33:O35"/>
    <mergeCell ref="P33:P35"/>
    <mergeCell ref="K18:P18"/>
    <mergeCell ref="K20:P20"/>
    <mergeCell ref="K21:P21"/>
    <mergeCell ref="M25:M26"/>
    <mergeCell ref="N25:N26"/>
    <mergeCell ref="O25:O26"/>
    <mergeCell ref="P25:P26"/>
    <mergeCell ref="P38:P39"/>
    <mergeCell ref="G36:G37"/>
    <mergeCell ref="I38:I39"/>
    <mergeCell ref="J38:J39"/>
    <mergeCell ref="M29:M30"/>
    <mergeCell ref="N29:N30"/>
    <mergeCell ref="O29:O30"/>
    <mergeCell ref="P29:P30"/>
    <mergeCell ref="M33:M34"/>
    <mergeCell ref="N33:N35"/>
    <mergeCell ref="Q21:V21"/>
    <mergeCell ref="S25:S26"/>
    <mergeCell ref="T25:T26"/>
    <mergeCell ref="U25:U26"/>
    <mergeCell ref="V25:V26"/>
    <mergeCell ref="S29:S30"/>
    <mergeCell ref="Q18:V18"/>
    <mergeCell ref="Q20:V20"/>
    <mergeCell ref="Q41:V41"/>
    <mergeCell ref="T29:T30"/>
    <mergeCell ref="U29:U30"/>
    <mergeCell ref="V29:V30"/>
    <mergeCell ref="S33:S34"/>
    <mergeCell ref="T33:T35"/>
    <mergeCell ref="U33:U35"/>
    <mergeCell ref="V33:V35"/>
    <mergeCell ref="S38:S39"/>
    <mergeCell ref="T38:T39"/>
    <mergeCell ref="U38:U39"/>
    <mergeCell ref="V38:V39"/>
    <mergeCell ref="B37:D37"/>
    <mergeCell ref="A38:A39"/>
    <mergeCell ref="M36:M37"/>
    <mergeCell ref="M38:M39"/>
    <mergeCell ref="N38:N39"/>
    <mergeCell ref="O38:O39"/>
    <mergeCell ref="A44:V44"/>
    <mergeCell ref="A45:V45"/>
    <mergeCell ref="A1:V1"/>
    <mergeCell ref="A2:V2"/>
    <mergeCell ref="A3:V3"/>
    <mergeCell ref="A4:V4"/>
    <mergeCell ref="A5:V5"/>
    <mergeCell ref="A6:V6"/>
    <mergeCell ref="A8:D8"/>
    <mergeCell ref="S36:S37"/>
  </mergeCells>
  <printOptions verticalCentered="1"/>
  <pageMargins left="0.31496062992125984" right="0.1968503937007874" top="0.7480314960629921" bottom="0.7480314960629921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red udnet</cp:lastModifiedBy>
  <cp:lastPrinted>2012-11-20T16:51:37Z</cp:lastPrinted>
  <dcterms:created xsi:type="dcterms:W3CDTF">1996-11-27T10:00:04Z</dcterms:created>
  <dcterms:modified xsi:type="dcterms:W3CDTF">2012-11-27T12:44:35Z</dcterms:modified>
  <cp:category/>
  <cp:version/>
  <cp:contentType/>
  <cp:contentStatus/>
</cp:coreProperties>
</file>