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84" activeTab="2"/>
  </bookViews>
  <sheets>
    <sheet name="EMPRESAS" sheetId="1" r:id="rId1"/>
    <sheet name="DOC. FINANCIEROS" sheetId="2" r:id="rId2"/>
    <sheet name="IND. FINANCIEROS" sheetId="3" r:id="rId3"/>
  </sheets>
  <definedNames>
    <definedName name="_xlnm.Print_Area" localSheetId="1">'DOC. FINANCIEROS'!$A$1:$M$39</definedName>
    <definedName name="_xlnm.Print_Area" localSheetId="2">'IND. FINANCIEROS'!$A$1:$U$50</definedName>
    <definedName name="_xlnm.Print_Titles" localSheetId="1">'DOC. FINANCIEROS'!$A:$E,'DOC. FINANCIEROS'!$1:$8</definedName>
    <definedName name="_xlnm.Print_Titles" localSheetId="2">'IND. FINANCIEROS'!$A:$D,'IND. FINANCIEROS'!$1:$13</definedName>
  </definedNames>
  <calcPr fullCalcOnLoad="1"/>
</workbook>
</file>

<file path=xl/sharedStrings.xml><?xml version="1.0" encoding="utf-8"?>
<sst xmlns="http://schemas.openxmlformats.org/spreadsheetml/2006/main" count="134" uniqueCount="67">
  <si>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</si>
  <si>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</si>
  <si>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</si>
  <si>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</si>
  <si>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</si>
  <si>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</si>
  <si>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</si>
  <si>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</si>
  <si>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</si>
  <si>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</si>
  <si>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 xml:space="preserve">EMPRESA PROPONENTE </t>
  </si>
  <si>
    <t>INDICADOR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</si>
  <si>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</si>
  <si>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</si>
  <si>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</si>
  <si>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</si>
  <si>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</si>
  <si>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</si>
  <si>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</si>
  <si>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</si>
  <si>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</si>
  <si>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</si>
  <si>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</si>
  <si>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Patrimonio</t>
  </si>
  <si>
    <t>EMPRESA</t>
  </si>
  <si>
    <t>Liquidez</t>
  </si>
  <si>
    <t>Capital de Trabajo</t>
  </si>
  <si>
    <t>Endeudamiento</t>
  </si>
  <si>
    <t>NIT</t>
  </si>
  <si>
    <t>PRESUPUESTO OFICIAL</t>
  </si>
  <si>
    <t>Porcentaje</t>
  </si>
  <si>
    <t>VALORES A DICIEMBRE 31 DE  2011</t>
  </si>
  <si>
    <t>INDICADORES BASICOS EN 2011 EN FORMA INDIVIDUAL</t>
  </si>
  <si>
    <t>DOCUMENTOS</t>
  </si>
  <si>
    <t>INDICADORES</t>
  </si>
  <si>
    <t>VALOR DE LA OFERTA</t>
  </si>
  <si>
    <t>Oferta</t>
  </si>
  <si>
    <t xml:space="preserve">Jefe División de Recursos Financieros  </t>
  </si>
  <si>
    <t xml:space="preserve">Jefe División de Recursos Financieros </t>
  </si>
  <si>
    <t>OBSERV.</t>
  </si>
  <si>
    <t>RUP</t>
  </si>
  <si>
    <t>DECLARACION DE RENTA</t>
  </si>
  <si>
    <t>CONCILIACION TRIBUTARIA</t>
  </si>
  <si>
    <t>ADMISIBLE</t>
  </si>
  <si>
    <t>EVALUACIÓN DE ADMISIBILIDAD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</si>
  <si>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</si>
  <si>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</si>
  <si>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</si>
  <si>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</si>
  <si>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</si>
  <si>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</si>
  <si>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Inscripción -Tarjeta profesional-</t>
  </si>
  <si>
    <t>Antecedentes profesionales</t>
  </si>
  <si>
    <t>DOCUMENTOS DEL REVISOR FISCAL</t>
  </si>
  <si>
    <t>Capital de Trabajo: &gt;= 100%  del Valor de la Oferta</t>
  </si>
  <si>
    <t>Patrimonio : &gt;= A  100% del Valor de la Oferta</t>
  </si>
  <si>
    <t>X</t>
  </si>
  <si>
    <t>INVITACION DIRECTA No.001 DE 2013</t>
  </si>
  <si>
    <t>DUCON S.A.</t>
  </si>
  <si>
    <t>INVERSIONES GUERFOR S.A.</t>
  </si>
  <si>
    <t>INVITACION DIRECTA  No.001 DE 2013</t>
  </si>
  <si>
    <t>RAFAEL ENRIQUE ARANZALEZ GARCIA</t>
  </si>
  <si>
    <t>ADMISIBILIDAD EN DOCUMENTOS FINANCIEROS</t>
  </si>
  <si>
    <t>Razón Corriente &gt;= A   1,5 Veces</t>
  </si>
  <si>
    <t>Endeudamiento  &lt;= A 70%</t>
  </si>
  <si>
    <t>ENERO 31  DE 2013</t>
  </si>
  <si>
    <t>ENERO 31 DE 2013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</si>
</sst>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;[Red]&quot;$&quot;\ #,##0.00"/>
    <numFmt numFmtId="215" formatCode="#,##0.00;[Red]#,##0.00"/>
    <numFmt numFmtId="216" formatCode="&quot;$&quot;#,##0.00;[Red]&quot;$&quot;#,##0.00"/>
    <numFmt numFmtId="217" formatCode="0.00;[Red]0.00"/>
    <numFmt numFmtId="218" formatCode="[$$-240A]\ #,##0.00;[Red][$$-240A]\ #,##0.00"/>
    <numFmt numFmtId="219" formatCode="&quot;$&quot;\ #,##0;[Red]&quot;$&quot;\ #,##0"/>
    <numFmt numFmtId="220" formatCode="#,##0;[Red]#,##0"/>
    <numFmt numFmtId="221" formatCode="_-* #,##0.0\ _P_t_s_-;\-* #,##0.0\ _P_t_s_-;_-* &quot;-&quot;??\ _P_t_s_-;_-@_-"/>
    <numFmt numFmtId="222" formatCode="0.0"/>
    <numFmt numFmtId="223" formatCode="0.000"/>
    <numFmt numFmtId="224" formatCode="0.0000"/>
    <numFmt numFmtId="225" formatCode="0.000%"/>
    <numFmt numFmtId="226" formatCode="0.0%"/>
  </numFmts>
  <fonts count="51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219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217" fontId="9" fillId="34" borderId="14" xfId="0" applyNumberFormat="1" applyFont="1" applyFill="1" applyBorder="1" applyAlignment="1">
      <alignment horizontal="center"/>
    </xf>
    <xf numFmtId="218" fontId="9" fillId="34" borderId="14" xfId="0" applyNumberFormat="1" applyFont="1" applyFill="1" applyBorder="1" applyAlignment="1">
      <alignment/>
    </xf>
    <xf numFmtId="10" fontId="9" fillId="34" borderId="14" xfId="0" applyNumberFormat="1" applyFont="1" applyFill="1" applyBorder="1" applyAlignment="1">
      <alignment horizontal="center"/>
    </xf>
    <xf numFmtId="215" fontId="9" fillId="34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/>
    </xf>
    <xf numFmtId="214" fontId="3" fillId="33" borderId="10" xfId="0" applyNumberFormat="1" applyFont="1" applyFill="1" applyBorder="1" applyAlignment="1">
      <alignment horizontal="center" vertical="center"/>
    </xf>
    <xf numFmtId="0" fontId="2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2" fillId="33" borderId="12" xfId="55" applyFont="1" applyFill="1" applyBorder="1" applyAlignment="1">
      <alignment horizontal="center"/>
      <protection/>
    </xf>
    <xf numFmtId="0" fontId="2" fillId="33" borderId="13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3" fillId="33" borderId="12" xfId="55" applyFont="1" applyFill="1" applyBorder="1">
      <alignment/>
      <protection/>
    </xf>
    <xf numFmtId="0" fontId="3" fillId="33" borderId="13" xfId="55" applyFont="1" applyFill="1" applyBorder="1">
      <alignment/>
      <protection/>
    </xf>
    <xf numFmtId="9" fontId="2" fillId="33" borderId="10" xfId="55" applyNumberFormat="1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2" fillId="0" borderId="15" xfId="55" applyFont="1" applyBorder="1" applyAlignment="1">
      <alignment horizontal="center" vertical="center"/>
      <protection/>
    </xf>
    <xf numFmtId="0" fontId="3" fillId="33" borderId="16" xfId="55" applyFont="1" applyFill="1" applyBorder="1">
      <alignment/>
      <protection/>
    </xf>
    <xf numFmtId="214" fontId="3" fillId="33" borderId="16" xfId="55" applyNumberFormat="1" applyFont="1" applyFill="1" applyBorder="1" applyAlignment="1">
      <alignment horizontal="center" vertical="center"/>
      <protection/>
    </xf>
    <xf numFmtId="214" fontId="3" fillId="33" borderId="17" xfId="55" applyNumberFormat="1" applyFont="1" applyFill="1" applyBorder="1" applyAlignment="1">
      <alignment horizontal="center" vertical="center"/>
      <protection/>
    </xf>
    <xf numFmtId="0" fontId="3" fillId="33" borderId="17" xfId="55" applyFont="1" applyFill="1" applyBorder="1">
      <alignment/>
      <protection/>
    </xf>
    <xf numFmtId="214" fontId="3" fillId="33" borderId="18" xfId="0" applyNumberFormat="1" applyFont="1" applyFill="1" applyBorder="1" applyAlignment="1">
      <alignment horizontal="left" vertical="center"/>
    </xf>
    <xf numFmtId="214" fontId="3" fillId="33" borderId="19" xfId="0" applyNumberFormat="1" applyFont="1" applyFill="1" applyBorder="1" applyAlignment="1">
      <alignment horizontal="left" vertical="center"/>
    </xf>
    <xf numFmtId="214" fontId="3" fillId="0" borderId="0" xfId="55" applyNumberFormat="1" applyFont="1" applyFill="1" applyBorder="1" applyAlignment="1">
      <alignment horizontal="center" vertical="center"/>
      <protection/>
    </xf>
    <xf numFmtId="0" fontId="3" fillId="0" borderId="0" xfId="55" applyFont="1" applyBorder="1">
      <alignment/>
      <protection/>
    </xf>
    <xf numFmtId="214" fontId="3" fillId="33" borderId="11" xfId="0" applyNumberFormat="1" applyFont="1" applyFill="1" applyBorder="1" applyAlignment="1">
      <alignment horizontal="center" vertical="center"/>
    </xf>
    <xf numFmtId="0" fontId="3" fillId="0" borderId="0" xfId="55" applyFont="1" applyFill="1">
      <alignment/>
      <protection/>
    </xf>
    <xf numFmtId="208" fontId="3" fillId="0" borderId="0" xfId="51" applyFont="1" applyFill="1" applyAlignment="1">
      <alignment/>
    </xf>
    <xf numFmtId="0" fontId="0" fillId="0" borderId="0" xfId="55" applyFill="1">
      <alignment/>
      <protection/>
    </xf>
    <xf numFmtId="214" fontId="3" fillId="0" borderId="0" xfId="55" applyNumberFormat="1" applyFont="1" applyFill="1">
      <alignment/>
      <protection/>
    </xf>
    <xf numFmtId="0" fontId="3" fillId="35" borderId="11" xfId="55" applyFont="1" applyFill="1" applyBorder="1">
      <alignment/>
      <protection/>
    </xf>
    <xf numFmtId="214" fontId="3" fillId="33" borderId="11" xfId="55" applyNumberFormat="1" applyFont="1" applyFill="1" applyBorder="1" applyAlignment="1">
      <alignment horizontal="center" vertical="center"/>
      <protection/>
    </xf>
    <xf numFmtId="0" fontId="3" fillId="0" borderId="0" xfId="55" applyFont="1" applyAlignment="1">
      <alignment/>
      <protection/>
    </xf>
    <xf numFmtId="0" fontId="6" fillId="0" borderId="0" xfId="55" applyFont="1" applyAlignment="1">
      <alignment/>
      <protection/>
    </xf>
    <xf numFmtId="0" fontId="7" fillId="0" borderId="0" xfId="55" applyFont="1" applyAlignment="1">
      <alignment/>
      <protection/>
    </xf>
    <xf numFmtId="0" fontId="2" fillId="0" borderId="12" xfId="55" applyFont="1" applyBorder="1" applyAlignment="1">
      <alignment vertical="center"/>
      <protection/>
    </xf>
    <xf numFmtId="0" fontId="2" fillId="0" borderId="13" xfId="55" applyFont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 shrinkToFit="1"/>
    </xf>
    <xf numFmtId="209" fontId="9" fillId="0" borderId="14" xfId="48" applyFont="1" applyBorder="1" applyAlignment="1">
      <alignment horizontal="center"/>
    </xf>
    <xf numFmtId="0" fontId="2" fillId="0" borderId="0" xfId="55" applyFont="1" applyFill="1">
      <alignment/>
      <protection/>
    </xf>
    <xf numFmtId="209" fontId="2" fillId="0" borderId="0" xfId="48" applyFont="1" applyFill="1" applyAlignment="1">
      <alignment horizontal="center"/>
    </xf>
    <xf numFmtId="0" fontId="4" fillId="0" borderId="0" xfId="55" applyFont="1" applyFill="1">
      <alignment/>
      <protection/>
    </xf>
    <xf numFmtId="209" fontId="10" fillId="0" borderId="0" xfId="48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0" xfId="0" applyFont="1" applyBorder="1" applyAlignment="1">
      <alignment/>
    </xf>
    <xf numFmtId="0" fontId="2" fillId="0" borderId="13" xfId="55" applyFont="1" applyBorder="1" applyAlignment="1">
      <alignment/>
      <protection/>
    </xf>
    <xf numFmtId="0" fontId="4" fillId="0" borderId="20" xfId="55" applyFont="1" applyBorder="1">
      <alignment/>
      <protection/>
    </xf>
    <xf numFmtId="0" fontId="2" fillId="0" borderId="21" xfId="55" applyFont="1" applyBorder="1" applyAlignment="1">
      <alignment/>
      <protection/>
    </xf>
    <xf numFmtId="0" fontId="2" fillId="0" borderId="22" xfId="55" applyFont="1" applyBorder="1" applyAlignment="1">
      <alignment/>
      <protection/>
    </xf>
    <xf numFmtId="0" fontId="2" fillId="0" borderId="0" xfId="55" applyFont="1" applyBorder="1" applyAlignment="1">
      <alignment/>
      <protection/>
    </xf>
    <xf numFmtId="0" fontId="3" fillId="0" borderId="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33" borderId="11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0" xfId="55" applyFont="1" applyBorder="1" applyAlignment="1">
      <alignment horizontal="center" wrapText="1"/>
      <protection/>
    </xf>
    <xf numFmtId="0" fontId="2" fillId="0" borderId="41" xfId="55" applyFont="1" applyBorder="1" applyAlignment="1">
      <alignment horizontal="center" wrapText="1"/>
      <protection/>
    </xf>
    <xf numFmtId="0" fontId="2" fillId="0" borderId="42" xfId="55" applyFont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3" fillId="0" borderId="24" xfId="55" applyFont="1" applyBorder="1" applyAlignment="1">
      <alignment horizontal="center" vertical="center"/>
      <protection/>
    </xf>
    <xf numFmtId="0" fontId="3" fillId="0" borderId="23" xfId="55" applyFont="1" applyBorder="1" applyAlignment="1">
      <alignment horizontal="center" vertical="center"/>
      <protection/>
    </xf>
    <xf numFmtId="214" fontId="3" fillId="0" borderId="0" xfId="55" applyNumberFormat="1" applyFont="1" applyFill="1" applyBorder="1" applyAlignment="1">
      <alignment horizontal="center" vertical="center"/>
      <protection/>
    </xf>
    <xf numFmtId="214" fontId="3" fillId="33" borderId="24" xfId="55" applyNumberFormat="1" applyFont="1" applyFill="1" applyBorder="1" applyAlignment="1">
      <alignment horizontal="center" vertical="center"/>
      <protection/>
    </xf>
    <xf numFmtId="214" fontId="3" fillId="33" borderId="23" xfId="55" applyNumberFormat="1" applyFont="1" applyFill="1" applyBorder="1" applyAlignment="1">
      <alignment horizontal="center" vertical="center"/>
      <protection/>
    </xf>
    <xf numFmtId="0" fontId="2" fillId="33" borderId="24" xfId="55" applyFont="1" applyFill="1" applyBorder="1" applyAlignment="1">
      <alignment horizontal="center" vertical="center"/>
      <protection/>
    </xf>
    <xf numFmtId="0" fontId="2" fillId="33" borderId="23" xfId="55" applyFont="1" applyFill="1" applyBorder="1" applyAlignment="1">
      <alignment horizontal="center" vertical="center"/>
      <protection/>
    </xf>
    <xf numFmtId="0" fontId="2" fillId="33" borderId="24" xfId="55" applyNumberFormat="1" applyFont="1" applyFill="1" applyBorder="1" applyAlignment="1">
      <alignment horizontal="center" vertical="center"/>
      <protection/>
    </xf>
    <xf numFmtId="0" fontId="2" fillId="33" borderId="31" xfId="55" applyNumberFormat="1" applyFont="1" applyFill="1" applyBorder="1" applyAlignment="1">
      <alignment horizontal="center" vertical="center"/>
      <protection/>
    </xf>
    <xf numFmtId="0" fontId="2" fillId="33" borderId="23" xfId="55" applyNumberFormat="1" applyFont="1" applyFill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24" xfId="55" applyFont="1" applyBorder="1" applyAlignment="1">
      <alignment horizontal="center" vertical="center"/>
      <protection/>
    </xf>
    <xf numFmtId="0" fontId="2" fillId="0" borderId="31" xfId="55" applyFont="1" applyBorder="1" applyAlignment="1">
      <alignment horizontal="center" vertical="center"/>
      <protection/>
    </xf>
    <xf numFmtId="0" fontId="2" fillId="0" borderId="23" xfId="55" applyFont="1" applyBorder="1" applyAlignment="1">
      <alignment horizontal="center" vertical="center"/>
      <protection/>
    </xf>
    <xf numFmtId="0" fontId="3" fillId="0" borderId="32" xfId="55" applyFont="1" applyBorder="1" applyAlignment="1">
      <alignment horizontal="left" vertical="center" wrapText="1"/>
      <protection/>
    </xf>
    <xf numFmtId="0" fontId="3" fillId="0" borderId="35" xfId="55" applyFont="1" applyBorder="1" applyAlignment="1">
      <alignment horizontal="left" vertical="center" wrapText="1"/>
      <protection/>
    </xf>
    <xf numFmtId="0" fontId="3" fillId="0" borderId="33" xfId="55" applyFont="1" applyBorder="1" applyAlignment="1">
      <alignment horizontal="left" vertical="center" wrapText="1"/>
      <protection/>
    </xf>
    <xf numFmtId="0" fontId="3" fillId="0" borderId="36" xfId="55" applyFont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3" fillId="0" borderId="37" xfId="55" applyFont="1" applyBorder="1" applyAlignment="1">
      <alignment horizontal="left" vertical="center" wrapText="1"/>
      <protection/>
    </xf>
    <xf numFmtId="0" fontId="3" fillId="0" borderId="38" xfId="55" applyFont="1" applyBorder="1" applyAlignment="1">
      <alignment horizontal="left" vertical="center" wrapText="1"/>
      <protection/>
    </xf>
    <xf numFmtId="0" fontId="3" fillId="0" borderId="15" xfId="55" applyFont="1" applyBorder="1" applyAlignment="1">
      <alignment horizontal="left" vertical="center" wrapText="1"/>
      <protection/>
    </xf>
    <xf numFmtId="0" fontId="3" fillId="0" borderId="39" xfId="55" applyFont="1" applyBorder="1" applyAlignment="1">
      <alignment horizontal="left" vertical="center" wrapText="1"/>
      <protection/>
    </xf>
    <xf numFmtId="0" fontId="3" fillId="33" borderId="24" xfId="55" applyFont="1" applyFill="1" applyBorder="1" applyAlignment="1">
      <alignment horizontal="center" vertical="center"/>
      <protection/>
    </xf>
    <xf numFmtId="0" fontId="3" fillId="33" borderId="23" xfId="55" applyFont="1" applyFill="1" applyBorder="1" applyAlignment="1">
      <alignment horizontal="center" vertical="center"/>
      <protection/>
    </xf>
    <xf numFmtId="9" fontId="3" fillId="33" borderId="33" xfId="55" applyNumberFormat="1" applyFont="1" applyFill="1" applyBorder="1" applyAlignment="1">
      <alignment horizontal="center" vertical="center"/>
      <protection/>
    </xf>
    <xf numFmtId="9" fontId="3" fillId="33" borderId="39" xfId="55" applyNumberFormat="1" applyFont="1" applyFill="1" applyBorder="1" applyAlignment="1">
      <alignment horizontal="center" vertical="center"/>
      <protection/>
    </xf>
    <xf numFmtId="0" fontId="3" fillId="33" borderId="24" xfId="55" applyNumberFormat="1" applyFont="1" applyFill="1" applyBorder="1" applyAlignment="1">
      <alignment horizontal="center" vertical="center"/>
      <protection/>
    </xf>
    <xf numFmtId="0" fontId="3" fillId="33" borderId="23" xfId="55" applyNumberFormat="1" applyFont="1" applyFill="1" applyBorder="1" applyAlignment="1">
      <alignment horizontal="center" vertical="center"/>
      <protection/>
    </xf>
    <xf numFmtId="0" fontId="3" fillId="33" borderId="31" xfId="55" applyNumberFormat="1" applyFont="1" applyFill="1" applyBorder="1" applyAlignment="1">
      <alignment horizontal="center" vertical="center"/>
      <protection/>
    </xf>
    <xf numFmtId="0" fontId="2" fillId="33" borderId="12" xfId="55" applyFont="1" applyFill="1" applyBorder="1" applyAlignment="1">
      <alignment horizontal="center"/>
      <protection/>
    </xf>
    <xf numFmtId="0" fontId="2" fillId="33" borderId="13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2" fontId="3" fillId="33" borderId="24" xfId="55" applyNumberFormat="1" applyFont="1" applyFill="1" applyBorder="1" applyAlignment="1">
      <alignment horizontal="center" vertical="center"/>
      <protection/>
    </xf>
    <xf numFmtId="2" fontId="3" fillId="33" borderId="23" xfId="55" applyNumberFormat="1" applyFont="1" applyFill="1" applyBorder="1" applyAlignment="1">
      <alignment horizontal="center" vertical="center"/>
      <protection/>
    </xf>
    <xf numFmtId="0" fontId="3" fillId="0" borderId="32" xfId="55" applyFont="1" applyBorder="1" applyAlignment="1">
      <alignment horizontal="left" vertical="center"/>
      <protection/>
    </xf>
    <xf numFmtId="0" fontId="3" fillId="0" borderId="35" xfId="55" applyFont="1" applyBorder="1" applyAlignment="1">
      <alignment horizontal="left" vertical="center"/>
      <protection/>
    </xf>
    <xf numFmtId="0" fontId="3" fillId="0" borderId="33" xfId="55" applyFont="1" applyBorder="1" applyAlignment="1">
      <alignment horizontal="left" vertical="center"/>
      <protection/>
    </xf>
    <xf numFmtId="0" fontId="3" fillId="0" borderId="38" xfId="55" applyFont="1" applyBorder="1" applyAlignment="1">
      <alignment horizontal="left" vertical="center"/>
      <protection/>
    </xf>
    <xf numFmtId="0" fontId="3" fillId="0" borderId="15" xfId="55" applyFont="1" applyBorder="1" applyAlignment="1">
      <alignment horizontal="left" vertical="center"/>
      <protection/>
    </xf>
    <xf numFmtId="0" fontId="3" fillId="0" borderId="39" xfId="55" applyFont="1" applyBorder="1" applyAlignment="1">
      <alignment horizontal="left" vertical="center"/>
      <protection/>
    </xf>
    <xf numFmtId="0" fontId="2" fillId="0" borderId="15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209" fontId="2" fillId="0" borderId="0" xfId="48" applyFont="1" applyAlignment="1">
      <alignment horizontal="center"/>
    </xf>
    <xf numFmtId="0" fontId="2" fillId="0" borderId="24" xfId="55" applyFont="1" applyBorder="1" applyAlignment="1">
      <alignment horizontal="center" vertical="center" wrapText="1" shrinkToFit="1"/>
      <protection/>
    </xf>
    <xf numFmtId="0" fontId="2" fillId="0" borderId="31" xfId="55" applyFont="1" applyBorder="1" applyAlignment="1">
      <alignment horizontal="center" vertical="center" wrapText="1" shrinkToFit="1"/>
      <protection/>
    </xf>
    <xf numFmtId="0" fontId="2" fillId="0" borderId="23" xfId="55" applyFont="1" applyBorder="1" applyAlignment="1">
      <alignment horizontal="center" vertical="center" wrapText="1" shrinkToFit="1"/>
      <protection/>
    </xf>
    <xf numFmtId="0" fontId="2" fillId="0" borderId="32" xfId="55" applyFont="1" applyBorder="1" applyAlignment="1">
      <alignment horizontal="center" vertical="center" wrapText="1"/>
      <protection/>
    </xf>
    <xf numFmtId="0" fontId="2" fillId="0" borderId="35" xfId="55" applyFont="1" applyBorder="1" applyAlignment="1">
      <alignment horizontal="center" vertical="center" wrapText="1"/>
      <protection/>
    </xf>
    <xf numFmtId="0" fontId="2" fillId="0" borderId="33" xfId="55" applyFont="1" applyBorder="1" applyAlignment="1">
      <alignment horizontal="center" vertical="center" wrapText="1"/>
      <protection/>
    </xf>
    <xf numFmtId="0" fontId="2" fillId="0" borderId="36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37" xfId="55" applyFont="1" applyBorder="1" applyAlignment="1">
      <alignment horizontal="center" vertical="center" wrapText="1"/>
      <protection/>
    </xf>
    <xf numFmtId="0" fontId="2" fillId="0" borderId="38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4</xdr:row>
      <xdr:rowOff>47625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095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85725</xdr:colOff>
      <xdr:row>5</xdr:row>
      <xdr:rowOff>47625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171450"/>
          <a:ext cx="1104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66675</xdr:rowOff>
    </xdr:from>
    <xdr:to>
      <xdr:col>16</xdr:col>
      <xdr:colOff>0</xdr:colOff>
      <xdr:row>4</xdr:row>
      <xdr:rowOff>133350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11601450" y="66675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zoomScale="80" zoomScaleNormal="80" zoomScalePageLayoutView="0" workbookViewId="0" topLeftCell="A1">
      <selection activeCell="A1" sqref="A1:M25"/>
    </sheetView>
  </sheetViews>
  <sheetFormatPr defaultColWidth="11.421875" defaultRowHeight="12.75"/>
  <cols>
    <col min="1" max="1" width="10.00390625" style="12" bestFit="1" customWidth="1"/>
    <col min="2" max="2" width="24.28125" style="12" customWidth="1"/>
    <col min="3" max="4" width="20.140625" style="0" customWidth="1"/>
    <col min="5" max="6" width="19.140625" style="0" customWidth="1"/>
    <col min="7" max="7" width="4.7109375" style="0" customWidth="1"/>
    <col min="8" max="8" width="9.57421875" style="0" customWidth="1"/>
    <col min="9" max="9" width="18.8515625" style="0" customWidth="1"/>
    <col min="10" max="10" width="16.57421875" style="0" customWidth="1"/>
    <col min="11" max="11" width="14.8515625" style="0" customWidth="1"/>
    <col min="12" max="12" width="14.57421875" style="0" bestFit="1" customWidth="1"/>
    <col min="13" max="13" width="15.8515625" style="0" customWidth="1"/>
  </cols>
  <sheetData>
    <row r="1" spans="1:13" ht="13.5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3.5">
      <c r="A2" s="106" t="s">
        <v>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3.5">
      <c r="A3" s="106" t="s">
        <v>57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3.5">
      <c r="A4" s="106" t="s">
        <v>44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3.5">
      <c r="A5" s="106" t="s">
        <v>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3.5">
      <c r="A6" s="107" t="s">
        <v>65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10" spans="1:13" ht="12.75">
      <c r="A10" s="103" t="s">
        <v>24</v>
      </c>
      <c r="B10" s="103"/>
      <c r="C10" s="108" t="s">
        <v>31</v>
      </c>
      <c r="D10" s="108"/>
      <c r="E10" s="108"/>
      <c r="F10" s="108"/>
      <c r="G10" s="15"/>
      <c r="H10" s="109" t="s">
        <v>32</v>
      </c>
      <c r="I10" s="109"/>
      <c r="J10" s="109"/>
      <c r="K10" s="109"/>
      <c r="L10" s="103" t="s">
        <v>33</v>
      </c>
      <c r="M10" s="103" t="s">
        <v>34</v>
      </c>
    </row>
    <row r="11" spans="1:13" ht="12.75">
      <c r="A11" s="103"/>
      <c r="B11" s="103"/>
      <c r="C11" s="15" t="s">
        <v>15</v>
      </c>
      <c r="D11" s="15" t="s">
        <v>21</v>
      </c>
      <c r="E11" s="15" t="s">
        <v>16</v>
      </c>
      <c r="F11" s="15" t="s">
        <v>18</v>
      </c>
      <c r="G11" s="15"/>
      <c r="H11" s="16" t="s">
        <v>25</v>
      </c>
      <c r="I11" s="16" t="s">
        <v>26</v>
      </c>
      <c r="J11" s="16" t="s">
        <v>27</v>
      </c>
      <c r="K11" s="16" t="s">
        <v>23</v>
      </c>
      <c r="L11" s="103"/>
      <c r="M11" s="103"/>
    </row>
    <row r="12" spans="1:13" ht="12.75">
      <c r="A12" s="65">
        <v>800014574</v>
      </c>
      <c r="B12" s="66" t="s">
        <v>58</v>
      </c>
      <c r="C12" s="68">
        <v>9203120000</v>
      </c>
      <c r="D12" s="68">
        <v>10201233000</v>
      </c>
      <c r="E12" s="68">
        <v>4874681000</v>
      </c>
      <c r="F12" s="68">
        <v>7123245000</v>
      </c>
      <c r="G12" s="15"/>
      <c r="H12" s="17">
        <f>+C12/E12</f>
        <v>1.887943026425729</v>
      </c>
      <c r="I12" s="18">
        <f>+C12-E12</f>
        <v>4328439000</v>
      </c>
      <c r="J12" s="19">
        <f>+F12/D12</f>
        <v>0.6982729440647027</v>
      </c>
      <c r="K12" s="20">
        <f>+D12-F12</f>
        <v>3077988000</v>
      </c>
      <c r="L12" s="82" t="s">
        <v>43</v>
      </c>
      <c r="M12" s="82" t="s">
        <v>43</v>
      </c>
    </row>
    <row r="13" spans="1:13" ht="12.75">
      <c r="A13" s="65">
        <v>860510142</v>
      </c>
      <c r="B13" s="66" t="s">
        <v>59</v>
      </c>
      <c r="C13" s="68">
        <v>11772509473</v>
      </c>
      <c r="D13" s="68">
        <v>18879008264</v>
      </c>
      <c r="E13" s="68">
        <v>5290506380</v>
      </c>
      <c r="F13" s="68">
        <v>9340980188</v>
      </c>
      <c r="G13" s="15"/>
      <c r="H13" s="17">
        <f>+C13/E13</f>
        <v>2.2252141151373115</v>
      </c>
      <c r="I13" s="18">
        <f>+C13-E13</f>
        <v>6482003093</v>
      </c>
      <c r="J13" s="19">
        <f>+F13/D13</f>
        <v>0.494781296632627</v>
      </c>
      <c r="K13" s="20">
        <f>+D13-F13</f>
        <v>9538028076</v>
      </c>
      <c r="L13" s="82" t="s">
        <v>43</v>
      </c>
      <c r="M13" s="82" t="s">
        <v>43</v>
      </c>
    </row>
    <row r="14" spans="1:13" ht="12.75">
      <c r="A14"/>
      <c r="B14"/>
      <c r="M14" s="83"/>
    </row>
    <row r="15" spans="1:2" ht="12.75">
      <c r="A15"/>
      <c r="B15"/>
    </row>
    <row r="16" spans="1:2" ht="12.75">
      <c r="A16"/>
      <c r="B16"/>
    </row>
    <row r="17" spans="1:2" ht="12.75">
      <c r="A17"/>
      <c r="B17"/>
    </row>
    <row r="18" spans="1:2" ht="12.75">
      <c r="A18"/>
      <c r="B18"/>
    </row>
    <row r="19" spans="1:2" ht="12.75">
      <c r="A19"/>
      <c r="B19"/>
    </row>
    <row r="20" spans="1:13" ht="12.75">
      <c r="A20" s="104" t="s">
        <v>61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2.75">
      <c r="A21" s="105" t="s">
        <v>37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2" ht="12.75">
      <c r="A22"/>
      <c r="B22"/>
    </row>
    <row r="23" spans="1:2" ht="12.75">
      <c r="A23"/>
      <c r="B23"/>
    </row>
    <row r="24" spans="1:2" ht="12.75">
      <c r="A24"/>
      <c r="B24"/>
    </row>
    <row r="25" spans="1:2" ht="12.75">
      <c r="A25" s="11"/>
      <c r="B25"/>
    </row>
    <row r="26" spans="1:2" ht="12.75">
      <c r="A26"/>
      <c r="B26"/>
    </row>
    <row r="27" spans="1:2" ht="12.75">
      <c r="A27"/>
      <c r="B27"/>
    </row>
    <row r="28" spans="1:2" ht="12.75">
      <c r="A28"/>
      <c r="B28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/>
      <c r="B38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  <row r="43" spans="1:2" ht="13.5" customHeight="1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 s="13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48" customHeight="1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30.75" customHeight="1">
      <c r="A71"/>
      <c r="B71"/>
    </row>
    <row r="72" spans="1:2" ht="12.75">
      <c r="A72"/>
      <c r="B72"/>
    </row>
    <row r="73" spans="1:2" ht="48.75" customHeight="1">
      <c r="A73"/>
      <c r="B73"/>
    </row>
    <row r="74" spans="1:2" ht="21" customHeight="1">
      <c r="A74"/>
      <c r="B74"/>
    </row>
    <row r="75" spans="1:2" ht="32.25" customHeight="1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</sheetData>
  <sheetProtection/>
  <mergeCells count="13">
    <mergeCell ref="A1:M1"/>
    <mergeCell ref="A2:M2"/>
    <mergeCell ref="A3:M3"/>
    <mergeCell ref="C10:F10"/>
    <mergeCell ref="H10:K10"/>
    <mergeCell ref="A10:B11"/>
    <mergeCell ref="M10:M11"/>
    <mergeCell ref="A20:M20"/>
    <mergeCell ref="A21:M21"/>
    <mergeCell ref="A4:M4"/>
    <mergeCell ref="A5:M5"/>
    <mergeCell ref="A6:M6"/>
    <mergeCell ref="L10:L11"/>
  </mergeCells>
  <printOptions horizontalCentered="1" verticalCentered="1"/>
  <pageMargins left="0.5511811023622047" right="0.15748031496062992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6"/>
  <sheetViews>
    <sheetView view="pageBreakPreview" zoomScale="80" zoomScaleNormal="70" zoomScaleSheetLayoutView="80" zoomScalePageLayoutView="0" workbookViewId="0" topLeftCell="A1">
      <selection activeCell="J34" sqref="J34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8.28125" style="0" customWidth="1"/>
    <col min="4" max="4" width="6.140625" style="0" customWidth="1"/>
    <col min="5" max="5" width="15.140625" style="0" customWidth="1"/>
    <col min="6" max="7" width="4.7109375" style="0" customWidth="1"/>
    <col min="8" max="8" width="24.8515625" style="0" customWidth="1"/>
    <col min="9" max="10" width="4.7109375" style="0" customWidth="1"/>
    <col min="11" max="11" width="27.28125" style="0" customWidth="1"/>
  </cols>
  <sheetData>
    <row r="1" spans="1:11" ht="13.5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3.5">
      <c r="A2" s="106" t="s">
        <v>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3.5">
      <c r="A3" s="106" t="s">
        <v>60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3.5">
      <c r="A4" s="106" t="s">
        <v>44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3.5">
      <c r="A5" s="106" t="s">
        <v>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3.5">
      <c r="A6" s="106" t="s">
        <v>66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8" ht="13.5">
      <c r="A7" s="21"/>
      <c r="B7" s="21"/>
      <c r="C7" s="21"/>
      <c r="D7" s="21"/>
      <c r="E7" s="21"/>
      <c r="F7" s="21"/>
      <c r="G7" s="21"/>
      <c r="H7" s="21"/>
    </row>
    <row r="8" spans="1:8" ht="14.25" thickBot="1">
      <c r="A8" s="21"/>
      <c r="B8" s="21"/>
      <c r="C8" s="21"/>
      <c r="D8" s="21"/>
      <c r="E8" s="21"/>
      <c r="F8" s="107"/>
      <c r="G8" s="107"/>
      <c r="H8" s="107"/>
    </row>
    <row r="9" spans="1:11" ht="14.25" customHeight="1" thickBot="1">
      <c r="A9" s="125" t="s">
        <v>5</v>
      </c>
      <c r="B9" s="128" t="s">
        <v>9</v>
      </c>
      <c r="C9" s="129"/>
      <c r="D9" s="129"/>
      <c r="E9" s="130"/>
      <c r="F9" s="110" t="s">
        <v>3</v>
      </c>
      <c r="G9" s="111"/>
      <c r="H9" s="112"/>
      <c r="I9" s="110" t="s">
        <v>3</v>
      </c>
      <c r="J9" s="111"/>
      <c r="K9" s="112"/>
    </row>
    <row r="10" spans="1:11" ht="14.25" customHeight="1" thickBot="1">
      <c r="A10" s="126"/>
      <c r="B10" s="131"/>
      <c r="C10" s="132"/>
      <c r="D10" s="132"/>
      <c r="E10" s="133"/>
      <c r="F10" s="110">
        <f>+EMPRESAS!A12</f>
        <v>800014574</v>
      </c>
      <c r="G10" s="111"/>
      <c r="H10" s="112"/>
      <c r="I10" s="110">
        <f>+EMPRESAS!A13</f>
        <v>860510142</v>
      </c>
      <c r="J10" s="111"/>
      <c r="K10" s="112"/>
    </row>
    <row r="11" spans="1:11" ht="49.5" customHeight="1" thickBot="1">
      <c r="A11" s="126"/>
      <c r="B11" s="131"/>
      <c r="C11" s="132"/>
      <c r="D11" s="132"/>
      <c r="E11" s="133"/>
      <c r="F11" s="113" t="str">
        <f>VLOOKUP(F10,EMPRESAS!A12:B13,2,0)</f>
        <v>DUCON S.A.</v>
      </c>
      <c r="G11" s="114"/>
      <c r="H11" s="115"/>
      <c r="I11" s="113" t="str">
        <f>VLOOKUP(I10,EMPRESAS!A12:B13,2,0)</f>
        <v>INVERSIONES GUERFOR S.A.</v>
      </c>
      <c r="J11" s="114"/>
      <c r="K11" s="115"/>
    </row>
    <row r="12" spans="1:11" ht="14.25" thickBot="1">
      <c r="A12" s="126"/>
      <c r="B12" s="131"/>
      <c r="C12" s="132"/>
      <c r="D12" s="132"/>
      <c r="E12" s="133"/>
      <c r="F12" s="110" t="s">
        <v>0</v>
      </c>
      <c r="G12" s="111"/>
      <c r="H12" s="112"/>
      <c r="I12" s="110" t="s">
        <v>0</v>
      </c>
      <c r="J12" s="111"/>
      <c r="K12" s="112"/>
    </row>
    <row r="13" spans="1:11" ht="14.25" thickBot="1">
      <c r="A13" s="127"/>
      <c r="B13" s="134"/>
      <c r="C13" s="135"/>
      <c r="D13" s="135"/>
      <c r="E13" s="136"/>
      <c r="F13" s="4" t="s">
        <v>2</v>
      </c>
      <c r="G13" s="3" t="s">
        <v>1</v>
      </c>
      <c r="H13" s="3" t="s">
        <v>6</v>
      </c>
      <c r="I13" s="4" t="s">
        <v>2</v>
      </c>
      <c r="J13" s="3" t="s">
        <v>1</v>
      </c>
      <c r="K13" s="3" t="s">
        <v>6</v>
      </c>
    </row>
    <row r="14" spans="1:11" ht="18" customHeight="1" thickBot="1">
      <c r="A14" s="67">
        <v>1</v>
      </c>
      <c r="B14" s="122" t="s">
        <v>40</v>
      </c>
      <c r="C14" s="123"/>
      <c r="D14" s="123"/>
      <c r="E14" s="124"/>
      <c r="F14" s="4" t="s">
        <v>56</v>
      </c>
      <c r="G14" s="3"/>
      <c r="H14" s="3"/>
      <c r="I14" s="4" t="s">
        <v>56</v>
      </c>
      <c r="J14" s="3"/>
      <c r="K14" s="3"/>
    </row>
    <row r="15" spans="1:11" ht="14.25" thickBot="1">
      <c r="A15" s="67">
        <v>2</v>
      </c>
      <c r="B15" s="62" t="s">
        <v>41</v>
      </c>
      <c r="C15" s="63"/>
      <c r="D15" s="63"/>
      <c r="E15" s="64"/>
      <c r="F15" s="4" t="s">
        <v>56</v>
      </c>
      <c r="G15" s="3"/>
      <c r="H15" s="3"/>
      <c r="I15" s="4" t="s">
        <v>56</v>
      </c>
      <c r="J15" s="3"/>
      <c r="K15" s="3"/>
    </row>
    <row r="16" spans="1:11" ht="14.25" thickBot="1">
      <c r="A16" s="67">
        <v>3</v>
      </c>
      <c r="B16" s="62" t="s">
        <v>42</v>
      </c>
      <c r="C16" s="63"/>
      <c r="D16" s="63"/>
      <c r="E16" s="64"/>
      <c r="F16" s="4" t="s">
        <v>56</v>
      </c>
      <c r="G16" s="3"/>
      <c r="H16" s="3"/>
      <c r="I16" s="4" t="s">
        <v>56</v>
      </c>
      <c r="J16" s="3"/>
      <c r="K16" s="3"/>
    </row>
    <row r="17" spans="1:11" ht="14.25" hidden="1" thickBot="1">
      <c r="A17" s="116">
        <v>4</v>
      </c>
      <c r="B17" s="122" t="s">
        <v>45</v>
      </c>
      <c r="C17" s="123"/>
      <c r="D17" s="123"/>
      <c r="E17" s="124"/>
      <c r="F17" s="84"/>
      <c r="G17" s="84"/>
      <c r="H17" s="84"/>
      <c r="I17" s="84"/>
      <c r="J17" s="84"/>
      <c r="K17" s="84"/>
    </row>
    <row r="18" spans="1:11" ht="13.5" hidden="1">
      <c r="A18" s="117"/>
      <c r="B18" s="118" t="s">
        <v>46</v>
      </c>
      <c r="C18" s="119"/>
      <c r="D18" s="120">
        <v>2011</v>
      </c>
      <c r="E18" s="121"/>
      <c r="F18" s="85"/>
      <c r="G18" s="86"/>
      <c r="H18" s="86"/>
      <c r="I18" s="85"/>
      <c r="J18" s="86"/>
      <c r="K18" s="86"/>
    </row>
    <row r="19" spans="1:11" ht="13.5" hidden="1">
      <c r="A19" s="117"/>
      <c r="B19" s="118" t="s">
        <v>47</v>
      </c>
      <c r="C19" s="119"/>
      <c r="D19" s="120">
        <v>2011</v>
      </c>
      <c r="E19" s="121"/>
      <c r="F19" s="85"/>
      <c r="G19" s="86"/>
      <c r="H19" s="86"/>
      <c r="I19" s="85"/>
      <c r="J19" s="86"/>
      <c r="K19" s="86"/>
    </row>
    <row r="20" spans="1:11" ht="13.5" hidden="1">
      <c r="A20" s="117"/>
      <c r="B20" s="118" t="s">
        <v>48</v>
      </c>
      <c r="C20" s="119"/>
      <c r="D20" s="120">
        <v>2011</v>
      </c>
      <c r="E20" s="121"/>
      <c r="F20" s="85"/>
      <c r="G20" s="87"/>
      <c r="H20" s="86"/>
      <c r="I20" s="85"/>
      <c r="J20" s="87"/>
      <c r="K20" s="86"/>
    </row>
    <row r="21" spans="1:11" ht="14.25" hidden="1" thickBot="1">
      <c r="A21" s="117"/>
      <c r="B21" s="140" t="s">
        <v>49</v>
      </c>
      <c r="C21" s="141"/>
      <c r="D21" s="120">
        <v>2011</v>
      </c>
      <c r="E21" s="121"/>
      <c r="F21" s="88"/>
      <c r="G21" s="4"/>
      <c r="H21" s="89"/>
      <c r="I21" s="88"/>
      <c r="J21" s="4"/>
      <c r="K21" s="89"/>
    </row>
    <row r="22" spans="1:11" ht="14.25" hidden="1" thickBot="1">
      <c r="A22" s="142">
        <v>5</v>
      </c>
      <c r="B22" s="145" t="s">
        <v>50</v>
      </c>
      <c r="C22" s="146"/>
      <c r="D22" s="146"/>
      <c r="E22" s="146"/>
      <c r="F22" s="90"/>
      <c r="G22" s="4"/>
      <c r="H22" s="90"/>
      <c r="I22" s="90"/>
      <c r="J22" s="4"/>
      <c r="K22" s="90"/>
    </row>
    <row r="23" spans="1:11" ht="14.25" hidden="1" thickBot="1">
      <c r="A23" s="143"/>
      <c r="B23" s="147" t="s">
        <v>51</v>
      </c>
      <c r="C23" s="148"/>
      <c r="D23" s="148"/>
      <c r="E23" s="148"/>
      <c r="F23" s="85"/>
      <c r="G23" s="91"/>
      <c r="H23" s="92"/>
      <c r="I23" s="85"/>
      <c r="J23" s="91"/>
      <c r="K23" s="92"/>
    </row>
    <row r="24" spans="1:11" ht="14.25" hidden="1" thickBot="1">
      <c r="A24" s="143"/>
      <c r="B24" s="149" t="s">
        <v>52</v>
      </c>
      <c r="C24" s="150"/>
      <c r="D24" s="150"/>
      <c r="E24" s="150"/>
      <c r="F24" s="85"/>
      <c r="G24" s="87"/>
      <c r="H24" s="86"/>
      <c r="I24" s="85"/>
      <c r="J24" s="87"/>
      <c r="K24" s="86"/>
    </row>
    <row r="25" spans="1:11" ht="14.25" hidden="1" thickBot="1">
      <c r="A25" s="143"/>
      <c r="B25" s="145" t="s">
        <v>53</v>
      </c>
      <c r="C25" s="146"/>
      <c r="D25" s="146"/>
      <c r="E25" s="146"/>
      <c r="F25" s="90"/>
      <c r="G25" s="4"/>
      <c r="H25" s="90"/>
      <c r="I25" s="90"/>
      <c r="J25" s="4"/>
      <c r="K25" s="90"/>
    </row>
    <row r="26" spans="1:11" ht="13.5" hidden="1">
      <c r="A26" s="143"/>
      <c r="B26" s="151" t="s">
        <v>51</v>
      </c>
      <c r="C26" s="152"/>
      <c r="D26" s="152"/>
      <c r="E26" s="152"/>
      <c r="F26" s="93"/>
      <c r="G26" s="94"/>
      <c r="H26" s="95"/>
      <c r="I26" s="93"/>
      <c r="J26" s="94"/>
      <c r="K26" s="95"/>
    </row>
    <row r="27" spans="1:11" ht="14.25" hidden="1" thickBot="1">
      <c r="A27" s="144"/>
      <c r="B27" s="153" t="s">
        <v>52</v>
      </c>
      <c r="C27" s="154"/>
      <c r="D27" s="154"/>
      <c r="E27" s="155"/>
      <c r="F27" s="88"/>
      <c r="G27" s="4"/>
      <c r="H27" s="96"/>
      <c r="I27" s="88"/>
      <c r="J27" s="4"/>
      <c r="K27" s="96"/>
    </row>
    <row r="28" spans="1:11" s="60" customFormat="1" ht="14.25" thickBot="1">
      <c r="A28" s="56"/>
      <c r="B28" s="57"/>
      <c r="C28" s="57"/>
      <c r="D28" s="57"/>
      <c r="E28" s="57"/>
      <c r="F28" s="56"/>
      <c r="G28" s="61"/>
      <c r="H28" s="59"/>
      <c r="I28" s="56"/>
      <c r="J28" s="58"/>
      <c r="K28" s="59"/>
    </row>
    <row r="29" spans="1:11" ht="14.25" thickBot="1">
      <c r="A29" s="5"/>
      <c r="B29" s="7" t="s">
        <v>62</v>
      </c>
      <c r="C29" s="8"/>
      <c r="D29" s="8"/>
      <c r="E29" s="8"/>
      <c r="F29" s="137" t="s">
        <v>43</v>
      </c>
      <c r="G29" s="138"/>
      <c r="H29" s="139"/>
      <c r="I29" s="137" t="s">
        <v>43</v>
      </c>
      <c r="J29" s="138"/>
      <c r="K29" s="139"/>
    </row>
    <row r="30" spans="1:8" ht="13.5">
      <c r="A30" s="5"/>
      <c r="B30" s="5"/>
      <c r="C30" s="5"/>
      <c r="D30" s="5"/>
      <c r="E30" s="5"/>
      <c r="F30" s="5"/>
      <c r="G30" s="5"/>
      <c r="H30" s="5"/>
    </row>
    <row r="31" spans="1:8" ht="13.5">
      <c r="A31" s="5"/>
      <c r="B31" s="5"/>
      <c r="C31" s="5"/>
      <c r="D31" s="5"/>
      <c r="E31" s="5"/>
      <c r="F31" s="5"/>
      <c r="G31" s="5"/>
      <c r="H31" s="5"/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11" customFormat="1" ht="12.75">
      <c r="H33" s="5"/>
    </row>
    <row r="34" spans="1:8" s="11" customFormat="1" ht="12.75" customHeight="1">
      <c r="A34" s="75"/>
      <c r="B34" s="75"/>
      <c r="C34" s="75"/>
      <c r="D34" s="75"/>
      <c r="E34" s="75"/>
      <c r="F34" s="73"/>
      <c r="G34" s="73"/>
      <c r="H34" s="73"/>
    </row>
    <row r="35" spans="1:11" s="11" customFormat="1" ht="11.25">
      <c r="A35" s="104" t="s">
        <v>61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11" s="11" customFormat="1" ht="11.25">
      <c r="A36" s="105" t="s">
        <v>38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</row>
    <row r="37" s="11" customFormat="1" ht="12.75">
      <c r="H37" s="5"/>
    </row>
    <row r="38" s="11" customFormat="1" ht="12.75">
      <c r="H38" s="5"/>
    </row>
    <row r="39" s="11" customFormat="1" ht="12.75">
      <c r="H39" s="5"/>
    </row>
    <row r="40" spans="1:8" ht="12.75">
      <c r="A40" s="10"/>
      <c r="H40" s="1"/>
    </row>
    <row r="41" spans="1:8" ht="12.75">
      <c r="A41" s="9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</sheetData>
  <sheetProtection/>
  <mergeCells count="39">
    <mergeCell ref="B21:C21"/>
    <mergeCell ref="D21:E21"/>
    <mergeCell ref="A22:A27"/>
    <mergeCell ref="B22:E22"/>
    <mergeCell ref="B23:E23"/>
    <mergeCell ref="B24:E24"/>
    <mergeCell ref="B25:E25"/>
    <mergeCell ref="B26:E26"/>
    <mergeCell ref="B27:E27"/>
    <mergeCell ref="A6:K6"/>
    <mergeCell ref="F8:H8"/>
    <mergeCell ref="A9:A13"/>
    <mergeCell ref="B9:E13"/>
    <mergeCell ref="F9:H9"/>
    <mergeCell ref="F29:H29"/>
    <mergeCell ref="I29:K29"/>
    <mergeCell ref="B14:E14"/>
    <mergeCell ref="F10:H10"/>
    <mergeCell ref="I10:K10"/>
    <mergeCell ref="I9:K9"/>
    <mergeCell ref="I11:K11"/>
    <mergeCell ref="B17:E17"/>
    <mergeCell ref="B18:C18"/>
    <mergeCell ref="D18:E18"/>
    <mergeCell ref="A1:K1"/>
    <mergeCell ref="A2:K2"/>
    <mergeCell ref="A3:K3"/>
    <mergeCell ref="A4:K4"/>
    <mergeCell ref="A5:K5"/>
    <mergeCell ref="A35:K35"/>
    <mergeCell ref="A36:K36"/>
    <mergeCell ref="I12:K12"/>
    <mergeCell ref="F11:H11"/>
    <mergeCell ref="F12:H12"/>
    <mergeCell ref="A17:A21"/>
    <mergeCell ref="B19:C19"/>
    <mergeCell ref="D19:E19"/>
    <mergeCell ref="B20:C20"/>
    <mergeCell ref="D20:E20"/>
  </mergeCells>
  <printOptions horizontalCentered="1" verticalCentered="1"/>
  <pageMargins left="0.7480314960629921" right="1.4960629921259843" top="0.984251968503937" bottom="0.9055118110236221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2"/>
  <sheetViews>
    <sheetView tabSelected="1" view="pageBreakPreview" zoomScaleSheetLayoutView="100" zoomScalePageLayoutView="0" workbookViewId="0" topLeftCell="A27">
      <selection activeCell="A1" sqref="A1:P49"/>
    </sheetView>
  </sheetViews>
  <sheetFormatPr defaultColWidth="11.421875" defaultRowHeight="12.75"/>
  <cols>
    <col min="1" max="1" width="6.421875" style="25" customWidth="1"/>
    <col min="2" max="2" width="11.421875" style="25" customWidth="1"/>
    <col min="3" max="3" width="19.28125" style="25" customWidth="1"/>
    <col min="4" max="4" width="24.28125" style="25" customWidth="1"/>
    <col min="5" max="5" width="15.140625" style="25" customWidth="1"/>
    <col min="6" max="6" width="18.57421875" style="25" customWidth="1"/>
    <col min="7" max="7" width="14.140625" style="25" bestFit="1" customWidth="1"/>
    <col min="8" max="9" width="3.7109375" style="25" customWidth="1"/>
    <col min="10" max="10" width="10.140625" style="25" bestFit="1" customWidth="1"/>
    <col min="11" max="11" width="11.421875" style="25" customWidth="1"/>
    <col min="12" max="12" width="14.421875" style="25" bestFit="1" customWidth="1"/>
    <col min="13" max="13" width="20.28125" style="25" bestFit="1" customWidth="1"/>
    <col min="14" max="15" width="3.57421875" style="25" customWidth="1"/>
    <col min="16" max="16" width="10.140625" style="25" bestFit="1" customWidth="1"/>
    <col min="17" max="16384" width="11.421875" style="25" customWidth="1"/>
  </cols>
  <sheetData>
    <row r="1" spans="1:16" ht="13.5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3.5">
      <c r="A2" s="106" t="s">
        <v>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3.5">
      <c r="A3" s="106" t="s">
        <v>60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13.5">
      <c r="A4" s="106" t="s">
        <v>44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13.5">
      <c r="A5" s="106" t="s">
        <v>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6" ht="13.5">
      <c r="A6" s="106" t="s">
        <v>66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3.5">
      <c r="A7" s="23"/>
      <c r="B7" s="23"/>
      <c r="C7" s="23"/>
      <c r="D7" s="23"/>
      <c r="E7" s="23"/>
      <c r="F7" s="23"/>
      <c r="G7" s="23"/>
      <c r="H7" s="23"/>
      <c r="I7" s="23"/>
      <c r="J7" s="23"/>
      <c r="K7" s="24"/>
      <c r="L7" s="24"/>
      <c r="M7" s="24"/>
      <c r="N7" s="24"/>
      <c r="O7" s="24"/>
      <c r="P7" s="24"/>
    </row>
    <row r="8" spans="1:16" ht="32.25" customHeight="1" thickBot="1">
      <c r="A8" s="156" t="s">
        <v>12</v>
      </c>
      <c r="B8" s="157"/>
      <c r="C8" s="157"/>
      <c r="D8" s="158"/>
      <c r="E8" s="80"/>
      <c r="F8" s="26"/>
      <c r="G8" s="26"/>
      <c r="H8" s="26"/>
      <c r="I8" s="26"/>
      <c r="J8" s="26"/>
      <c r="K8" s="24"/>
      <c r="L8" s="24"/>
      <c r="M8" s="24"/>
      <c r="N8" s="24"/>
      <c r="O8" s="24"/>
      <c r="P8" s="24"/>
    </row>
    <row r="9" spans="1:16" ht="14.25" thickBot="1">
      <c r="A9" s="78" t="s">
        <v>11</v>
      </c>
      <c r="B9" s="76"/>
      <c r="C9" s="76"/>
      <c r="D9" s="79"/>
      <c r="E9" s="80"/>
      <c r="F9" s="26"/>
      <c r="G9" s="26"/>
      <c r="H9" s="26"/>
      <c r="I9" s="26"/>
      <c r="J9" s="26"/>
      <c r="K9" s="24"/>
      <c r="L9" s="24"/>
      <c r="M9" s="24"/>
      <c r="N9" s="24"/>
      <c r="O9" s="24"/>
      <c r="P9" s="24"/>
    </row>
    <row r="10" spans="1:16" ht="13.5">
      <c r="A10" s="97" t="s">
        <v>63</v>
      </c>
      <c r="B10" s="98"/>
      <c r="C10" s="98"/>
      <c r="D10" s="99"/>
      <c r="E10" s="81"/>
      <c r="F10" s="26"/>
      <c r="G10" s="26"/>
      <c r="H10" s="26"/>
      <c r="I10" s="26"/>
      <c r="J10" s="26"/>
      <c r="K10" s="24"/>
      <c r="L10" s="24"/>
      <c r="M10" s="24"/>
      <c r="N10" s="24"/>
      <c r="O10" s="24"/>
      <c r="P10" s="24"/>
    </row>
    <row r="11" spans="1:16" ht="13.5">
      <c r="A11" s="100" t="s">
        <v>64</v>
      </c>
      <c r="B11" s="101"/>
      <c r="C11" s="101"/>
      <c r="D11" s="102"/>
      <c r="E11" s="81"/>
      <c r="F11" s="26"/>
      <c r="G11" s="26"/>
      <c r="H11" s="26"/>
      <c r="I11" s="26"/>
      <c r="J11" s="26"/>
      <c r="K11" s="24"/>
      <c r="L11" s="24"/>
      <c r="M11" s="24"/>
      <c r="N11" s="24"/>
      <c r="O11" s="24"/>
      <c r="P11" s="24"/>
    </row>
    <row r="12" spans="1:16" ht="13.5">
      <c r="A12" s="100" t="s">
        <v>54</v>
      </c>
      <c r="B12" s="101"/>
      <c r="C12" s="101"/>
      <c r="D12" s="102"/>
      <c r="E12" s="81"/>
      <c r="F12" s="26"/>
      <c r="G12" s="26"/>
      <c r="H12" s="26"/>
      <c r="I12" s="26"/>
      <c r="J12" s="26"/>
      <c r="K12" s="24"/>
      <c r="L12" s="24"/>
      <c r="M12" s="24"/>
      <c r="N12" s="24"/>
      <c r="O12" s="24"/>
      <c r="P12" s="24"/>
    </row>
    <row r="13" spans="1:16" ht="13.5">
      <c r="A13" s="100" t="s">
        <v>55</v>
      </c>
      <c r="B13" s="101"/>
      <c r="C13" s="101"/>
      <c r="D13" s="102"/>
      <c r="E13" s="81"/>
      <c r="F13" s="26"/>
      <c r="G13" s="26"/>
      <c r="H13" s="26"/>
      <c r="I13" s="26"/>
      <c r="J13" s="26"/>
      <c r="K13" s="24"/>
      <c r="L13" s="24"/>
      <c r="M13" s="24"/>
      <c r="N13" s="24"/>
      <c r="O13" s="24"/>
      <c r="P13" s="24"/>
    </row>
    <row r="14" spans="1:16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4"/>
      <c r="L14" s="24"/>
      <c r="M14" s="24"/>
      <c r="N14" s="24"/>
      <c r="O14" s="24"/>
      <c r="P14" s="24"/>
    </row>
    <row r="15" spans="1:16" ht="13.5">
      <c r="A15" s="27" t="s">
        <v>29</v>
      </c>
      <c r="B15" s="27"/>
      <c r="C15" s="27"/>
      <c r="D15" s="208">
        <v>210000000</v>
      </c>
      <c r="E15" s="208"/>
      <c r="F15" s="26"/>
      <c r="G15" s="26"/>
      <c r="H15" s="26"/>
      <c r="I15" s="26"/>
      <c r="J15" s="26"/>
      <c r="K15" s="24"/>
      <c r="L15" s="24"/>
      <c r="M15" s="24"/>
      <c r="N15" s="24"/>
      <c r="O15" s="24"/>
      <c r="P15" s="24"/>
    </row>
    <row r="16" spans="1:16" s="47" customFormat="1" ht="13.5">
      <c r="A16" s="69" t="s">
        <v>35</v>
      </c>
      <c r="B16" s="69"/>
      <c r="C16" s="69"/>
      <c r="D16" s="70"/>
      <c r="E16" s="70">
        <v>153259200</v>
      </c>
      <c r="F16" s="45"/>
      <c r="G16" s="45"/>
      <c r="H16" s="45"/>
      <c r="I16" s="45"/>
      <c r="J16" s="45"/>
      <c r="K16" s="69" t="s">
        <v>35</v>
      </c>
      <c r="L16" s="71"/>
      <c r="M16" s="72">
        <v>134996160</v>
      </c>
      <c r="N16" s="71"/>
      <c r="O16" s="71"/>
      <c r="P16" s="71"/>
    </row>
    <row r="17" spans="1:16" ht="14.25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4"/>
      <c r="L17" s="24"/>
      <c r="M17" s="24"/>
      <c r="N17" s="24"/>
      <c r="O17" s="24"/>
      <c r="P17" s="24"/>
    </row>
    <row r="18" spans="1:16" ht="14.25" thickBot="1">
      <c r="A18" s="209" t="s">
        <v>5</v>
      </c>
      <c r="B18" s="212" t="s">
        <v>13</v>
      </c>
      <c r="C18" s="213"/>
      <c r="D18" s="214"/>
      <c r="E18" s="190" t="s">
        <v>10</v>
      </c>
      <c r="F18" s="191"/>
      <c r="G18" s="191"/>
      <c r="H18" s="191"/>
      <c r="I18" s="191"/>
      <c r="J18" s="192"/>
      <c r="K18" s="190" t="s">
        <v>10</v>
      </c>
      <c r="L18" s="191"/>
      <c r="M18" s="191"/>
      <c r="N18" s="191"/>
      <c r="O18" s="191"/>
      <c r="P18" s="192"/>
    </row>
    <row r="19" spans="1:16" ht="14.25" thickBot="1">
      <c r="A19" s="210"/>
      <c r="B19" s="215"/>
      <c r="C19" s="216"/>
      <c r="D19" s="217"/>
      <c r="E19" s="28"/>
      <c r="F19" s="29" t="s">
        <v>28</v>
      </c>
      <c r="G19" s="14">
        <f>+EMPRESAS!A12</f>
        <v>800014574</v>
      </c>
      <c r="H19" s="29"/>
      <c r="I19" s="29"/>
      <c r="J19" s="30"/>
      <c r="K19" s="28"/>
      <c r="L19" s="29" t="s">
        <v>28</v>
      </c>
      <c r="M19" s="14">
        <f>+EMPRESAS!A13</f>
        <v>860510142</v>
      </c>
      <c r="N19" s="29"/>
      <c r="O19" s="29"/>
      <c r="P19" s="30"/>
    </row>
    <row r="20" spans="1:16" ht="27" customHeight="1" thickBot="1">
      <c r="A20" s="210"/>
      <c r="B20" s="215"/>
      <c r="C20" s="216"/>
      <c r="D20" s="217"/>
      <c r="E20" s="193" t="str">
        <f>VLOOKUP(G19,EMPRESAS!A12:B13,2,0)</f>
        <v>DUCON S.A.</v>
      </c>
      <c r="F20" s="194"/>
      <c r="G20" s="194"/>
      <c r="H20" s="194"/>
      <c r="I20" s="194"/>
      <c r="J20" s="195"/>
      <c r="K20" s="193" t="str">
        <f>VLOOKUP(M19,EMPRESAS!A12:B13,2,0)</f>
        <v>INVERSIONES GUERFOR S.A.</v>
      </c>
      <c r="L20" s="194"/>
      <c r="M20" s="194"/>
      <c r="N20" s="194"/>
      <c r="O20" s="194"/>
      <c r="P20" s="195"/>
    </row>
    <row r="21" spans="1:16" ht="14.25" thickBot="1">
      <c r="A21" s="210"/>
      <c r="B21" s="215"/>
      <c r="C21" s="216"/>
      <c r="D21" s="217"/>
      <c r="E21" s="190" t="s">
        <v>0</v>
      </c>
      <c r="F21" s="191"/>
      <c r="G21" s="191"/>
      <c r="H21" s="191"/>
      <c r="I21" s="191"/>
      <c r="J21" s="192"/>
      <c r="K21" s="190" t="s">
        <v>0</v>
      </c>
      <c r="L21" s="191"/>
      <c r="M21" s="191"/>
      <c r="N21" s="191"/>
      <c r="O21" s="191"/>
      <c r="P21" s="192"/>
    </row>
    <row r="22" spans="1:16" ht="14.25" thickBot="1">
      <c r="A22" s="211"/>
      <c r="B22" s="218"/>
      <c r="C22" s="219"/>
      <c r="D22" s="219"/>
      <c r="E22" s="31"/>
      <c r="F22" s="32"/>
      <c r="G22" s="33"/>
      <c r="H22" s="34" t="s">
        <v>2</v>
      </c>
      <c r="I22" s="30" t="s">
        <v>1</v>
      </c>
      <c r="J22" s="30" t="s">
        <v>39</v>
      </c>
      <c r="K22" s="31"/>
      <c r="L22" s="32"/>
      <c r="M22" s="33"/>
      <c r="N22" s="34" t="s">
        <v>2</v>
      </c>
      <c r="O22" s="30" t="s">
        <v>1</v>
      </c>
      <c r="P22" s="30" t="s">
        <v>39</v>
      </c>
    </row>
    <row r="23" spans="1:16" ht="13.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4.25" thickBot="1">
      <c r="A24" s="26"/>
      <c r="B24" s="204" t="s">
        <v>14</v>
      </c>
      <c r="C24" s="204"/>
      <c r="D24" s="204"/>
      <c r="E24" s="35"/>
      <c r="F24" s="35"/>
      <c r="G24" s="35"/>
      <c r="H24" s="26"/>
      <c r="I24" s="26"/>
      <c r="J24" s="26"/>
      <c r="K24" s="35"/>
      <c r="L24" s="35"/>
      <c r="M24" s="35"/>
      <c r="N24" s="26"/>
      <c r="O24" s="26"/>
      <c r="P24" s="26"/>
    </row>
    <row r="25" spans="1:16" ht="13.5">
      <c r="A25" s="171">
        <v>1</v>
      </c>
      <c r="B25" s="198" t="str">
        <f>+A10</f>
        <v>Razón Corriente &gt;= A   1,5 Veces</v>
      </c>
      <c r="C25" s="199"/>
      <c r="D25" s="200"/>
      <c r="E25" s="36" t="s">
        <v>15</v>
      </c>
      <c r="F25" s="37">
        <f>VLOOKUP(G19,EMPRESAS!A12:C13,3,0)</f>
        <v>9203120000</v>
      </c>
      <c r="G25" s="196">
        <f>F25/F26</f>
        <v>1.887943026425729</v>
      </c>
      <c r="H25" s="167" t="s">
        <v>56</v>
      </c>
      <c r="I25" s="187"/>
      <c r="J25" s="187"/>
      <c r="K25" s="36" t="s">
        <v>15</v>
      </c>
      <c r="L25" s="37">
        <f>VLOOKUP(M19,EMPRESAS!A12:C13,3,0)</f>
        <v>11772509473</v>
      </c>
      <c r="M25" s="196">
        <f>L25/L26</f>
        <v>2.2252141151373115</v>
      </c>
      <c r="N25" s="167" t="s">
        <v>56</v>
      </c>
      <c r="O25" s="187"/>
      <c r="P25" s="187"/>
    </row>
    <row r="26" spans="1:16" ht="14.25" thickBot="1">
      <c r="A26" s="173"/>
      <c r="B26" s="201"/>
      <c r="C26" s="202"/>
      <c r="D26" s="203"/>
      <c r="E26" s="39" t="s">
        <v>16</v>
      </c>
      <c r="F26" s="38">
        <f>VLOOKUP(G19,EMPRESAS!A12:E13,5,0)</f>
        <v>4874681000</v>
      </c>
      <c r="G26" s="197"/>
      <c r="H26" s="169"/>
      <c r="I26" s="188"/>
      <c r="J26" s="188"/>
      <c r="K26" s="39" t="s">
        <v>16</v>
      </c>
      <c r="L26" s="38">
        <f>VLOOKUP(M19,EMPRESAS!A12:E13,5,0)</f>
        <v>5290506380</v>
      </c>
      <c r="M26" s="197"/>
      <c r="N26" s="169"/>
      <c r="O26" s="188"/>
      <c r="P26" s="188"/>
    </row>
    <row r="27" spans="1:16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4.25" thickBot="1">
      <c r="A28" s="26"/>
      <c r="B28" s="204" t="s">
        <v>17</v>
      </c>
      <c r="C28" s="204"/>
      <c r="D28" s="204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171">
        <v>2</v>
      </c>
      <c r="B29" s="198" t="str">
        <f>+A11</f>
        <v>Endeudamiento  &lt;= A 70%</v>
      </c>
      <c r="C29" s="199"/>
      <c r="D29" s="200"/>
      <c r="E29" s="40" t="s">
        <v>18</v>
      </c>
      <c r="F29" s="37">
        <f>VLOOKUP(G19,EMPRESAS!A12:F13,6,0)</f>
        <v>7123245000</v>
      </c>
      <c r="G29" s="185">
        <f>F29/F30</f>
        <v>0.6982729440647027</v>
      </c>
      <c r="H29" s="167" t="s">
        <v>56</v>
      </c>
      <c r="I29" s="187"/>
      <c r="J29" s="187"/>
      <c r="K29" s="40" t="s">
        <v>18</v>
      </c>
      <c r="L29" s="37">
        <f>VLOOKUP(M19,EMPRESAS!A12:F13,6,0)</f>
        <v>9340980188</v>
      </c>
      <c r="M29" s="185">
        <f>L29/L30</f>
        <v>0.494781296632627</v>
      </c>
      <c r="N29" s="167" t="s">
        <v>56</v>
      </c>
      <c r="O29" s="167"/>
      <c r="P29" s="187"/>
    </row>
    <row r="30" spans="1:16" ht="13.5" thickBot="1">
      <c r="A30" s="173"/>
      <c r="B30" s="201"/>
      <c r="C30" s="202"/>
      <c r="D30" s="203"/>
      <c r="E30" s="41" t="s">
        <v>21</v>
      </c>
      <c r="F30" s="38">
        <f>VLOOKUP(G19,EMPRESAS!A12:F13,4,0)</f>
        <v>10201233000</v>
      </c>
      <c r="G30" s="186"/>
      <c r="H30" s="169"/>
      <c r="I30" s="188"/>
      <c r="J30" s="188"/>
      <c r="K30" s="41" t="s">
        <v>21</v>
      </c>
      <c r="L30" s="38">
        <f>VLOOKUP(M19,EMPRESAS!A12:F13,4,0)</f>
        <v>18879008264</v>
      </c>
      <c r="M30" s="186"/>
      <c r="N30" s="169"/>
      <c r="O30" s="169"/>
      <c r="P30" s="188"/>
    </row>
    <row r="31" spans="1:16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4.25" thickBot="1">
      <c r="A32" s="26"/>
      <c r="B32" s="170" t="s">
        <v>19</v>
      </c>
      <c r="C32" s="170"/>
      <c r="D32" s="170"/>
      <c r="E32" s="26"/>
      <c r="G32" s="42"/>
      <c r="H32" s="43"/>
      <c r="I32" s="43"/>
      <c r="J32" s="43"/>
      <c r="K32" s="26"/>
      <c r="M32" s="42"/>
      <c r="N32" s="43"/>
      <c r="O32" s="43"/>
      <c r="P32" s="43"/>
    </row>
    <row r="33" spans="1:16" ht="13.5">
      <c r="A33" s="171">
        <v>3</v>
      </c>
      <c r="B33" s="174" t="str">
        <f>+A12</f>
        <v>Capital de Trabajo: &gt;= 100%  del Valor de la Oferta</v>
      </c>
      <c r="C33" s="175"/>
      <c r="D33" s="176"/>
      <c r="E33" s="36" t="s">
        <v>15</v>
      </c>
      <c r="F33" s="37">
        <f>VLOOKUP(G19,EMPRESAS!A12:F13,3,0)</f>
        <v>9203120000</v>
      </c>
      <c r="G33" s="163">
        <f>F33-F34</f>
        <v>4328439000</v>
      </c>
      <c r="H33" s="167" t="s">
        <v>56</v>
      </c>
      <c r="I33" s="167"/>
      <c r="J33" s="187"/>
      <c r="K33" s="36" t="s">
        <v>15</v>
      </c>
      <c r="L33" s="37">
        <f>VLOOKUP(M19,EMPRESAS!A12:F13,3,0)</f>
        <v>11772509473</v>
      </c>
      <c r="M33" s="163">
        <f>L33-L34</f>
        <v>6482003093</v>
      </c>
      <c r="N33" s="167" t="s">
        <v>56</v>
      </c>
      <c r="O33" s="167"/>
      <c r="P33" s="187"/>
    </row>
    <row r="34" spans="1:16" ht="14.25" thickBot="1">
      <c r="A34" s="172"/>
      <c r="B34" s="177"/>
      <c r="C34" s="178"/>
      <c r="D34" s="179"/>
      <c r="E34" s="39" t="s">
        <v>16</v>
      </c>
      <c r="F34" s="38">
        <f>VLOOKUP(G19,EMPRESAS!A12:F13,5,0)</f>
        <v>4874681000</v>
      </c>
      <c r="G34" s="164"/>
      <c r="H34" s="168"/>
      <c r="I34" s="168"/>
      <c r="J34" s="189"/>
      <c r="K34" s="39" t="s">
        <v>16</v>
      </c>
      <c r="L34" s="38">
        <f>VLOOKUP(M19,EMPRESAS!A12:F13,5,0)</f>
        <v>5290506380</v>
      </c>
      <c r="M34" s="164"/>
      <c r="N34" s="168"/>
      <c r="O34" s="168"/>
      <c r="P34" s="189"/>
    </row>
    <row r="35" spans="1:16" ht="14.25" thickBot="1">
      <c r="A35" s="173"/>
      <c r="B35" s="180"/>
      <c r="C35" s="181"/>
      <c r="D35" s="182"/>
      <c r="E35" s="6" t="s">
        <v>36</v>
      </c>
      <c r="F35" s="44">
        <f>+E16</f>
        <v>153259200</v>
      </c>
      <c r="G35" s="22">
        <f>+F35*100%</f>
        <v>153259200</v>
      </c>
      <c r="H35" s="169"/>
      <c r="I35" s="169"/>
      <c r="J35" s="188"/>
      <c r="K35" s="6" t="s">
        <v>36</v>
      </c>
      <c r="L35" s="44">
        <f>+M16</f>
        <v>134996160</v>
      </c>
      <c r="M35" s="22">
        <f>+L35*100%</f>
        <v>134996160</v>
      </c>
      <c r="N35" s="169"/>
      <c r="O35" s="169"/>
      <c r="P35" s="188"/>
    </row>
    <row r="36" spans="1:16" s="47" customFormat="1" ht="13.5">
      <c r="A36" s="45"/>
      <c r="B36" s="45"/>
      <c r="C36" s="45"/>
      <c r="D36" s="46"/>
      <c r="E36" s="45"/>
      <c r="F36" s="45"/>
      <c r="G36" s="162"/>
      <c r="H36" s="45"/>
      <c r="I36" s="45"/>
      <c r="J36" s="45"/>
      <c r="K36" s="45"/>
      <c r="L36" s="45"/>
      <c r="M36" s="162"/>
      <c r="N36" s="45"/>
      <c r="O36" s="45"/>
      <c r="P36" s="45"/>
    </row>
    <row r="37" spans="1:16" s="47" customFormat="1" ht="14.25" thickBot="1">
      <c r="A37" s="45"/>
      <c r="B37" s="159" t="s">
        <v>20</v>
      </c>
      <c r="C37" s="159"/>
      <c r="D37" s="159"/>
      <c r="E37" s="45"/>
      <c r="F37" s="48"/>
      <c r="G37" s="162"/>
      <c r="H37" s="45"/>
      <c r="I37" s="45"/>
      <c r="J37" s="45"/>
      <c r="K37" s="45"/>
      <c r="L37" s="48"/>
      <c r="M37" s="162"/>
      <c r="N37" s="45"/>
      <c r="O37" s="45"/>
      <c r="P37" s="45"/>
    </row>
    <row r="38" spans="1:16" ht="14.25" thickBot="1">
      <c r="A38" s="160">
        <v>4</v>
      </c>
      <c r="B38" s="198" t="str">
        <f>+A13</f>
        <v>Patrimonio : &gt;= A  100% del Valor de la Oferta</v>
      </c>
      <c r="C38" s="199"/>
      <c r="D38" s="200"/>
      <c r="E38" s="49" t="s">
        <v>36</v>
      </c>
      <c r="F38" s="50">
        <f>+E16</f>
        <v>153259200</v>
      </c>
      <c r="G38" s="163">
        <f>+EMPRESAS!K12</f>
        <v>3077988000</v>
      </c>
      <c r="H38" s="165" t="s">
        <v>56</v>
      </c>
      <c r="I38" s="165"/>
      <c r="J38" s="183"/>
      <c r="K38" s="49" t="s">
        <v>36</v>
      </c>
      <c r="L38" s="50">
        <f>+M16</f>
        <v>134996160</v>
      </c>
      <c r="M38" s="163">
        <f>+EMPRESAS!K13</f>
        <v>9538028076</v>
      </c>
      <c r="N38" s="165" t="s">
        <v>56</v>
      </c>
      <c r="O38" s="165"/>
      <c r="P38" s="183"/>
    </row>
    <row r="39" spans="1:16" ht="14.25" thickBot="1">
      <c r="A39" s="161"/>
      <c r="B39" s="201"/>
      <c r="C39" s="202"/>
      <c r="D39" s="203"/>
      <c r="E39" s="49" t="s">
        <v>30</v>
      </c>
      <c r="F39" s="50">
        <f>+F38*100%</f>
        <v>153259200</v>
      </c>
      <c r="G39" s="164"/>
      <c r="H39" s="166"/>
      <c r="I39" s="166"/>
      <c r="J39" s="184"/>
      <c r="K39" s="49" t="s">
        <v>30</v>
      </c>
      <c r="L39" s="50">
        <f>+L38*100%</f>
        <v>134996160</v>
      </c>
      <c r="M39" s="164"/>
      <c r="N39" s="166"/>
      <c r="O39" s="166"/>
      <c r="P39" s="184"/>
    </row>
    <row r="40" spans="1:16" ht="14.25" thickBo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4"/>
      <c r="L40" s="24"/>
      <c r="M40" s="24"/>
      <c r="N40" s="24"/>
      <c r="O40" s="24"/>
      <c r="P40" s="24"/>
    </row>
    <row r="41" spans="1:16" ht="13.5" thickBot="1">
      <c r="A41" s="54" t="s">
        <v>22</v>
      </c>
      <c r="B41" s="55"/>
      <c r="C41" s="55"/>
      <c r="D41" s="55"/>
      <c r="E41" s="205" t="s">
        <v>43</v>
      </c>
      <c r="F41" s="206"/>
      <c r="G41" s="206"/>
      <c r="H41" s="206"/>
      <c r="I41" s="206"/>
      <c r="J41" s="207"/>
      <c r="K41" s="205" t="s">
        <v>43</v>
      </c>
      <c r="L41" s="206"/>
      <c r="M41" s="206"/>
      <c r="N41" s="206"/>
      <c r="O41" s="206"/>
      <c r="P41" s="207"/>
    </row>
    <row r="42" spans="1:16" ht="13.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4"/>
      <c r="L42" s="24"/>
      <c r="M42" s="24"/>
      <c r="N42" s="24"/>
      <c r="O42" s="24"/>
      <c r="P42" s="24"/>
    </row>
    <row r="43" spans="1:16" ht="13.5">
      <c r="A43" s="27"/>
      <c r="B43" s="26"/>
      <c r="C43" s="26"/>
      <c r="D43" s="26"/>
      <c r="E43" s="26"/>
      <c r="F43" s="26"/>
      <c r="G43" s="26"/>
      <c r="H43" s="26"/>
      <c r="I43" s="26"/>
      <c r="J43" s="26"/>
      <c r="K43" s="24"/>
      <c r="L43" s="24"/>
      <c r="M43" s="24"/>
      <c r="N43" s="24"/>
      <c r="O43" s="24"/>
      <c r="P43" s="24"/>
    </row>
    <row r="44" spans="1:16" ht="13.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4"/>
      <c r="L44" s="24"/>
      <c r="M44" s="24"/>
      <c r="N44" s="24"/>
      <c r="O44" s="24"/>
      <c r="P44" s="24"/>
    </row>
    <row r="45" spans="1:9" s="24" customFormat="1" ht="12.75">
      <c r="A45" s="77"/>
      <c r="B45" s="77"/>
      <c r="C45" s="77"/>
      <c r="D45" s="77"/>
      <c r="H45" s="26"/>
      <c r="I45" s="26"/>
    </row>
    <row r="46" spans="1:10" s="24" customFormat="1" ht="12.75">
      <c r="A46" s="74" t="s">
        <v>61</v>
      </c>
      <c r="B46" s="74"/>
      <c r="C46" s="74"/>
      <c r="D46" s="74"/>
      <c r="E46" s="74"/>
      <c r="F46" s="74"/>
      <c r="G46" s="74"/>
      <c r="H46" s="74"/>
      <c r="I46" s="51"/>
      <c r="J46" s="51"/>
    </row>
    <row r="47" spans="1:10" s="24" customFormat="1" ht="11.25">
      <c r="A47" s="73" t="s">
        <v>38</v>
      </c>
      <c r="B47" s="73"/>
      <c r="C47" s="73"/>
      <c r="D47" s="73"/>
      <c r="E47" s="73"/>
      <c r="F47" s="73"/>
      <c r="G47" s="73"/>
      <c r="H47" s="73"/>
      <c r="I47" s="52"/>
      <c r="J47" s="52"/>
    </row>
    <row r="48" spans="1:10" s="24" customFormat="1" ht="11.25">
      <c r="A48" s="53"/>
      <c r="B48" s="53"/>
      <c r="C48" s="53"/>
      <c r="D48" s="53"/>
      <c r="E48" s="53"/>
      <c r="F48" s="53"/>
      <c r="G48" s="53"/>
      <c r="H48" s="53"/>
      <c r="I48" s="53"/>
      <c r="J48" s="53"/>
    </row>
    <row r="49" spans="8:9" s="24" customFormat="1" ht="12.75">
      <c r="H49" s="26"/>
      <c r="I49" s="26"/>
    </row>
    <row r="50" spans="1:16" ht="1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4"/>
      <c r="L50" s="24"/>
      <c r="M50" s="24"/>
      <c r="N50" s="24"/>
      <c r="O50" s="24"/>
      <c r="P50" s="24"/>
    </row>
    <row r="51" spans="1:16" ht="13.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4"/>
      <c r="L51" s="24"/>
      <c r="M51" s="24"/>
      <c r="N51" s="24"/>
      <c r="O51" s="24"/>
      <c r="P51" s="24"/>
    </row>
    <row r="52" spans="1:16" ht="13.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4"/>
      <c r="L52" s="24"/>
      <c r="M52" s="24"/>
      <c r="N52" s="24"/>
      <c r="O52" s="24"/>
      <c r="P52" s="24"/>
    </row>
    <row r="53" spans="1:16" ht="13.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4"/>
      <c r="L53" s="24"/>
      <c r="M53" s="24"/>
      <c r="N53" s="24"/>
      <c r="O53" s="24"/>
      <c r="P53" s="24"/>
    </row>
    <row r="54" spans="1:16" ht="13.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4"/>
      <c r="L54" s="24"/>
      <c r="M54" s="24"/>
      <c r="N54" s="24"/>
      <c r="O54" s="24"/>
      <c r="P54" s="24"/>
    </row>
    <row r="55" spans="1:16" ht="13.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4"/>
      <c r="L55" s="24"/>
      <c r="M55" s="24"/>
      <c r="N55" s="24"/>
      <c r="O55" s="24"/>
      <c r="P55" s="24"/>
    </row>
    <row r="56" spans="1:16" ht="13.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4"/>
      <c r="L56" s="24"/>
      <c r="M56" s="24"/>
      <c r="N56" s="24"/>
      <c r="O56" s="24"/>
      <c r="P56" s="24"/>
    </row>
    <row r="57" spans="1:16" ht="13.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4"/>
      <c r="L57" s="24"/>
      <c r="M57" s="24"/>
      <c r="N57" s="24"/>
      <c r="O57" s="24"/>
      <c r="P57" s="24"/>
    </row>
    <row r="58" spans="1:16" ht="13.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4"/>
      <c r="L58" s="24"/>
      <c r="M58" s="24"/>
      <c r="N58" s="24"/>
      <c r="O58" s="24"/>
      <c r="P58" s="24"/>
    </row>
    <row r="59" spans="1:16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4"/>
      <c r="L59" s="24"/>
      <c r="M59" s="24"/>
      <c r="N59" s="24"/>
      <c r="O59" s="24"/>
      <c r="P59" s="24"/>
    </row>
    <row r="60" spans="1:16" ht="13.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4"/>
      <c r="L60" s="24"/>
      <c r="M60" s="24"/>
      <c r="N60" s="24"/>
      <c r="O60" s="24"/>
      <c r="P60" s="24"/>
    </row>
    <row r="61" spans="1:16" ht="13.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4"/>
      <c r="L61" s="24"/>
      <c r="M61" s="24"/>
      <c r="N61" s="24"/>
      <c r="O61" s="24"/>
      <c r="P61" s="24"/>
    </row>
    <row r="62" spans="1:16" ht="13.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4"/>
      <c r="L62" s="24"/>
      <c r="M62" s="24"/>
      <c r="N62" s="24"/>
      <c r="O62" s="24"/>
      <c r="P62" s="24"/>
    </row>
    <row r="63" spans="1:16" ht="13.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4"/>
      <c r="L63" s="24"/>
      <c r="M63" s="24"/>
      <c r="N63" s="24"/>
      <c r="O63" s="24"/>
      <c r="P63" s="24"/>
    </row>
    <row r="64" spans="1:16" ht="13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4"/>
      <c r="L64" s="24"/>
      <c r="M64" s="24"/>
      <c r="N64" s="24"/>
      <c r="O64" s="24"/>
      <c r="P64" s="24"/>
    </row>
    <row r="65" spans="1:16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4"/>
      <c r="L65" s="24"/>
      <c r="M65" s="24"/>
      <c r="N65" s="24"/>
      <c r="O65" s="24"/>
      <c r="P65" s="24"/>
    </row>
    <row r="66" spans="1:16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4"/>
      <c r="L66" s="24"/>
      <c r="M66" s="24"/>
      <c r="N66" s="24"/>
      <c r="O66" s="24"/>
      <c r="P66" s="24"/>
    </row>
    <row r="67" spans="1:16" ht="13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4"/>
      <c r="L67" s="24"/>
      <c r="M67" s="24"/>
      <c r="N67" s="24"/>
      <c r="O67" s="24"/>
      <c r="P67" s="24"/>
    </row>
    <row r="68" spans="1:16" ht="13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4"/>
      <c r="L68" s="24"/>
      <c r="M68" s="24"/>
      <c r="N68" s="24"/>
      <c r="O68" s="24"/>
      <c r="P68" s="24"/>
    </row>
    <row r="69" spans="1:16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4"/>
      <c r="L69" s="24"/>
      <c r="M69" s="24"/>
      <c r="N69" s="24"/>
      <c r="O69" s="24"/>
      <c r="P69" s="24"/>
    </row>
    <row r="70" spans="1:16" ht="13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4"/>
      <c r="L70" s="24"/>
      <c r="M70" s="24"/>
      <c r="N70" s="24"/>
      <c r="O70" s="24"/>
      <c r="P70" s="24"/>
    </row>
    <row r="71" spans="1:16" ht="13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4"/>
      <c r="L71" s="24"/>
      <c r="M71" s="24"/>
      <c r="N71" s="24"/>
      <c r="O71" s="24"/>
      <c r="P71" s="24"/>
    </row>
    <row r="72" spans="1:16" ht="13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4"/>
      <c r="L72" s="24"/>
      <c r="M72" s="24"/>
      <c r="N72" s="24"/>
      <c r="O72" s="24"/>
      <c r="P72" s="24"/>
    </row>
    <row r="73" spans="1:16" ht="13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4"/>
      <c r="L73" s="24"/>
      <c r="M73" s="24"/>
      <c r="N73" s="24"/>
      <c r="O73" s="24"/>
      <c r="P73" s="24"/>
    </row>
    <row r="74" spans="1:16" ht="13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4"/>
      <c r="L74" s="24"/>
      <c r="M74" s="24"/>
      <c r="N74" s="24"/>
      <c r="O74" s="24"/>
      <c r="P74" s="24"/>
    </row>
    <row r="75" spans="1:16" ht="13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4"/>
      <c r="L75" s="24"/>
      <c r="M75" s="24"/>
      <c r="N75" s="24"/>
      <c r="O75" s="24"/>
      <c r="P75" s="24"/>
    </row>
    <row r="76" spans="1:16" ht="13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4"/>
      <c r="L76" s="24"/>
      <c r="M76" s="24"/>
      <c r="N76" s="24"/>
      <c r="O76" s="24"/>
      <c r="P76" s="24"/>
    </row>
    <row r="77" spans="1:16" ht="13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4"/>
      <c r="L77" s="24"/>
      <c r="M77" s="24"/>
      <c r="N77" s="24"/>
      <c r="O77" s="24"/>
      <c r="P77" s="24"/>
    </row>
    <row r="78" spans="1:16" ht="13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4"/>
      <c r="L78" s="24"/>
      <c r="M78" s="24"/>
      <c r="N78" s="24"/>
      <c r="O78" s="24"/>
      <c r="P78" s="24"/>
    </row>
    <row r="79" spans="1:16" ht="13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4"/>
      <c r="L79" s="24"/>
      <c r="M79" s="24"/>
      <c r="N79" s="24"/>
      <c r="O79" s="24"/>
      <c r="P79" s="24"/>
    </row>
    <row r="80" spans="1:16" ht="13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4"/>
      <c r="L80" s="24"/>
      <c r="M80" s="24"/>
      <c r="N80" s="24"/>
      <c r="O80" s="24"/>
      <c r="P80" s="24"/>
    </row>
    <row r="81" spans="1:16" ht="13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4"/>
      <c r="L81" s="24"/>
      <c r="M81" s="24"/>
      <c r="N81" s="24"/>
      <c r="O81" s="24"/>
      <c r="P81" s="24"/>
    </row>
    <row r="82" spans="1:16" ht="13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4"/>
      <c r="L82" s="24"/>
      <c r="M82" s="24"/>
      <c r="N82" s="24"/>
      <c r="O82" s="24"/>
      <c r="P82" s="24"/>
    </row>
    <row r="83" spans="1:16" ht="13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4"/>
      <c r="L83" s="24"/>
      <c r="M83" s="24"/>
      <c r="N83" s="24"/>
      <c r="O83" s="24"/>
      <c r="P83" s="24"/>
    </row>
    <row r="84" spans="1:16" ht="13.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4"/>
      <c r="L84" s="24"/>
      <c r="M84" s="24"/>
      <c r="N84" s="24"/>
      <c r="O84" s="24"/>
      <c r="P84" s="24"/>
    </row>
    <row r="85" spans="1:16" ht="13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4"/>
      <c r="L85" s="24"/>
      <c r="M85" s="24"/>
      <c r="N85" s="24"/>
      <c r="O85" s="24"/>
      <c r="P85" s="24"/>
    </row>
    <row r="86" spans="1:16" ht="13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4"/>
      <c r="L86" s="24"/>
      <c r="M86" s="24"/>
      <c r="N86" s="24"/>
      <c r="O86" s="24"/>
      <c r="P86" s="24"/>
    </row>
    <row r="87" spans="1:16" ht="13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4"/>
      <c r="L87" s="24"/>
      <c r="M87" s="24"/>
      <c r="N87" s="24"/>
      <c r="O87" s="24"/>
      <c r="P87" s="24"/>
    </row>
    <row r="88" spans="1:16" ht="13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4"/>
      <c r="L88" s="24"/>
      <c r="M88" s="24"/>
      <c r="N88" s="24"/>
      <c r="O88" s="24"/>
      <c r="P88" s="24"/>
    </row>
    <row r="89" spans="1:16" ht="13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4"/>
      <c r="L89" s="24"/>
      <c r="M89" s="24"/>
      <c r="N89" s="24"/>
      <c r="O89" s="24"/>
      <c r="P89" s="24"/>
    </row>
    <row r="90" spans="1:16" ht="13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4"/>
      <c r="L90" s="24"/>
      <c r="M90" s="24"/>
      <c r="N90" s="24"/>
      <c r="O90" s="24"/>
      <c r="P90" s="24"/>
    </row>
    <row r="91" spans="1:16" ht="13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4"/>
      <c r="L91" s="24"/>
      <c r="M91" s="24"/>
      <c r="N91" s="24"/>
      <c r="O91" s="24"/>
      <c r="P91" s="24"/>
    </row>
    <row r="92" spans="1:16" ht="13.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4"/>
      <c r="L92" s="24"/>
      <c r="M92" s="24"/>
      <c r="N92" s="24"/>
      <c r="O92" s="24"/>
      <c r="P92" s="24"/>
    </row>
    <row r="93" spans="1:16" ht="13.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4"/>
      <c r="L93" s="24"/>
      <c r="M93" s="24"/>
      <c r="N93" s="24"/>
      <c r="O93" s="24"/>
      <c r="P93" s="24"/>
    </row>
    <row r="94" spans="1:16" ht="13.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4"/>
      <c r="L94" s="24"/>
      <c r="M94" s="24"/>
      <c r="N94" s="24"/>
      <c r="O94" s="24"/>
      <c r="P94" s="24"/>
    </row>
    <row r="95" spans="1:16" ht="13.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4"/>
      <c r="L95" s="24"/>
      <c r="M95" s="24"/>
      <c r="N95" s="24"/>
      <c r="O95" s="24"/>
      <c r="P95" s="24"/>
    </row>
    <row r="96" spans="1:16" ht="13.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4"/>
      <c r="L96" s="24"/>
      <c r="M96" s="24"/>
      <c r="N96" s="24"/>
      <c r="O96" s="24"/>
      <c r="P96" s="24"/>
    </row>
    <row r="97" spans="1:16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</row>
    <row r="98" spans="1:16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</row>
    <row r="99" spans="1:16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</row>
    <row r="100" spans="1:16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1:16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</row>
    <row r="102" spans="1:16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</row>
    <row r="103" spans="1:16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</row>
    <row r="104" spans="1:16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</row>
    <row r="105" spans="1:16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</row>
    <row r="106" spans="1:16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</row>
    <row r="107" spans="1:16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</row>
    <row r="108" spans="1:16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</row>
    <row r="109" spans="1:16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</row>
    <row r="110" spans="1:16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</row>
    <row r="111" spans="1:16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</row>
    <row r="112" spans="1:16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16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</row>
    <row r="114" spans="1:16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</row>
    <row r="115" spans="1:16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</row>
    <row r="116" spans="1:16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</row>
    <row r="117" spans="1:16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</row>
    <row r="118" spans="1:16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</row>
    <row r="119" spans="1:16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</row>
    <row r="120" spans="1:16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</row>
    <row r="121" spans="1:16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</row>
    <row r="122" spans="1:16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</row>
    <row r="123" spans="1:16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</row>
    <row r="124" spans="1:16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</row>
    <row r="125" spans="1:16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</row>
    <row r="126" spans="1:16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</row>
    <row r="127" spans="1:16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</row>
    <row r="128" spans="1:16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</row>
    <row r="129" spans="1:16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</row>
    <row r="130" spans="1:16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</row>
    <row r="131" spans="1:16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</row>
    <row r="132" spans="1:16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</row>
    <row r="133" spans="1:16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</row>
    <row r="134" spans="1:16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</row>
    <row r="135" spans="1:16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</row>
    <row r="136" spans="1:16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</row>
    <row r="137" spans="1:16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1:16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</row>
    <row r="139" spans="1:16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</row>
    <row r="140" spans="1:16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</row>
    <row r="141" spans="1:16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</row>
    <row r="142" spans="1:16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</row>
    <row r="143" spans="1:16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</row>
    <row r="144" spans="1:16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</row>
    <row r="145" spans="1:16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</row>
    <row r="146" spans="1:16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</row>
    <row r="147" spans="1:16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</row>
    <row r="148" spans="1:16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</row>
    <row r="149" spans="1:16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</row>
    <row r="150" spans="1:16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</row>
    <row r="151" spans="1:16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</row>
    <row r="152" spans="1:16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</row>
    <row r="153" spans="1:16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</row>
    <row r="154" spans="1:16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</row>
    <row r="155" spans="1:16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</row>
    <row r="156" spans="1:16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</row>
    <row r="157" spans="1:16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</row>
    <row r="158" spans="1:16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</row>
    <row r="159" spans="1:16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</row>
    <row r="160" spans="1:16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</row>
    <row r="161" spans="1:16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</row>
    <row r="162" spans="1:16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</row>
    <row r="163" spans="1:16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</row>
    <row r="164" spans="1:16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</row>
    <row r="165" spans="1:16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</row>
    <row r="166" spans="1:16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</row>
    <row r="167" spans="1:16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</row>
    <row r="168" spans="1:16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</row>
    <row r="169" spans="1:16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</row>
    <row r="170" spans="1:16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</row>
    <row r="171" spans="1:16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</row>
    <row r="172" spans="1:16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</row>
    <row r="173" spans="1:16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</row>
    <row r="174" spans="1:16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</row>
    <row r="175" spans="1:16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</row>
    <row r="176" spans="1:16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</row>
    <row r="177" spans="1:16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</row>
    <row r="178" spans="1:16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</row>
    <row r="179" spans="1:16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</row>
    <row r="180" spans="1:16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</row>
    <row r="181" spans="1:16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</row>
    <row r="182" spans="1:16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</row>
  </sheetData>
  <sheetProtection/>
  <mergeCells count="64">
    <mergeCell ref="A1:P1"/>
    <mergeCell ref="A2:P2"/>
    <mergeCell ref="A3:P3"/>
    <mergeCell ref="A4:P4"/>
    <mergeCell ref="A5:P5"/>
    <mergeCell ref="A6:P6"/>
    <mergeCell ref="A25:A26"/>
    <mergeCell ref="A18:A22"/>
    <mergeCell ref="B18:D22"/>
    <mergeCell ref="E18:J18"/>
    <mergeCell ref="E20:J20"/>
    <mergeCell ref="E21:J21"/>
    <mergeCell ref="E41:J41"/>
    <mergeCell ref="K41:P41"/>
    <mergeCell ref="D15:E15"/>
    <mergeCell ref="B24:D24"/>
    <mergeCell ref="H38:H39"/>
    <mergeCell ref="H25:H26"/>
    <mergeCell ref="I25:I26"/>
    <mergeCell ref="J25:J26"/>
    <mergeCell ref="B25:D26"/>
    <mergeCell ref="G25:G26"/>
    <mergeCell ref="J29:J30"/>
    <mergeCell ref="B28:D28"/>
    <mergeCell ref="A29:A30"/>
    <mergeCell ref="B29:D30"/>
    <mergeCell ref="G29:G30"/>
    <mergeCell ref="H29:H30"/>
    <mergeCell ref="I29:I30"/>
    <mergeCell ref="G33:G34"/>
    <mergeCell ref="H33:H35"/>
    <mergeCell ref="I33:I35"/>
    <mergeCell ref="B38:D39"/>
    <mergeCell ref="G38:G39"/>
    <mergeCell ref="J33:J35"/>
    <mergeCell ref="O33:O35"/>
    <mergeCell ref="P33:P35"/>
    <mergeCell ref="K18:P18"/>
    <mergeCell ref="K20:P20"/>
    <mergeCell ref="K21:P21"/>
    <mergeCell ref="M25:M26"/>
    <mergeCell ref="N25:N26"/>
    <mergeCell ref="O25:O26"/>
    <mergeCell ref="P25:P26"/>
    <mergeCell ref="O38:O39"/>
    <mergeCell ref="P38:P39"/>
    <mergeCell ref="G36:G37"/>
    <mergeCell ref="I38:I39"/>
    <mergeCell ref="J38:J39"/>
    <mergeCell ref="M29:M30"/>
    <mergeCell ref="N29:N30"/>
    <mergeCell ref="O29:O30"/>
    <mergeCell ref="P29:P30"/>
    <mergeCell ref="M33:M34"/>
    <mergeCell ref="A8:D8"/>
    <mergeCell ref="B37:D37"/>
    <mergeCell ref="A38:A39"/>
    <mergeCell ref="M36:M37"/>
    <mergeCell ref="M38:M39"/>
    <mergeCell ref="N38:N39"/>
    <mergeCell ref="N33:N35"/>
    <mergeCell ref="B32:D32"/>
    <mergeCell ref="A33:A35"/>
    <mergeCell ref="B33:D35"/>
  </mergeCells>
  <printOptions horizontalCentered="1" verticalCentered="1"/>
  <pageMargins left="0.31496062992125984" right="0.4724409448818898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2013-02-01T16:48:30Z</cp:lastPrinted>
  <dcterms:created xsi:type="dcterms:W3CDTF">1996-11-27T10:00:04Z</dcterms:created>
  <dcterms:modified xsi:type="dcterms:W3CDTF">2013-02-01T16:49:09Z</dcterms:modified>
  <cp:category/>
  <cp:version/>
  <cp:contentType/>
  <cp:contentStatus/>
</cp:coreProperties>
</file>