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EMPRESAS" sheetId="1" r:id="rId1"/>
    <sheet name="DOC. FINANCIEROS" sheetId="2" r:id="rId2"/>
    <sheet name="IND. FINANCIEROS" sheetId="3" r:id="rId3"/>
    <sheet name="U.T. DISTRITAL 2013" sheetId="4" r:id="rId4"/>
    <sheet name="U.T. CRUZ-LUCENA 2013" sheetId="5" r:id="rId5"/>
    <sheet name="U.T. MULHE 2013" sheetId="6" r:id="rId6"/>
    <sheet name="U.T. SERVEX EMES" sheetId="7" r:id="rId7"/>
    <sheet name="U.T. CIENCIAS Y EDUCACION 004" sheetId="8" r:id="rId8"/>
    <sheet name="CONSORCIO DOTACION DISTRITAL" sheetId="9" r:id="rId9"/>
    <sheet name="Hoja1" sheetId="10" r:id="rId10"/>
  </sheets>
  <externalReferences>
    <externalReference r:id="rId13"/>
  </externalReferences>
  <definedNames>
    <definedName name="_xlnm.Print_Area" localSheetId="1">'DOC. FINANCIEROS'!$A$1:$T$43</definedName>
    <definedName name="_xlnm.Print_Area" localSheetId="0">'EMPRESAS'!$A$1:$M$56</definedName>
    <definedName name="_xlnm.Print_Area" localSheetId="2">'IND. FINANCIEROS'!$A$1:$AH$55</definedName>
    <definedName name="_xlnm.Print_Area" localSheetId="7">'U.T. CIENCIAS Y EDUCACION 004'!$A$1:$V$55</definedName>
    <definedName name="_xlnm.Print_Area" localSheetId="4">'U.T. CRUZ-LUCENA 2013'!$A$1:$V$55</definedName>
    <definedName name="_xlnm.Print_Area" localSheetId="3">'U.T. DISTRITAL 2013'!$A$1:$V$55</definedName>
    <definedName name="_xlnm.Print_Area" localSheetId="5">'U.T. MULHE 2013'!$A$1:$V$55</definedName>
    <definedName name="_xlnm.Print_Area" localSheetId="6">'U.T. SERVEX EMES'!$A$1:$V$55</definedName>
    <definedName name="_xlnm.Print_Titles" localSheetId="1">'DOC. FINANCIEROS'!$A:$E,'DOC. FINANCIEROS'!$1:$8</definedName>
    <definedName name="_xlnm.Print_Titles" localSheetId="2">'IND. FINANCIEROS'!$A:$D,'IND. FINANCIEROS'!$1:$13</definedName>
  </definedNames>
  <calcPr fullCalcOnLoad="1"/>
</workbook>
</file>

<file path=xl/sharedStrings.xml><?xml version="1.0" encoding="utf-8"?>
<sst xmlns="http://schemas.openxmlformats.org/spreadsheetml/2006/main" count="1063" uniqueCount="110">
  <si>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</si>
  <si>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</si>
  <si>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</si>
  <si>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</si>
  <si>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</si>
  <si>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</si>
  <si>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</si>
  <si>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</si>
  <si>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</si>
  <si>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</si>
  <si>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</si>
  <si>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</si>
  <si>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</si>
  <si>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</si>
  <si>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</si>
  <si>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</si>
  <si>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</si>
  <si>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</si>
  <si>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</si>
  <si>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</si>
  <si>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</si>
  <si>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</si>
  <si>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</si>
  <si>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</si>
  <si>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</si>
  <si>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</si>
  <si>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</si>
  <si>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</si>
  <si>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</si>
  <si>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</si>
  <si>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</si>
  <si>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EMPRESA</t>
  </si>
  <si>
    <t>NIT</t>
  </si>
  <si>
    <t>PRESUPUESTO OFICIAL</t>
  </si>
  <si>
    <t>Porcentaje</t>
  </si>
  <si>
    <t>VALORES A DICIEMBRE 31 DE  2011</t>
  </si>
  <si>
    <t>PRIMERA EVALUACIÓN DE ADMISIBILIDAD</t>
  </si>
  <si>
    <t>ADMITISIBILIDAD EN DOCUMENTOS FINANCIEROS</t>
  </si>
  <si>
    <t>DOCUMENTOS</t>
  </si>
  <si>
    <t>INDICADORES</t>
  </si>
  <si>
    <t>VALOR DE LA OFERTA</t>
  </si>
  <si>
    <t>Oferta</t>
  </si>
  <si>
    <t xml:space="preserve">Jefe División de Recursos Financieros  </t>
  </si>
  <si>
    <t xml:space="preserve">Jefe División de Recursos Financieros </t>
  </si>
  <si>
    <t>OBSERV.</t>
  </si>
  <si>
    <t>PORCENTAJE</t>
  </si>
  <si>
    <t>DECLARACION DE RENTA</t>
  </si>
  <si>
    <t>CONCILIACION TRIBUTARIA</t>
  </si>
  <si>
    <t>X</t>
  </si>
  <si>
    <t>ADMISIBLE</t>
  </si>
  <si>
    <t>ADMSIIBLE</t>
  </si>
  <si>
    <t>INADMISIBLE</t>
  </si>
  <si>
    <t>CONVOCATORIA PUBLICA  No.001 DE 2013</t>
  </si>
  <si>
    <t>EVALUACIÓN DE ADMISIBILIDAD</t>
  </si>
  <si>
    <t>MARZO 08 2013</t>
  </si>
  <si>
    <t>Razón Corriente &gt;= A   2 Veces</t>
  </si>
  <si>
    <t>Endeudamiento  &lt;= A 50%</t>
  </si>
  <si>
    <t>Capital de Trabajo: &gt;= 50%  del Presupuesto Oficial</t>
  </si>
  <si>
    <t>AÑOS DE EXPERIENCIA</t>
  </si>
  <si>
    <t>UNION TEMPORAL  SERVEX - EMES</t>
  </si>
  <si>
    <t>Presupuesto Oficial</t>
  </si>
  <si>
    <t>RAFAEL ENRIQUE ARANZALEZ GARCIA</t>
  </si>
  <si>
    <t>Elaboró: GUSTAVO DIAZ A.</t>
  </si>
  <si>
    <t>Ppto Oficial</t>
  </si>
  <si>
    <t>NO ADMSIIBLE</t>
  </si>
  <si>
    <t>Elaboró: GUSTAVO DIAZ</t>
  </si>
  <si>
    <t>Capital de Trabajo: &gt;= 50%  del Valor del Presupuesto Oficial</t>
  </si>
  <si>
    <t>Elaboró:  GUSTAVO DIAZ</t>
  </si>
  <si>
    <t>UNION TEMPORAL  DISTRITAL 2013</t>
  </si>
  <si>
    <t>UNION TEMPORAL CRUZ-LUCENA</t>
  </si>
  <si>
    <t>NIME LTDA</t>
  </si>
  <si>
    <t>INDUSTRIAS CRUZ HNOS S.A.</t>
  </si>
  <si>
    <t>UNION TEMPORAL MULHE 2013</t>
  </si>
  <si>
    <t>MULTIPROYECTOS S.A.</t>
  </si>
  <si>
    <t>UNION TEMPORAL SEVEX - EMES</t>
  </si>
  <si>
    <t>SERVEX</t>
  </si>
  <si>
    <t>EMES</t>
  </si>
  <si>
    <t>UNION TEMPORAL CIENCIAS Y EDUCACION 004 DE  2013</t>
  </si>
  <si>
    <t>AMPLEX</t>
  </si>
  <si>
    <t>CONSORCIO DOTACION DISTRITAL</t>
  </si>
  <si>
    <t>INDUSTRIAL METALMADERA INMEMA LTDA</t>
  </si>
  <si>
    <t>RAFAEL BEJARANO GUALDRON-SOLUCIONES EDUCATIVAS</t>
  </si>
  <si>
    <t>METALICAS JEP</t>
  </si>
  <si>
    <t>SOLINOF S.A.</t>
  </si>
  <si>
    <t>INVERSIONES GUERFOR</t>
  </si>
  <si>
    <t>MODERLINE S.A.S.</t>
  </si>
  <si>
    <t>FAMOC DEPANEL</t>
  </si>
  <si>
    <t>CONVOCATORIA PUBLICA  No.004 DE 2013</t>
  </si>
  <si>
    <t>Razón Corriente &gt;= A   2,0 Veces</t>
  </si>
  <si>
    <t>RUP 31 DICIEMBRE 2012</t>
  </si>
  <si>
    <t>VENTANAL ARKETIPO S.A.</t>
  </si>
  <si>
    <t>MAURICIO VEGA MERCHAN / HECHO EN COLOMBIA</t>
  </si>
  <si>
    <t xml:space="preserve"> ADMISIBLE</t>
  </si>
  <si>
    <t>LUCENA MARTINEZ  JOSE ALBERTO INDUSTRIAS METALICAS LUCENA</t>
  </si>
  <si>
    <t>DUCON S.A.</t>
  </si>
  <si>
    <t>SUBSANAR</t>
  </si>
  <si>
    <t>NO ADMISIBLE</t>
  </si>
  <si>
    <t>NO PRESENTÓ</t>
  </si>
  <si>
    <t>CONVOCATORIA PUBLICA  No.04 DE 2013</t>
  </si>
  <si>
    <t>Dictámen de Estados financieros Artículo 38 Ley 222/195</t>
  </si>
  <si>
    <t xml:space="preserve"> NO ADMISIBLE</t>
  </si>
  <si>
    <t>MAYO 10 2013</t>
  </si>
  <si>
    <t>MAYO 10 DE 2013</t>
  </si>
  <si>
    <t>Revisó: Jesús Alvaro Mahecha Rangel</t>
  </si>
  <si>
    <t>Falto Dictamen</t>
  </si>
  <si>
    <t>Falta Conc Tributaria</t>
  </si>
  <si>
    <t>INDICADORES BASICOS EN 2012</t>
  </si>
  <si>
    <t>Capital de Trabajo Minimo $2.704.263.520</t>
  </si>
  <si>
    <t>Liquidez Mayor = 2.0</t>
  </si>
  <si>
    <t>Endeudamiento Menor = 50%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</si>
</sst>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  <numFmt numFmtId="225" formatCode="0.000%"/>
    <numFmt numFmtId="226" formatCode="0.0%"/>
    <numFmt numFmtId="227" formatCode="#,##0.00_ ;\-#,##0.00\ "/>
  </numFmts>
  <fonts count="51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19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14" fontId="3" fillId="33" borderId="12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3" fillId="33" borderId="13" xfId="55" applyFont="1" applyFill="1" applyBorder="1">
      <alignment/>
      <protection/>
    </xf>
    <xf numFmtId="0" fontId="3" fillId="33" borderId="14" xfId="55" applyFont="1" applyFill="1" applyBorder="1">
      <alignment/>
      <protection/>
    </xf>
    <xf numFmtId="9" fontId="2" fillId="33" borderId="12" xfId="55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 vertical="center"/>
      <protection/>
    </xf>
    <xf numFmtId="0" fontId="3" fillId="33" borderId="16" xfId="55" applyFont="1" applyFill="1" applyBorder="1">
      <alignment/>
      <protection/>
    </xf>
    <xf numFmtId="214" fontId="3" fillId="33" borderId="16" xfId="55" applyNumberFormat="1" applyFont="1" applyFill="1" applyBorder="1" applyAlignment="1">
      <alignment horizontal="center" vertical="center"/>
      <protection/>
    </xf>
    <xf numFmtId="214" fontId="3" fillId="33" borderId="17" xfId="55" applyNumberFormat="1" applyFont="1" applyFill="1" applyBorder="1" applyAlignment="1">
      <alignment horizontal="center" vertical="center"/>
      <protection/>
    </xf>
    <xf numFmtId="0" fontId="3" fillId="33" borderId="17" xfId="55" applyFont="1" applyFill="1" applyBorder="1">
      <alignment/>
      <protection/>
    </xf>
    <xf numFmtId="214" fontId="3" fillId="33" borderId="18" xfId="0" applyNumberFormat="1" applyFont="1" applyFill="1" applyBorder="1" applyAlignment="1">
      <alignment horizontal="left" vertical="center"/>
    </xf>
    <xf numFmtId="214" fontId="3" fillId="33" borderId="19" xfId="0" applyNumberFormat="1" applyFont="1" applyFill="1" applyBorder="1" applyAlignment="1">
      <alignment horizontal="left" vertical="center"/>
    </xf>
    <xf numFmtId="214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214" fontId="3" fillId="33" borderId="10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208" fontId="3" fillId="0" borderId="0" xfId="51" applyFont="1" applyFill="1" applyAlignment="1">
      <alignment/>
    </xf>
    <xf numFmtId="0" fontId="0" fillId="0" borderId="0" xfId="55" applyFill="1">
      <alignment/>
      <protection/>
    </xf>
    <xf numFmtId="214" fontId="3" fillId="0" borderId="0" xfId="55" applyNumberFormat="1" applyFont="1" applyFill="1">
      <alignment/>
      <protection/>
    </xf>
    <xf numFmtId="0" fontId="3" fillId="34" borderId="10" xfId="55" applyFont="1" applyFill="1" applyBorder="1">
      <alignment/>
      <protection/>
    </xf>
    <xf numFmtId="214" fontId="3" fillId="33" borderId="10" xfId="55" applyNumberFormat="1" applyFont="1" applyFill="1" applyBorder="1" applyAlignment="1">
      <alignment horizontal="center" vertical="center"/>
      <protection/>
    </xf>
    <xf numFmtId="0" fontId="2" fillId="0" borderId="0" xfId="55" applyFont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2" fillId="0" borderId="13" xfId="55" applyFont="1" applyBorder="1" applyAlignment="1">
      <alignment vertical="center"/>
      <protection/>
    </xf>
    <xf numFmtId="0" fontId="2" fillId="0" borderId="14" xfId="55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0" xfId="55" applyFont="1" applyFill="1">
      <alignment/>
      <protection/>
    </xf>
    <xf numFmtId="209" fontId="2" fillId="0" borderId="0" xfId="48" applyFont="1" applyFill="1" applyAlignment="1">
      <alignment horizontal="center"/>
    </xf>
    <xf numFmtId="0" fontId="4" fillId="0" borderId="0" xfId="55" applyFont="1" applyFill="1">
      <alignment/>
      <protection/>
    </xf>
    <xf numFmtId="209" fontId="9" fillId="0" borderId="0" xfId="48" applyFont="1" applyFill="1" applyAlignment="1">
      <alignment/>
    </xf>
    <xf numFmtId="0" fontId="2" fillId="0" borderId="0" xfId="55" applyFont="1" applyFill="1" applyAlignment="1">
      <alignment/>
      <protection/>
    </xf>
    <xf numFmtId="9" fontId="3" fillId="36" borderId="14" xfId="55" applyNumberFormat="1" applyFont="1" applyFill="1" applyBorder="1">
      <alignment/>
      <protection/>
    </xf>
    <xf numFmtId="0" fontId="0" fillId="0" borderId="0" xfId="55" applyFont="1">
      <alignment/>
      <protection/>
    </xf>
    <xf numFmtId="0" fontId="3" fillId="0" borderId="0" xfId="55" applyFont="1" applyFill="1" applyAlignment="1">
      <alignment/>
      <protection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4" xfId="55" applyFont="1" applyBorder="1" applyAlignment="1">
      <alignment/>
      <protection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2" xfId="55" applyFont="1" applyBorder="1">
      <alignment/>
      <protection/>
    </xf>
    <xf numFmtId="0" fontId="2" fillId="0" borderId="23" xfId="55" applyFont="1" applyBorder="1" applyAlignment="1">
      <alignment/>
      <protection/>
    </xf>
    <xf numFmtId="0" fontId="2" fillId="0" borderId="24" xfId="55" applyFont="1" applyBorder="1" applyAlignment="1">
      <alignment/>
      <protection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0" xfId="55" applyFont="1" applyBorder="1" applyAlignment="1">
      <alignment/>
      <protection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9" xfId="55" applyFont="1" applyBorder="1" applyAlignment="1">
      <alignment/>
      <protection/>
    </xf>
    <xf numFmtId="0" fontId="2" fillId="0" borderId="30" xfId="55" applyFont="1" applyBorder="1" applyAlignment="1">
      <alignment/>
      <protection/>
    </xf>
    <xf numFmtId="0" fontId="2" fillId="0" borderId="31" xfId="55" applyFont="1" applyBorder="1" applyAlignment="1">
      <alignment/>
      <protection/>
    </xf>
    <xf numFmtId="0" fontId="3" fillId="0" borderId="3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209" fontId="2" fillId="0" borderId="0" xfId="48" applyFont="1" applyBorder="1" applyAlignment="1">
      <alignment horizontal="left"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2" fontId="3" fillId="33" borderId="14" xfId="55" applyNumberFormat="1" applyFont="1" applyFill="1" applyBorder="1">
      <alignment/>
      <protection/>
    </xf>
    <xf numFmtId="9" fontId="3" fillId="0" borderId="14" xfId="55" applyNumberFormat="1" applyFont="1" applyFill="1" applyBorder="1">
      <alignment/>
      <protection/>
    </xf>
    <xf numFmtId="217" fontId="8" fillId="0" borderId="11" xfId="0" applyNumberFormat="1" applyFont="1" applyFill="1" applyBorder="1" applyAlignment="1">
      <alignment horizontal="center"/>
    </xf>
    <xf numFmtId="10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55" applyFill="1" applyBorder="1">
      <alignment/>
      <protection/>
    </xf>
    <xf numFmtId="0" fontId="0" fillId="0" borderId="21" xfId="55" applyFill="1" applyBorder="1">
      <alignment/>
      <protection/>
    </xf>
    <xf numFmtId="0" fontId="0" fillId="0" borderId="28" xfId="55" applyFill="1" applyBorder="1">
      <alignment/>
      <protection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" fontId="8" fillId="0" borderId="11" xfId="48" applyNumberFormat="1" applyFont="1" applyBorder="1" applyAlignment="1">
      <alignment horizontal="right"/>
    </xf>
    <xf numFmtId="3" fontId="8" fillId="0" borderId="11" xfId="48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/>
    </xf>
    <xf numFmtId="0" fontId="8" fillId="35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" fillId="0" borderId="0" xfId="55" applyFont="1" applyFill="1" applyAlignment="1">
      <alignment horizontal="left"/>
      <protection/>
    </xf>
    <xf numFmtId="0" fontId="2" fillId="0" borderId="45" xfId="55" applyFont="1" applyBorder="1" applyAlignment="1">
      <alignment horizontal="center" wrapText="1"/>
      <protection/>
    </xf>
    <xf numFmtId="0" fontId="2" fillId="0" borderId="34" xfId="55" applyFont="1" applyBorder="1" applyAlignment="1">
      <alignment horizontal="center" wrapText="1"/>
      <protection/>
    </xf>
    <xf numFmtId="0" fontId="2" fillId="0" borderId="46" xfId="55" applyFont="1" applyBorder="1" applyAlignment="1">
      <alignment horizontal="center" wrapText="1"/>
      <protection/>
    </xf>
    <xf numFmtId="214" fontId="3" fillId="0" borderId="0" xfId="55" applyNumberFormat="1" applyFont="1" applyFill="1" applyBorder="1" applyAlignment="1">
      <alignment horizontal="center" vertical="center"/>
      <protection/>
    </xf>
    <xf numFmtId="214" fontId="3" fillId="33" borderId="36" xfId="55" applyNumberFormat="1" applyFont="1" applyFill="1" applyBorder="1" applyAlignment="1">
      <alignment horizontal="center" vertical="center"/>
      <protection/>
    </xf>
    <xf numFmtId="214" fontId="3" fillId="33" borderId="37" xfId="55" applyNumberFormat="1" applyFont="1" applyFill="1" applyBorder="1" applyAlignment="1">
      <alignment horizontal="center" vertical="center"/>
      <protection/>
    </xf>
    <xf numFmtId="0" fontId="2" fillId="33" borderId="36" xfId="55" applyFont="1" applyFill="1" applyBorder="1" applyAlignment="1">
      <alignment horizontal="center" vertical="center"/>
      <protection/>
    </xf>
    <xf numFmtId="0" fontId="2" fillId="33" borderId="37" xfId="55" applyFont="1" applyFill="1" applyBorder="1" applyAlignment="1">
      <alignment horizontal="center" vertical="center"/>
      <protection/>
    </xf>
    <xf numFmtId="0" fontId="3" fillId="33" borderId="36" xfId="55" applyFont="1" applyFill="1" applyBorder="1" applyAlignment="1">
      <alignment horizontal="center" vertical="center"/>
      <protection/>
    </xf>
    <xf numFmtId="0" fontId="3" fillId="33" borderId="37" xfId="55" applyFont="1" applyFill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9" fontId="3" fillId="33" borderId="31" xfId="55" applyNumberFormat="1" applyFont="1" applyFill="1" applyBorder="1" applyAlignment="1">
      <alignment horizontal="center" vertical="center"/>
      <protection/>
    </xf>
    <xf numFmtId="9" fontId="3" fillId="33" borderId="43" xfId="55" applyNumberFormat="1" applyFont="1" applyFill="1" applyBorder="1" applyAlignment="1">
      <alignment horizontal="center" vertical="center"/>
      <protection/>
    </xf>
    <xf numFmtId="0" fontId="2" fillId="33" borderId="36" xfId="55" applyNumberFormat="1" applyFont="1" applyFill="1" applyBorder="1" applyAlignment="1">
      <alignment horizontal="center" vertical="center"/>
      <protection/>
    </xf>
    <xf numFmtId="0" fontId="2" fillId="33" borderId="37" xfId="55" applyNumberFormat="1" applyFont="1" applyFill="1" applyBorder="1" applyAlignment="1">
      <alignment horizontal="center" vertical="center"/>
      <protection/>
    </xf>
    <xf numFmtId="0" fontId="3" fillId="33" borderId="36" xfId="55" applyNumberFormat="1" applyFont="1" applyFill="1" applyBorder="1" applyAlignment="1">
      <alignment horizontal="center" vertical="center"/>
      <protection/>
    </xf>
    <xf numFmtId="0" fontId="3" fillId="33" borderId="37" xfId="55" applyNumberFormat="1" applyFont="1" applyFill="1" applyBorder="1" applyAlignment="1">
      <alignment horizontal="center" vertical="center"/>
      <protection/>
    </xf>
    <xf numFmtId="0" fontId="2" fillId="33" borderId="39" xfId="55" applyNumberFormat="1" applyFont="1" applyFill="1" applyBorder="1" applyAlignment="1">
      <alignment horizontal="center" vertical="center"/>
      <protection/>
    </xf>
    <xf numFmtId="0" fontId="3" fillId="33" borderId="39" xfId="55" applyNumberFormat="1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0" fillId="33" borderId="13" xfId="55" applyFont="1" applyFill="1" applyBorder="1" applyAlignment="1">
      <alignment horizontal="center" vertical="center" wrapText="1"/>
      <protection/>
    </xf>
    <xf numFmtId="0" fontId="10" fillId="33" borderId="14" xfId="55" applyFont="1" applyFill="1" applyBorder="1" applyAlignment="1">
      <alignment horizontal="center" vertical="center" wrapText="1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2" fontId="3" fillId="33" borderId="36" xfId="55" applyNumberFormat="1" applyFont="1" applyFill="1" applyBorder="1" applyAlignment="1">
      <alignment horizontal="center" vertical="center"/>
      <protection/>
    </xf>
    <xf numFmtId="2" fontId="3" fillId="33" borderId="37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0" fontId="3" fillId="0" borderId="37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37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31" xfId="55" applyFont="1" applyBorder="1" applyAlignment="1">
      <alignment horizontal="left" vertical="center" wrapText="1"/>
      <protection/>
    </xf>
    <xf numFmtId="0" fontId="3" fillId="0" borderId="40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41" xfId="55" applyFont="1" applyBorder="1" applyAlignment="1">
      <alignment horizontal="left" vertical="center" wrapText="1"/>
      <protection/>
    </xf>
    <xf numFmtId="0" fontId="3" fillId="0" borderId="42" xfId="55" applyFont="1" applyBorder="1" applyAlignment="1">
      <alignment horizontal="left" vertical="center" wrapText="1"/>
      <protection/>
    </xf>
    <xf numFmtId="0" fontId="3" fillId="0" borderId="15" xfId="55" applyFont="1" applyBorder="1" applyAlignment="1">
      <alignment horizontal="left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0" fontId="3" fillId="0" borderId="29" xfId="55" applyFont="1" applyBorder="1" applyAlignment="1">
      <alignment horizontal="left" vertical="center"/>
      <protection/>
    </xf>
    <xf numFmtId="0" fontId="3" fillId="0" borderId="30" xfId="55" applyFont="1" applyBorder="1" applyAlignment="1">
      <alignment horizontal="left" vertical="center"/>
      <protection/>
    </xf>
    <xf numFmtId="0" fontId="3" fillId="0" borderId="31" xfId="55" applyFont="1" applyBorder="1" applyAlignment="1">
      <alignment horizontal="left" vertical="center"/>
      <protection/>
    </xf>
    <xf numFmtId="0" fontId="3" fillId="0" borderId="42" xfId="55" applyFont="1" applyBorder="1" applyAlignment="1">
      <alignment horizontal="left" vertical="center"/>
      <protection/>
    </xf>
    <xf numFmtId="0" fontId="3" fillId="0" borderId="15" xfId="55" applyFont="1" applyBorder="1" applyAlignment="1">
      <alignment horizontal="left" vertical="center"/>
      <protection/>
    </xf>
    <xf numFmtId="0" fontId="3" fillId="0" borderId="43" xfId="55" applyFont="1" applyBorder="1" applyAlignment="1">
      <alignment horizontal="left" vertical="center"/>
      <protection/>
    </xf>
    <xf numFmtId="0" fontId="2" fillId="0" borderId="15" xfId="55" applyFont="1" applyBorder="1" applyAlignment="1">
      <alignment horizontal="center" vertical="center"/>
      <protection/>
    </xf>
    <xf numFmtId="209" fontId="2" fillId="0" borderId="0" xfId="48" applyFont="1" applyAlignment="1">
      <alignment horizontal="center"/>
    </xf>
    <xf numFmtId="0" fontId="2" fillId="0" borderId="36" xfId="55" applyFont="1" applyBorder="1" applyAlignment="1">
      <alignment horizontal="center" vertical="center" wrapText="1" shrinkToFit="1"/>
      <protection/>
    </xf>
    <xf numFmtId="0" fontId="2" fillId="0" borderId="39" xfId="55" applyFont="1" applyBorder="1" applyAlignment="1">
      <alignment horizontal="center" vertical="center" wrapText="1" shrinkToFit="1"/>
      <protection/>
    </xf>
    <xf numFmtId="0" fontId="2" fillId="0" borderId="37" xfId="55" applyFont="1" applyBorder="1" applyAlignment="1">
      <alignment horizontal="center" vertical="center" wrapText="1" shrinkToFi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4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42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33" borderId="29" xfId="55" applyFont="1" applyFill="1" applyBorder="1" applyAlignment="1">
      <alignment horizontal="center" vertical="center" wrapText="1"/>
      <protection/>
    </xf>
    <xf numFmtId="0" fontId="10" fillId="33" borderId="30" xfId="55" applyFont="1" applyFill="1" applyBorder="1" applyAlignment="1">
      <alignment horizontal="center" vertical="center" wrapText="1"/>
      <protection/>
    </xf>
    <xf numFmtId="0" fontId="10" fillId="33" borderId="31" xfId="55" applyFont="1" applyFill="1" applyBorder="1" applyAlignment="1">
      <alignment horizontal="center" vertical="center" wrapText="1"/>
      <protection/>
    </xf>
    <xf numFmtId="0" fontId="10" fillId="33" borderId="42" xfId="55" applyFont="1" applyFill="1" applyBorder="1" applyAlignment="1">
      <alignment horizontal="center" vertical="center" wrapText="1"/>
      <protection/>
    </xf>
    <xf numFmtId="0" fontId="10" fillId="33" borderId="15" xfId="55" applyFont="1" applyFill="1" applyBorder="1" applyAlignment="1">
      <alignment horizontal="center" vertical="center" wrapText="1"/>
      <protection/>
    </xf>
    <xf numFmtId="0" fontId="10" fillId="33" borderId="43" xfId="55" applyFont="1" applyFill="1" applyBorder="1" applyAlignment="1">
      <alignment horizontal="center" vertical="center" wrapText="1"/>
      <protection/>
    </xf>
    <xf numFmtId="0" fontId="2" fillId="33" borderId="42" xfId="55" applyFont="1" applyFill="1" applyBorder="1" applyAlignment="1">
      <alignment horizontal="center"/>
      <protection/>
    </xf>
    <xf numFmtId="0" fontId="2" fillId="33" borderId="15" xfId="55" applyFont="1" applyFill="1" applyBorder="1" applyAlignment="1">
      <alignment horizontal="center"/>
      <protection/>
    </xf>
    <xf numFmtId="0" fontId="2" fillId="33" borderId="43" xfId="55" applyFont="1" applyFill="1" applyBorder="1" applyAlignment="1">
      <alignment horizontal="center"/>
      <protection/>
    </xf>
    <xf numFmtId="0" fontId="7" fillId="0" borderId="2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428625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1905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0</xdr:rowOff>
    </xdr:from>
    <xdr:to>
      <xdr:col>20</xdr:col>
      <xdr:colOff>676275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4687550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0</xdr:row>
      <xdr:rowOff>28575</xdr:rowOff>
    </xdr:from>
    <xdr:to>
      <xdr:col>16</xdr:col>
      <xdr:colOff>838200</xdr:colOff>
      <xdr:row>4</xdr:row>
      <xdr:rowOff>85725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8048625" y="28575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0</xdr:row>
      <xdr:rowOff>0</xdr:rowOff>
    </xdr:from>
    <xdr:to>
      <xdr:col>28</xdr:col>
      <xdr:colOff>809625</xdr:colOff>
      <xdr:row>4</xdr:row>
      <xdr:rowOff>57150</xdr:rowOff>
    </xdr:to>
    <xdr:pic>
      <xdr:nvPicPr>
        <xdr:cNvPr id="2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4030325" y="0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66675</xdr:rowOff>
    </xdr:from>
    <xdr:to>
      <xdr:col>16</xdr:col>
      <xdr:colOff>85725</xdr:colOff>
      <xdr:row>4</xdr:row>
      <xdr:rowOff>133350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2030075" y="66675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1000125</xdr:colOff>
      <xdr:row>0</xdr:row>
      <xdr:rowOff>123825</xdr:rowOff>
    </xdr:from>
    <xdr:to>
      <xdr:col>27</xdr:col>
      <xdr:colOff>323850</xdr:colOff>
      <xdr:row>5</xdr:row>
      <xdr:rowOff>19050</xdr:rowOff>
    </xdr:to>
    <xdr:pic>
      <xdr:nvPicPr>
        <xdr:cNvPr id="2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20212050" y="123825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142875</xdr:colOff>
      <xdr:row>0</xdr:row>
      <xdr:rowOff>76200</xdr:rowOff>
    </xdr:from>
    <xdr:to>
      <xdr:col>40</xdr:col>
      <xdr:colOff>0</xdr:colOff>
      <xdr:row>4</xdr:row>
      <xdr:rowOff>142875</xdr:rowOff>
    </xdr:to>
    <xdr:pic>
      <xdr:nvPicPr>
        <xdr:cNvPr id="3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26155650" y="762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0</xdr:rowOff>
    </xdr:from>
    <xdr:to>
      <xdr:col>21</xdr:col>
      <xdr:colOff>676275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6411575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0</xdr:rowOff>
    </xdr:from>
    <xdr:to>
      <xdr:col>21</xdr:col>
      <xdr:colOff>676275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6411575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0</xdr:rowOff>
    </xdr:from>
    <xdr:to>
      <xdr:col>21</xdr:col>
      <xdr:colOff>676275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6392525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0</xdr:rowOff>
    </xdr:from>
    <xdr:to>
      <xdr:col>21</xdr:col>
      <xdr:colOff>676275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6373475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0</xdr:rowOff>
    </xdr:from>
    <xdr:to>
      <xdr:col>21</xdr:col>
      <xdr:colOff>676275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6411575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0</xdr:rowOff>
    </xdr:from>
    <xdr:to>
      <xdr:col>21</xdr:col>
      <xdr:colOff>676275</xdr:colOff>
      <xdr:row>4</xdr:row>
      <xdr:rowOff>66675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6392525" y="0"/>
          <a:ext cx="1171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CP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 FINANCIEROS"/>
      <sheetName val="SOLINOF"/>
      <sheetName val="INV GUERFOR S.A"/>
      <sheetName val="UT CRUZ-LUCENA"/>
      <sheetName val="UT MACARENA 2012"/>
      <sheetName val="EMPRESAS"/>
      <sheetName val="UT DISTRITAL 013 2012"/>
      <sheetName val="UT SERVES-EMES"/>
    </sheetNames>
    <sheetDataSet>
      <sheetData sheetId="5">
        <row r="12">
          <cell r="A12">
            <v>800134773</v>
          </cell>
          <cell r="B12" t="str">
            <v>SOLINOF CORPORATION S.A.</v>
          </cell>
          <cell r="C12">
            <v>25137923000</v>
          </cell>
          <cell r="D12">
            <v>51885789000</v>
          </cell>
          <cell r="E12">
            <v>12536422000</v>
          </cell>
          <cell r="F12">
            <v>25431879000</v>
          </cell>
        </row>
        <row r="13">
          <cell r="A13">
            <v>860510142</v>
          </cell>
          <cell r="B13" t="str">
            <v>INVERSIONES GUERFOR S.A.</v>
          </cell>
          <cell r="C13">
            <v>11772509473</v>
          </cell>
          <cell r="D13">
            <v>18879008264</v>
          </cell>
          <cell r="E13">
            <v>5290506380</v>
          </cell>
          <cell r="F13">
            <v>9340980188</v>
          </cell>
        </row>
        <row r="14">
          <cell r="A14" t="str">
            <v>UNION TEMPORAL CRUZ-LUCENA</v>
          </cell>
        </row>
        <row r="15">
          <cell r="A15">
            <v>860051447</v>
          </cell>
          <cell r="B15" t="str">
            <v>INDUSTRIAS CRUZ HERMANOS S.A.</v>
          </cell>
          <cell r="C15">
            <v>13209542524.73</v>
          </cell>
          <cell r="D15">
            <v>27165212108.84</v>
          </cell>
          <cell r="E15">
            <v>5879132343</v>
          </cell>
          <cell r="F15">
            <v>12379244826.84</v>
          </cell>
        </row>
        <row r="16">
          <cell r="A16">
            <v>19365784</v>
          </cell>
          <cell r="B16" t="str">
            <v>LUCENA MARTINEZ JOSE ALBERTO</v>
          </cell>
          <cell r="C16">
            <v>4359706818</v>
          </cell>
          <cell r="D16">
            <v>9075494251</v>
          </cell>
          <cell r="E16">
            <v>1680105735</v>
          </cell>
          <cell r="F16">
            <v>4016898914</v>
          </cell>
        </row>
        <row r="17">
          <cell r="A17" t="str">
            <v>CONSORCIO MACARENA 2013</v>
          </cell>
        </row>
        <row r="18">
          <cell r="A18">
            <v>860033419</v>
          </cell>
          <cell r="B18" t="str">
            <v>FAMOC DEPANEL SAS</v>
          </cell>
          <cell r="C18">
            <v>15845131346.19</v>
          </cell>
          <cell r="D18">
            <v>26922734949.03</v>
          </cell>
          <cell r="E18">
            <v>7454062032</v>
          </cell>
          <cell r="F18">
            <v>12828548817.36</v>
          </cell>
        </row>
        <row r="19">
          <cell r="A19">
            <v>860059687</v>
          </cell>
          <cell r="B19" t="str">
            <v>MULTIPROYECTOS SAS</v>
          </cell>
          <cell r="C19">
            <v>20513791493</v>
          </cell>
          <cell r="D19">
            <v>44289460924</v>
          </cell>
          <cell r="E19">
            <v>13312763485</v>
          </cell>
          <cell r="F19">
            <v>21986043466</v>
          </cell>
        </row>
        <row r="20">
          <cell r="A20" t="str">
            <v>UNION TEMPORAL DISTRITAL 013 2013</v>
          </cell>
        </row>
        <row r="21">
          <cell r="A21">
            <v>830064756</v>
          </cell>
          <cell r="B21" t="str">
            <v>AMPLEX DE COLOMBIA SAS</v>
          </cell>
          <cell r="C21">
            <v>2242367487</v>
          </cell>
          <cell r="D21">
            <v>6445248183</v>
          </cell>
          <cell r="E21">
            <v>663830676</v>
          </cell>
          <cell r="F21">
            <v>961941170</v>
          </cell>
        </row>
        <row r="22">
          <cell r="A22">
            <v>830036940</v>
          </cell>
          <cell r="B22" t="str">
            <v>MODERLINE SAS</v>
          </cell>
          <cell r="C22">
            <v>6303422000</v>
          </cell>
          <cell r="D22">
            <v>9736767452</v>
          </cell>
          <cell r="E22">
            <v>2572064109</v>
          </cell>
          <cell r="F22">
            <v>4456883229</v>
          </cell>
        </row>
        <row r="23">
          <cell r="A23" t="str">
            <v>UNION TEMPORAL SERVEx-EMES</v>
          </cell>
        </row>
        <row r="24">
          <cell r="A24">
            <v>830092384</v>
          </cell>
          <cell r="B24" t="str">
            <v>SERVEX INTERNATIONAL S.A.</v>
          </cell>
          <cell r="C24">
            <v>6366106000</v>
          </cell>
          <cell r="D24">
            <v>7425925000</v>
          </cell>
          <cell r="E24">
            <v>2651614000</v>
          </cell>
          <cell r="F24">
            <v>4208559000</v>
          </cell>
        </row>
        <row r="25">
          <cell r="A25">
            <v>800218499</v>
          </cell>
          <cell r="B25" t="str">
            <v>ARCHIVO Y DOTACIONES EMES LTDA</v>
          </cell>
          <cell r="C25">
            <v>971740710</v>
          </cell>
          <cell r="D25">
            <v>1354880806</v>
          </cell>
          <cell r="E25">
            <v>333987075</v>
          </cell>
          <cell r="F25">
            <v>333987075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4">
      <pane xSplit="2" ySplit="8" topLeftCell="C34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L23" sqref="L23"/>
      <selection pane="topLeft" activeCell="A4" sqref="A4"/>
      <selection pane="topRight" activeCell="C4" sqref="C4"/>
      <selection pane="bottomLeft" activeCell="A12" sqref="A12"/>
      <selection pane="bottomRight" activeCell="A38" sqref="A38:B38"/>
    </sheetView>
  </sheetViews>
  <sheetFormatPr defaultColWidth="11.421875" defaultRowHeight="12.75"/>
  <cols>
    <col min="1" max="1" width="10.00390625" style="3" bestFit="1" customWidth="1"/>
    <col min="2" max="2" width="28.7109375" style="3" customWidth="1"/>
    <col min="3" max="3" width="13.28125" style="0" customWidth="1"/>
    <col min="4" max="4" width="13.8515625" style="0" customWidth="1"/>
    <col min="5" max="5" width="14.57421875" style="0" customWidth="1"/>
    <col min="6" max="6" width="14.00390625" style="0" customWidth="1"/>
    <col min="7" max="7" width="3.28125" style="0" customWidth="1"/>
    <col min="8" max="8" width="9.28125" style="0" customWidth="1"/>
    <col min="9" max="9" width="15.57421875" style="0" customWidth="1"/>
    <col min="10" max="10" width="11.140625" style="0" customWidth="1"/>
    <col min="11" max="11" width="2.140625" style="0" customWidth="1"/>
    <col min="12" max="12" width="20.00390625" style="0" customWidth="1"/>
    <col min="13" max="13" width="15.8515625" style="0" customWidth="1"/>
    <col min="14" max="14" width="19.140625" style="0" customWidth="1"/>
  </cols>
  <sheetData>
    <row r="1" spans="1:13" ht="15.75">
      <c r="A1" s="147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.75">
      <c r="A2" s="147" t="s">
        <v>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5.75">
      <c r="A3" s="147" t="s">
        <v>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>
      <c r="A4" s="147" t="s">
        <v>36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.75">
      <c r="A5" s="147" t="s">
        <v>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3.5">
      <c r="A6" s="152" t="s">
        <v>102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10" spans="1:13" ht="12.75" customHeight="1">
      <c r="A10" s="149" t="s">
        <v>31</v>
      </c>
      <c r="B10" s="149"/>
      <c r="C10" s="148" t="s">
        <v>35</v>
      </c>
      <c r="D10" s="148"/>
      <c r="E10" s="148"/>
      <c r="F10" s="148"/>
      <c r="G10" s="7"/>
      <c r="H10" s="290" t="s">
        <v>106</v>
      </c>
      <c r="I10" s="291"/>
      <c r="J10" s="292"/>
      <c r="K10" s="144"/>
      <c r="L10" s="149" t="s">
        <v>38</v>
      </c>
      <c r="M10" s="149" t="s">
        <v>39</v>
      </c>
    </row>
    <row r="11" spans="1:13" ht="40.5" customHeight="1">
      <c r="A11" s="149"/>
      <c r="B11" s="149"/>
      <c r="C11" s="138" t="s">
        <v>23</v>
      </c>
      <c r="D11" s="7" t="s">
        <v>29</v>
      </c>
      <c r="E11" s="138" t="s">
        <v>24</v>
      </c>
      <c r="F11" s="7" t="s">
        <v>26</v>
      </c>
      <c r="G11" s="7"/>
      <c r="H11" s="293" t="s">
        <v>108</v>
      </c>
      <c r="I11" s="293" t="s">
        <v>107</v>
      </c>
      <c r="J11" s="293" t="s">
        <v>109</v>
      </c>
      <c r="K11" s="8"/>
      <c r="L11" s="149"/>
      <c r="M11" s="149"/>
    </row>
    <row r="12" spans="1:13" ht="12.75">
      <c r="A12" s="51">
        <v>890323667</v>
      </c>
      <c r="B12" s="54" t="s">
        <v>82</v>
      </c>
      <c r="C12" s="136">
        <v>11416641412</v>
      </c>
      <c r="D12" s="136">
        <v>16315710687</v>
      </c>
      <c r="E12" s="136">
        <v>5343528476</v>
      </c>
      <c r="F12" s="136">
        <v>7907844032</v>
      </c>
      <c r="G12" s="7"/>
      <c r="H12" s="97">
        <f>+C12/E12</f>
        <v>2.1365360853370325</v>
      </c>
      <c r="I12" s="136">
        <f>+C12-E12</f>
        <v>6073112936</v>
      </c>
      <c r="J12" s="98">
        <f>+F12/D12</f>
        <v>0.4846766520750332</v>
      </c>
      <c r="K12" s="98"/>
      <c r="L12" s="139" t="s">
        <v>49</v>
      </c>
      <c r="M12" s="139" t="s">
        <v>49</v>
      </c>
    </row>
    <row r="13" spans="1:13" ht="12.75">
      <c r="A13" s="51">
        <v>800134773</v>
      </c>
      <c r="B13" s="54" t="s">
        <v>83</v>
      </c>
      <c r="C13" s="136">
        <v>26307420000</v>
      </c>
      <c r="D13" s="136">
        <v>62703331000</v>
      </c>
      <c r="E13" s="136">
        <v>10877790000</v>
      </c>
      <c r="F13" s="136">
        <v>30757119000</v>
      </c>
      <c r="G13" s="7"/>
      <c r="H13" s="97">
        <f>+C13/E13</f>
        <v>2.4184526452523905</v>
      </c>
      <c r="I13" s="136">
        <f>+C13-E13</f>
        <v>15429630000</v>
      </c>
      <c r="J13" s="98">
        <f>+F13/D13</f>
        <v>0.4905181034162284</v>
      </c>
      <c r="K13" s="98"/>
      <c r="L13" s="139" t="s">
        <v>49</v>
      </c>
      <c r="M13" s="139" t="s">
        <v>49</v>
      </c>
    </row>
    <row r="14" spans="1:13" ht="12.75">
      <c r="A14" s="51">
        <v>860510142</v>
      </c>
      <c r="B14" s="54" t="s">
        <v>84</v>
      </c>
      <c r="C14" s="136">
        <f>+'IND. FINANCIEROS'!R26</f>
        <v>12962920000</v>
      </c>
      <c r="D14" s="136">
        <f>+'IND. FINANCIEROS'!R31</f>
        <v>19940931000</v>
      </c>
      <c r="E14" s="136">
        <f>+'IND. FINANCIEROS'!R27</f>
        <v>5284105000</v>
      </c>
      <c r="F14" s="136">
        <f>+'IND. FINANCIEROS'!R30</f>
        <v>9927508000</v>
      </c>
      <c r="G14" s="7"/>
      <c r="H14" s="97">
        <f>+C14/E14</f>
        <v>2.453191221597603</v>
      </c>
      <c r="I14" s="136">
        <f>+C14-E14</f>
        <v>7678815000</v>
      </c>
      <c r="J14" s="98">
        <f>+F14/D14</f>
        <v>0.49784576256745483</v>
      </c>
      <c r="K14" s="98"/>
      <c r="L14" s="139" t="s">
        <v>49</v>
      </c>
      <c r="M14" s="139" t="s">
        <v>49</v>
      </c>
    </row>
    <row r="15" spans="1:13" ht="12.75">
      <c r="A15" s="51">
        <v>830036940</v>
      </c>
      <c r="B15" s="54" t="s">
        <v>85</v>
      </c>
      <c r="C15" s="136">
        <v>9687150000</v>
      </c>
      <c r="D15" s="136">
        <v>16209170000</v>
      </c>
      <c r="E15" s="136">
        <v>3192430000</v>
      </c>
      <c r="F15" s="136">
        <v>6349845000</v>
      </c>
      <c r="G15" s="7"/>
      <c r="H15" s="97">
        <f>+C15/E15</f>
        <v>3.034412657442763</v>
      </c>
      <c r="I15" s="136">
        <f>+C15-E15</f>
        <v>6494720000</v>
      </c>
      <c r="J15" s="98">
        <f>+F15/D15</f>
        <v>0.39174399429458756</v>
      </c>
      <c r="K15" s="98"/>
      <c r="L15" s="139" t="s">
        <v>49</v>
      </c>
      <c r="M15" s="139" t="s">
        <v>49</v>
      </c>
    </row>
    <row r="16" spans="1:13" ht="12.75">
      <c r="A16" s="51">
        <v>860033419</v>
      </c>
      <c r="B16" s="52" t="s">
        <v>86</v>
      </c>
      <c r="C16" s="136">
        <v>20050041223</v>
      </c>
      <c r="D16" s="136">
        <v>28817269973</v>
      </c>
      <c r="E16" s="137">
        <v>9881945763.64</v>
      </c>
      <c r="F16" s="137">
        <v>13456605763.64</v>
      </c>
      <c r="G16" s="6"/>
      <c r="H16" s="97">
        <f>+C16/E16</f>
        <v>2.0289568170645977</v>
      </c>
      <c r="I16" s="137">
        <f>+C16-E16</f>
        <v>10168095459.36</v>
      </c>
      <c r="J16" s="98">
        <f>+F16/D16</f>
        <v>0.46696324031554715</v>
      </c>
      <c r="K16" s="98"/>
      <c r="L16" s="139" t="s">
        <v>49</v>
      </c>
      <c r="M16" s="139" t="s">
        <v>49</v>
      </c>
    </row>
    <row r="17" spans="1:13" ht="12.75">
      <c r="A17" s="140"/>
      <c r="B17" s="141"/>
      <c r="C17" s="136"/>
      <c r="D17" s="136"/>
      <c r="E17" s="137"/>
      <c r="F17" s="137"/>
      <c r="G17" s="6"/>
      <c r="H17" s="97"/>
      <c r="I17" s="137"/>
      <c r="J17" s="98"/>
      <c r="K17" s="98"/>
      <c r="L17" s="139"/>
      <c r="M17" s="139"/>
    </row>
    <row r="18" spans="1:13" ht="12.75">
      <c r="A18" s="145" t="s">
        <v>68</v>
      </c>
      <c r="B18" s="146"/>
      <c r="C18" s="136"/>
      <c r="D18" s="136"/>
      <c r="E18" s="137"/>
      <c r="F18" s="137"/>
      <c r="G18" s="6"/>
      <c r="H18" s="97">
        <f>+'U.T. DISTRITAL 2013'!S27</f>
        <v>2.599937001694579</v>
      </c>
      <c r="I18" s="137">
        <f>+'U.T. DISTRITAL 2013'!S35</f>
        <v>2664242319.4334</v>
      </c>
      <c r="J18" s="98">
        <f>+'U.T. DISTRITAL 2013'!S31</f>
        <v>0.4943263550576973</v>
      </c>
      <c r="K18" s="98"/>
      <c r="L18" s="139" t="s">
        <v>96</v>
      </c>
      <c r="M18" s="139" t="s">
        <v>96</v>
      </c>
    </row>
    <row r="19" spans="1:13" ht="12.75">
      <c r="A19" s="53">
        <v>800014574</v>
      </c>
      <c r="B19" s="54" t="s">
        <v>94</v>
      </c>
      <c r="C19" s="136">
        <v>10551198000</v>
      </c>
      <c r="D19" s="136">
        <v>11505719000</v>
      </c>
      <c r="E19" s="136">
        <v>5490694000</v>
      </c>
      <c r="F19" s="136">
        <v>7890091000</v>
      </c>
      <c r="G19" s="7"/>
      <c r="H19" s="97"/>
      <c r="I19" s="136"/>
      <c r="J19" s="98"/>
      <c r="K19" s="98"/>
      <c r="L19" s="139"/>
      <c r="M19" s="139"/>
    </row>
    <row r="20" spans="1:13" ht="12.75">
      <c r="A20" s="53">
        <v>830082792</v>
      </c>
      <c r="B20" s="54" t="s">
        <v>70</v>
      </c>
      <c r="C20" s="136">
        <v>243973182.66</v>
      </c>
      <c r="D20" s="136">
        <v>250094099.73</v>
      </c>
      <c r="E20" s="136">
        <v>73799143</v>
      </c>
      <c r="F20" s="136">
        <v>73799143</v>
      </c>
      <c r="G20" s="7"/>
      <c r="H20" s="97"/>
      <c r="I20" s="136"/>
      <c r="J20" s="98"/>
      <c r="K20" s="98"/>
      <c r="L20" s="139" t="s">
        <v>104</v>
      </c>
      <c r="M20" s="139"/>
    </row>
    <row r="21" spans="1:13" ht="12.75">
      <c r="A21" s="142"/>
      <c r="B21" s="143"/>
      <c r="C21" s="136"/>
      <c r="D21" s="136"/>
      <c r="E21" s="136"/>
      <c r="F21" s="136"/>
      <c r="G21" s="7"/>
      <c r="H21" s="97"/>
      <c r="I21" s="136"/>
      <c r="J21" s="98"/>
      <c r="K21" s="98"/>
      <c r="L21" s="139"/>
      <c r="M21" s="139"/>
    </row>
    <row r="22" spans="1:13" ht="12.75">
      <c r="A22" s="145" t="s">
        <v>69</v>
      </c>
      <c r="B22" s="146"/>
      <c r="C22" s="136"/>
      <c r="D22" s="136"/>
      <c r="E22" s="137"/>
      <c r="F22" s="137"/>
      <c r="G22" s="6"/>
      <c r="H22" s="97">
        <f>+'U.T. CRUZ-LUCENA 2013'!S27</f>
        <v>3.901591527204097</v>
      </c>
      <c r="I22" s="137">
        <f>+'U.T. CRUZ-LUCENA 2013'!S35</f>
        <v>8623044500.212</v>
      </c>
      <c r="J22" s="98">
        <f>+'U.T. CRUZ-LUCENA 2013'!S31</f>
        <v>0.41311594625618236</v>
      </c>
      <c r="K22" s="98"/>
      <c r="L22" s="139" t="s">
        <v>95</v>
      </c>
      <c r="M22" s="139" t="s">
        <v>49</v>
      </c>
    </row>
    <row r="23" spans="1:13" ht="12.75">
      <c r="A23" s="53">
        <v>860051447</v>
      </c>
      <c r="B23" s="54" t="s">
        <v>71</v>
      </c>
      <c r="C23" s="136">
        <v>18569664483.49</v>
      </c>
      <c r="D23" s="136">
        <v>36869313258.6</v>
      </c>
      <c r="E23" s="136">
        <v>8454762794.47</v>
      </c>
      <c r="F23" s="136">
        <v>15985044894.92</v>
      </c>
      <c r="G23" s="7"/>
      <c r="H23" s="97"/>
      <c r="I23" s="136"/>
      <c r="J23" s="98"/>
      <c r="K23" s="98"/>
      <c r="L23" s="139" t="s">
        <v>105</v>
      </c>
      <c r="M23" s="139"/>
    </row>
    <row r="24" spans="1:13" ht="12.75">
      <c r="A24" s="53">
        <v>19365784</v>
      </c>
      <c r="B24" s="54" t="s">
        <v>93</v>
      </c>
      <c r="C24" s="136">
        <v>7554838774</v>
      </c>
      <c r="D24" s="136">
        <v>13270819994</v>
      </c>
      <c r="E24" s="136">
        <v>1169580057</v>
      </c>
      <c r="F24" s="136">
        <v>4351771869</v>
      </c>
      <c r="G24" s="7"/>
      <c r="H24" s="97"/>
      <c r="I24" s="136"/>
      <c r="J24" s="98"/>
      <c r="K24" s="98"/>
      <c r="L24" s="139" t="s">
        <v>105</v>
      </c>
      <c r="M24" s="139"/>
    </row>
    <row r="25" spans="1:13" ht="12.75">
      <c r="A25" s="142"/>
      <c r="B25" s="143"/>
      <c r="C25" s="136"/>
      <c r="D25" s="136"/>
      <c r="E25" s="136"/>
      <c r="F25" s="136"/>
      <c r="G25" s="7"/>
      <c r="H25" s="97"/>
      <c r="I25" s="136"/>
      <c r="J25" s="98"/>
      <c r="K25" s="98"/>
      <c r="L25" s="139"/>
      <c r="M25" s="139"/>
    </row>
    <row r="26" spans="1:13" ht="12.75">
      <c r="A26" s="145" t="s">
        <v>72</v>
      </c>
      <c r="B26" s="146"/>
      <c r="C26" s="136"/>
      <c r="D26" s="136"/>
      <c r="E26" s="137"/>
      <c r="F26" s="137"/>
      <c r="G26" s="6"/>
      <c r="H26" s="97">
        <f>+'U.T. MULHE 2013'!S27</f>
        <v>3.2831137582048298</v>
      </c>
      <c r="I26" s="137">
        <f>+'U.T. MULHE 2013'!S35</f>
        <v>4838441573</v>
      </c>
      <c r="J26" s="98">
        <f>+'U.T. MULHE 2013'!S31</f>
        <v>0.3846770304282394</v>
      </c>
      <c r="K26" s="98"/>
      <c r="L26" s="139" t="s">
        <v>49</v>
      </c>
      <c r="M26" s="139" t="s">
        <v>49</v>
      </c>
    </row>
    <row r="27" spans="1:13" ht="12.75">
      <c r="A27" s="53">
        <v>860059687</v>
      </c>
      <c r="B27" s="54" t="s">
        <v>73</v>
      </c>
      <c r="C27" s="136">
        <v>23722553000</v>
      </c>
      <c r="D27" s="136">
        <v>48947683000</v>
      </c>
      <c r="E27" s="136">
        <v>15751279000</v>
      </c>
      <c r="F27" s="136">
        <v>27623665000</v>
      </c>
      <c r="G27" s="7"/>
      <c r="H27" s="97"/>
      <c r="I27" s="136"/>
      <c r="J27" s="98"/>
      <c r="K27" s="98"/>
      <c r="L27" s="139"/>
      <c r="M27" s="139"/>
    </row>
    <row r="28" spans="1:13" ht="12.75">
      <c r="A28" s="53">
        <v>91262212</v>
      </c>
      <c r="B28" s="54" t="s">
        <v>91</v>
      </c>
      <c r="C28" s="136">
        <v>2125693782</v>
      </c>
      <c r="D28" s="136">
        <v>3141730091</v>
      </c>
      <c r="E28" s="136">
        <v>420084636</v>
      </c>
      <c r="F28" s="136">
        <v>644064853</v>
      </c>
      <c r="G28" s="7"/>
      <c r="H28" s="97"/>
      <c r="I28" s="136"/>
      <c r="J28" s="98"/>
      <c r="K28" s="98"/>
      <c r="L28" s="139"/>
      <c r="M28" s="139"/>
    </row>
    <row r="29" spans="1:13" ht="12.75">
      <c r="A29" s="142"/>
      <c r="B29" s="143"/>
      <c r="C29" s="136"/>
      <c r="D29" s="136"/>
      <c r="E29" s="136"/>
      <c r="F29" s="136"/>
      <c r="G29" s="7"/>
      <c r="H29" s="97"/>
      <c r="I29" s="136"/>
      <c r="J29" s="98"/>
      <c r="K29" s="98"/>
      <c r="L29" s="139"/>
      <c r="M29" s="139"/>
    </row>
    <row r="30" spans="1:13" ht="12.75">
      <c r="A30" s="145" t="s">
        <v>74</v>
      </c>
      <c r="B30" s="146"/>
      <c r="C30" s="136"/>
      <c r="D30" s="136"/>
      <c r="E30" s="137"/>
      <c r="F30" s="137"/>
      <c r="G30" s="6"/>
      <c r="H30" s="97">
        <f>+'U.T. SERVEX EMES'!S27</f>
        <v>3.0579056108800007</v>
      </c>
      <c r="I30" s="137">
        <f>+'U.T. SERVEX EMES'!S35</f>
        <v>2860587222.7</v>
      </c>
      <c r="J30" s="98">
        <f>+'U.T. SERVEX EMES'!S31</f>
        <v>0.4367869930996829</v>
      </c>
      <c r="K30" s="98"/>
      <c r="L30" s="139" t="s">
        <v>95</v>
      </c>
      <c r="M30" s="139" t="s">
        <v>49</v>
      </c>
    </row>
    <row r="31" spans="1:13" ht="12.75">
      <c r="A31" s="53">
        <v>830092384</v>
      </c>
      <c r="B31" s="54" t="s">
        <v>75</v>
      </c>
      <c r="C31" s="136">
        <v>6671801000</v>
      </c>
      <c r="D31" s="136">
        <v>7683185000</v>
      </c>
      <c r="E31" s="136">
        <v>2851363000</v>
      </c>
      <c r="F31" s="136">
        <v>4213966000</v>
      </c>
      <c r="G31" s="7"/>
      <c r="H31" s="97"/>
      <c r="I31" s="136"/>
      <c r="J31" s="98"/>
      <c r="K31" s="98"/>
      <c r="L31" s="139" t="s">
        <v>105</v>
      </c>
      <c r="M31" s="139"/>
    </row>
    <row r="32" spans="1:13" ht="12.75">
      <c r="A32" s="53">
        <v>800218499</v>
      </c>
      <c r="B32" s="54" t="s">
        <v>76</v>
      </c>
      <c r="C32" s="136">
        <v>787257250</v>
      </c>
      <c r="D32" s="136">
        <v>1207126070</v>
      </c>
      <c r="E32" s="136">
        <v>166321841</v>
      </c>
      <c r="F32" s="136">
        <v>212698711</v>
      </c>
      <c r="G32" s="7"/>
      <c r="H32" s="97"/>
      <c r="I32" s="136"/>
      <c r="J32" s="98"/>
      <c r="K32" s="98"/>
      <c r="L32" s="139" t="s">
        <v>105</v>
      </c>
      <c r="M32" s="139"/>
    </row>
    <row r="33" spans="1:13" ht="12.75">
      <c r="A33" s="142"/>
      <c r="B33" s="143"/>
      <c r="C33" s="136"/>
      <c r="D33" s="136"/>
      <c r="E33" s="136"/>
      <c r="F33" s="136"/>
      <c r="G33" s="7"/>
      <c r="H33" s="97"/>
      <c r="I33" s="136"/>
      <c r="J33" s="98"/>
      <c r="K33" s="98"/>
      <c r="L33" s="139"/>
      <c r="M33" s="139"/>
    </row>
    <row r="34" spans="1:13" ht="12.75">
      <c r="A34" s="145" t="s">
        <v>77</v>
      </c>
      <c r="B34" s="146"/>
      <c r="C34" s="136"/>
      <c r="D34" s="136"/>
      <c r="E34" s="137"/>
      <c r="F34" s="137"/>
      <c r="G34" s="6"/>
      <c r="H34" s="97">
        <f>+'U.T. CIENCIAS Y EDUCACION 004'!S27</f>
        <v>2.0152220714815705</v>
      </c>
      <c r="I34" s="137">
        <f>+'U.T. CIENCIAS Y EDUCACION 004'!S35</f>
        <v>4334883357.877999</v>
      </c>
      <c r="J34" s="98">
        <f>+'U.T. CIENCIAS Y EDUCACION 004'!S31</f>
        <v>0.33230072179783315</v>
      </c>
      <c r="K34" s="98"/>
      <c r="L34" s="139" t="s">
        <v>95</v>
      </c>
      <c r="M34" s="139" t="s">
        <v>49</v>
      </c>
    </row>
    <row r="35" spans="1:13" ht="12.75">
      <c r="A35" s="53">
        <v>830064756</v>
      </c>
      <c r="B35" s="54" t="s">
        <v>78</v>
      </c>
      <c r="C35" s="136">
        <v>3371649266</v>
      </c>
      <c r="D35" s="136">
        <v>7511192441</v>
      </c>
      <c r="E35" s="136">
        <v>1519428468</v>
      </c>
      <c r="F35" s="136">
        <v>1830922553</v>
      </c>
      <c r="G35" s="7"/>
      <c r="H35" s="97"/>
      <c r="I35" s="136"/>
      <c r="J35" s="98"/>
      <c r="K35" s="98"/>
      <c r="L35" s="139"/>
      <c r="M35" s="139"/>
    </row>
    <row r="36" spans="1:13" ht="12.75">
      <c r="A36" s="53">
        <v>890207543</v>
      </c>
      <c r="B36" s="54" t="s">
        <v>90</v>
      </c>
      <c r="C36" s="136">
        <v>28893907025.67</v>
      </c>
      <c r="D36" s="136">
        <v>47947850953.66</v>
      </c>
      <c r="E36" s="136">
        <v>18766144361.41</v>
      </c>
      <c r="F36" s="136">
        <v>25838977734.14</v>
      </c>
      <c r="G36" s="7"/>
      <c r="H36" s="97"/>
      <c r="I36" s="136"/>
      <c r="J36" s="98"/>
      <c r="K36" s="98"/>
      <c r="L36" s="139" t="s">
        <v>105</v>
      </c>
      <c r="M36" s="139"/>
    </row>
    <row r="37" spans="1:13" ht="12.75">
      <c r="A37" s="142"/>
      <c r="B37" s="143"/>
      <c r="C37" s="136"/>
      <c r="D37" s="136"/>
      <c r="E37" s="136"/>
      <c r="F37" s="136"/>
      <c r="G37" s="7"/>
      <c r="H37" s="97"/>
      <c r="I37" s="136"/>
      <c r="J37" s="98"/>
      <c r="K37" s="98"/>
      <c r="L37" s="139"/>
      <c r="M37" s="139"/>
    </row>
    <row r="38" spans="1:13" ht="12.75">
      <c r="A38" s="145" t="s">
        <v>79</v>
      </c>
      <c r="B38" s="146"/>
      <c r="C38" s="136"/>
      <c r="D38" s="136"/>
      <c r="E38" s="137"/>
      <c r="F38" s="137"/>
      <c r="G38" s="6"/>
      <c r="H38" s="97">
        <f>+'CONSORCIO DOTACION DISTRITAL'!S27</f>
        <v>2.2741808306441715</v>
      </c>
      <c r="I38" s="137">
        <f>+'CONSORCIO DOTACION DISTRITAL'!S35</f>
        <v>2871356054.25</v>
      </c>
      <c r="J38" s="98">
        <f>+'CONSORCIO DOTACION DISTRITAL'!S31</f>
        <v>0.45298886014238693</v>
      </c>
      <c r="K38" s="98"/>
      <c r="L38" s="139" t="s">
        <v>96</v>
      </c>
      <c r="M38" s="139" t="s">
        <v>49</v>
      </c>
    </row>
    <row r="39" spans="1:13" ht="12.75">
      <c r="A39" s="53">
        <v>860061577</v>
      </c>
      <c r="B39" s="54" t="s">
        <v>80</v>
      </c>
      <c r="C39" s="136">
        <v>3048863505</v>
      </c>
      <c r="D39" s="136">
        <v>10241467940</v>
      </c>
      <c r="E39" s="136">
        <v>1824705323</v>
      </c>
      <c r="F39" s="136">
        <v>5031155205</v>
      </c>
      <c r="G39" s="7"/>
      <c r="H39" s="97"/>
      <c r="I39" s="136"/>
      <c r="J39" s="98"/>
      <c r="K39" s="98"/>
      <c r="L39" s="139"/>
      <c r="M39" s="139"/>
    </row>
    <row r="40" spans="1:13" ht="12.75">
      <c r="A40" s="53">
        <v>91488772</v>
      </c>
      <c r="B40" s="54" t="s">
        <v>81</v>
      </c>
      <c r="C40" s="136">
        <v>8407029221</v>
      </c>
      <c r="D40" s="136">
        <v>10937671013</v>
      </c>
      <c r="E40" s="136">
        <v>2476591404</v>
      </c>
      <c r="F40" s="136">
        <v>4177383977</v>
      </c>
      <c r="G40" s="7"/>
      <c r="H40" s="97"/>
      <c r="I40" s="136"/>
      <c r="J40" s="98"/>
      <c r="K40" s="98"/>
      <c r="L40" s="139" t="s">
        <v>104</v>
      </c>
      <c r="M40" s="81"/>
    </row>
    <row r="41" spans="1:13" ht="12.75">
      <c r="A41"/>
      <c r="B41"/>
      <c r="M41" s="82"/>
    </row>
    <row r="42" spans="1:13" ht="12.75">
      <c r="A42"/>
      <c r="B42"/>
      <c r="M42" s="82"/>
    </row>
    <row r="43" spans="1:13" ht="12.75">
      <c r="A43"/>
      <c r="B43"/>
      <c r="M43" s="82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13" ht="12.75">
      <c r="A51" s="150" t="s">
        <v>61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3" ht="12.75">
      <c r="A52" s="151" t="s">
        <v>42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2" ht="12.75">
      <c r="A53"/>
      <c r="B53"/>
    </row>
    <row r="54" spans="1:2" ht="12.75">
      <c r="A54" t="s">
        <v>103</v>
      </c>
      <c r="B54"/>
    </row>
    <row r="55" ht="12.75">
      <c r="B55"/>
    </row>
    <row r="56" spans="1:2" ht="12.75">
      <c r="A56" s="2" t="s">
        <v>65</v>
      </c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3.5" customHeight="1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 s="4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48" customHeight="1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30.75" customHeight="1">
      <c r="A101"/>
      <c r="B101"/>
    </row>
    <row r="102" spans="1:2" ht="12.75">
      <c r="A102"/>
      <c r="B102"/>
    </row>
    <row r="103" spans="1:2" ht="48.75" customHeight="1">
      <c r="A103"/>
      <c r="B103"/>
    </row>
    <row r="104" spans="1:2" ht="21" customHeight="1">
      <c r="A104"/>
      <c r="B104"/>
    </row>
    <row r="105" spans="1:2" ht="32.25" customHeight="1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</sheetData>
  <sheetProtection/>
  <mergeCells count="19">
    <mergeCell ref="A34:B34"/>
    <mergeCell ref="A38:B38"/>
    <mergeCell ref="A51:M51"/>
    <mergeCell ref="A52:M52"/>
    <mergeCell ref="A18:B18"/>
    <mergeCell ref="A4:M4"/>
    <mergeCell ref="A5:M5"/>
    <mergeCell ref="A6:M6"/>
    <mergeCell ref="L10:L11"/>
    <mergeCell ref="A22:B22"/>
    <mergeCell ref="A26:B26"/>
    <mergeCell ref="A30:B30"/>
    <mergeCell ref="A1:M1"/>
    <mergeCell ref="A2:M2"/>
    <mergeCell ref="A3:M3"/>
    <mergeCell ref="C10:F10"/>
    <mergeCell ref="H10:J10"/>
    <mergeCell ref="A10:B11"/>
    <mergeCell ref="M10:M11"/>
  </mergeCells>
  <printOptions horizontalCentered="1" verticalCentered="1"/>
  <pageMargins left="0" right="0" top="0.3937007874015748" bottom="0.984251968503937" header="0" footer="0"/>
  <pageSetup horizontalDpi="600" verticalDpi="6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9"/>
  <sheetViews>
    <sheetView zoomScalePageLayoutView="0" workbookViewId="0" topLeftCell="A1">
      <selection activeCell="E22" sqref="E22"/>
      <selection activeCell="A1" sqref="A1"/>
    </sheetView>
  </sheetViews>
  <sheetFormatPr defaultColWidth="11.421875" defaultRowHeight="12.75"/>
  <cols>
    <col min="1" max="1" width="6.421875" style="61" customWidth="1"/>
    <col min="2" max="2" width="28.421875" style="61" customWidth="1"/>
    <col min="3" max="3" width="20.8515625" style="61" bestFit="1" customWidth="1"/>
    <col min="4" max="4" width="15.57421875" style="61" customWidth="1"/>
    <col min="5" max="5" width="17.28125" style="61" customWidth="1"/>
    <col min="6" max="6" width="14.421875" style="61" bestFit="1" customWidth="1"/>
    <col min="7" max="8" width="3.7109375" style="61" customWidth="1"/>
    <col min="9" max="9" width="11.421875" style="61" customWidth="1"/>
    <col min="10" max="10" width="13.140625" style="61" customWidth="1"/>
    <col min="11" max="11" width="14.8515625" style="61" bestFit="1" customWidth="1"/>
    <col min="12" max="12" width="13.140625" style="61" bestFit="1" customWidth="1"/>
    <col min="13" max="14" width="3.7109375" style="61" customWidth="1"/>
    <col min="15" max="15" width="11.421875" style="61" customWidth="1"/>
    <col min="16" max="16" width="22.00390625" style="61" customWidth="1"/>
    <col min="17" max="17" width="18.28125" style="61" hidden="1" customWidth="1"/>
    <col min="18" max="18" width="16.140625" style="61" customWidth="1"/>
    <col min="19" max="20" width="3.8515625" style="61" customWidth="1"/>
    <col min="21" max="16384" width="11.421875" style="61" customWidth="1"/>
  </cols>
  <sheetData>
    <row r="1" spans="1:3" ht="13.5">
      <c r="A1" s="79" t="s">
        <v>7</v>
      </c>
      <c r="B1" s="79"/>
      <c r="C1" s="79"/>
    </row>
    <row r="2" spans="1:3" ht="13.5">
      <c r="A2" s="79" t="s">
        <v>4</v>
      </c>
      <c r="B2" s="79"/>
      <c r="C2" s="79"/>
    </row>
    <row r="3" spans="1:3" ht="13.5">
      <c r="A3" s="79" t="s">
        <v>52</v>
      </c>
      <c r="B3" s="79"/>
      <c r="C3" s="79"/>
    </row>
    <row r="4" spans="1:3" ht="13.5">
      <c r="A4" s="79" t="s">
        <v>53</v>
      </c>
      <c r="B4" s="79"/>
      <c r="C4" s="79"/>
    </row>
    <row r="5" spans="1:3" ht="13.5">
      <c r="A5" s="79" t="s">
        <v>8</v>
      </c>
      <c r="B5" s="79"/>
      <c r="C5" s="79"/>
    </row>
    <row r="6" spans="1:3" ht="13.5">
      <c r="A6" s="80" t="s">
        <v>54</v>
      </c>
      <c r="B6" s="80"/>
      <c r="C6" s="80"/>
    </row>
    <row r="7" spans="1:3" ht="13.5">
      <c r="A7" s="10"/>
      <c r="B7" s="10"/>
      <c r="C7" s="10"/>
    </row>
    <row r="8" spans="1:3" ht="14.25" thickBot="1">
      <c r="A8" s="215" t="s">
        <v>20</v>
      </c>
      <c r="B8" s="216"/>
      <c r="C8" s="217"/>
    </row>
    <row r="9" spans="1:3" ht="13.5">
      <c r="A9" s="83" t="s">
        <v>19</v>
      </c>
      <c r="B9" s="84"/>
      <c r="C9" s="85"/>
    </row>
    <row r="10" spans="1:3" ht="12.75">
      <c r="A10" s="86" t="s">
        <v>55</v>
      </c>
      <c r="B10" s="87"/>
      <c r="C10" s="88"/>
    </row>
    <row r="11" spans="1:3" ht="12.75">
      <c r="A11" s="86" t="s">
        <v>56</v>
      </c>
      <c r="B11" s="87"/>
      <c r="C11" s="88"/>
    </row>
    <row r="12" spans="1:3" ht="13.5" thickBot="1">
      <c r="A12" s="89" t="s">
        <v>57</v>
      </c>
      <c r="B12" s="90"/>
      <c r="C12" s="91"/>
    </row>
    <row r="13" spans="1:3" ht="13.5">
      <c r="A13" s="13"/>
      <c r="B13" s="13"/>
      <c r="C13" s="13"/>
    </row>
    <row r="14" spans="1:3" ht="13.5">
      <c r="A14" s="80" t="s">
        <v>33</v>
      </c>
      <c r="C14" s="92">
        <v>5408527039</v>
      </c>
    </row>
    <row r="15" spans="1:3" ht="13.5">
      <c r="A15" s="80" t="s">
        <v>40</v>
      </c>
      <c r="C15" s="92">
        <v>5354576981</v>
      </c>
    </row>
    <row r="16" spans="1:12" s="93" customFormat="1" ht="13.5">
      <c r="A16" s="59" t="s">
        <v>58</v>
      </c>
      <c r="B16" s="59"/>
      <c r="C16" s="59">
        <v>11.13</v>
      </c>
      <c r="J16" s="59" t="s">
        <v>58</v>
      </c>
      <c r="L16" s="59">
        <v>20.39</v>
      </c>
    </row>
    <row r="17" spans="1:21" ht="14.25" thickBot="1">
      <c r="A17" s="13"/>
      <c r="B17" s="13"/>
      <c r="C17" s="1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ht="14.25" thickBot="1">
      <c r="A18" s="268" t="s">
        <v>5</v>
      </c>
      <c r="B18" s="271" t="s">
        <v>21</v>
      </c>
      <c r="C18" s="272"/>
      <c r="D18" s="236" t="s">
        <v>18</v>
      </c>
      <c r="E18" s="237"/>
      <c r="F18" s="237"/>
      <c r="G18" s="237"/>
      <c r="H18" s="237"/>
      <c r="I18" s="238"/>
      <c r="J18" s="236" t="s">
        <v>18</v>
      </c>
      <c r="K18" s="237"/>
      <c r="L18" s="237"/>
      <c r="M18" s="237"/>
      <c r="N18" s="237"/>
      <c r="O18" s="238"/>
      <c r="P18" s="236"/>
      <c r="Q18" s="237"/>
      <c r="R18" s="237"/>
      <c r="S18" s="237"/>
      <c r="T18" s="237"/>
      <c r="U18" s="238"/>
    </row>
    <row r="19" spans="1:21" ht="18.75" customHeight="1" thickBot="1">
      <c r="A19" s="269"/>
      <c r="B19" s="274"/>
      <c r="C19" s="275"/>
      <c r="D19" s="15"/>
      <c r="E19" s="16" t="s">
        <v>32</v>
      </c>
      <c r="F19" s="5">
        <f>+'[1]EMPRESAS'!A24</f>
        <v>830092384</v>
      </c>
      <c r="G19" s="16"/>
      <c r="H19" s="16"/>
      <c r="I19" s="17"/>
      <c r="J19" s="15"/>
      <c r="K19" s="16" t="s">
        <v>32</v>
      </c>
      <c r="L19" s="5">
        <f>+'[1]EMPRESAS'!A25</f>
        <v>800218499</v>
      </c>
      <c r="M19" s="16"/>
      <c r="N19" s="16"/>
      <c r="O19" s="17"/>
      <c r="P19" s="281" t="s">
        <v>59</v>
      </c>
      <c r="Q19" s="282"/>
      <c r="R19" s="282"/>
      <c r="S19" s="282"/>
      <c r="T19" s="282"/>
      <c r="U19" s="283"/>
    </row>
    <row r="20" spans="1:21" ht="27" customHeight="1" thickBot="1">
      <c r="A20" s="269"/>
      <c r="B20" s="274"/>
      <c r="C20" s="275"/>
      <c r="D20" s="239" t="str">
        <f>VLOOKUP(F19,'[1]EMPRESAS'!A12:B25,2,0)</f>
        <v>SERVEX INTERNATIONAL S.A.</v>
      </c>
      <c r="E20" s="240"/>
      <c r="F20" s="240"/>
      <c r="G20" s="240"/>
      <c r="H20" s="240"/>
      <c r="I20" s="241"/>
      <c r="J20" s="239" t="str">
        <f>VLOOKUP(L19,'[1]EMPRESAS'!A12:B25,2,0)</f>
        <v>ARCHIVO Y DOTACIONES EMES LTDA</v>
      </c>
      <c r="K20" s="240"/>
      <c r="L20" s="240"/>
      <c r="M20" s="240"/>
      <c r="N20" s="240"/>
      <c r="O20" s="241"/>
      <c r="P20" s="284"/>
      <c r="Q20" s="285"/>
      <c r="R20" s="285"/>
      <c r="S20" s="285"/>
      <c r="T20" s="285"/>
      <c r="U20" s="286"/>
    </row>
    <row r="21" spans="1:21" ht="14.25" thickBot="1">
      <c r="A21" s="269"/>
      <c r="B21" s="274"/>
      <c r="C21" s="275"/>
      <c r="D21" s="236" t="s">
        <v>0</v>
      </c>
      <c r="E21" s="237"/>
      <c r="F21" s="237"/>
      <c r="G21" s="237"/>
      <c r="H21" s="237"/>
      <c r="I21" s="238"/>
      <c r="J21" s="236" t="s">
        <v>0</v>
      </c>
      <c r="K21" s="237"/>
      <c r="L21" s="237"/>
      <c r="M21" s="237"/>
      <c r="N21" s="237"/>
      <c r="O21" s="238"/>
      <c r="P21" s="236" t="s">
        <v>0</v>
      </c>
      <c r="Q21" s="237"/>
      <c r="R21" s="237"/>
      <c r="S21" s="237"/>
      <c r="T21" s="237"/>
      <c r="U21" s="238"/>
    </row>
    <row r="22" spans="1:21" ht="14.25" thickBot="1">
      <c r="A22" s="270"/>
      <c r="B22" s="277"/>
      <c r="C22" s="278"/>
      <c r="D22" s="18" t="s">
        <v>45</v>
      </c>
      <c r="E22" s="60">
        <v>0.7</v>
      </c>
      <c r="F22" s="20"/>
      <c r="G22" s="21" t="s">
        <v>2</v>
      </c>
      <c r="H22" s="17" t="s">
        <v>1</v>
      </c>
      <c r="I22" s="17" t="s">
        <v>44</v>
      </c>
      <c r="J22" s="18" t="s">
        <v>45</v>
      </c>
      <c r="K22" s="60">
        <v>0.3</v>
      </c>
      <c r="L22" s="20"/>
      <c r="M22" s="21" t="s">
        <v>2</v>
      </c>
      <c r="N22" s="17" t="s">
        <v>1</v>
      </c>
      <c r="O22" s="17" t="s">
        <v>44</v>
      </c>
      <c r="P22" s="18" t="s">
        <v>45</v>
      </c>
      <c r="Q22" s="95">
        <f>+E22+K22</f>
        <v>1</v>
      </c>
      <c r="R22" s="20"/>
      <c r="S22" s="21" t="s">
        <v>2</v>
      </c>
      <c r="T22" s="17" t="s">
        <v>1</v>
      </c>
      <c r="U22" s="17" t="s">
        <v>44</v>
      </c>
    </row>
    <row r="23" spans="1:21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4.25" thickBot="1">
      <c r="A24" s="13"/>
      <c r="B24" s="266" t="s">
        <v>22</v>
      </c>
      <c r="C24" s="266"/>
      <c r="D24" s="22"/>
      <c r="E24" s="22"/>
      <c r="F24" s="22"/>
      <c r="G24" s="13"/>
      <c r="H24" s="13"/>
      <c r="I24" s="13"/>
      <c r="J24" s="22"/>
      <c r="K24" s="22"/>
      <c r="L24" s="22"/>
      <c r="M24" s="13"/>
      <c r="N24" s="13"/>
      <c r="O24" s="13"/>
      <c r="P24" s="22"/>
      <c r="Q24" s="22"/>
      <c r="R24" s="22"/>
      <c r="S24" s="13"/>
      <c r="T24" s="13"/>
      <c r="U24" s="13"/>
    </row>
    <row r="25" spans="1:21" ht="13.5">
      <c r="A25" s="248">
        <v>1</v>
      </c>
      <c r="B25" s="260" t="str">
        <f>+A10</f>
        <v>Razón Corriente &gt;= A   2 Veces</v>
      </c>
      <c r="C25" s="261"/>
      <c r="D25" s="23" t="s">
        <v>23</v>
      </c>
      <c r="E25" s="24">
        <f>VLOOKUP(F19,'[1]EMPRESAS'!A12:F25,3,0)</f>
        <v>6366106000</v>
      </c>
      <c r="F25" s="242">
        <f>E25/E26</f>
        <v>2.400841902328167</v>
      </c>
      <c r="G25" s="230" t="s">
        <v>48</v>
      </c>
      <c r="H25" s="232"/>
      <c r="I25" s="232"/>
      <c r="J25" s="23" t="s">
        <v>23</v>
      </c>
      <c r="K25" s="24">
        <f>VLOOKUP(L19,'[1]EMPRESAS'!A12:F25,3,0)</f>
        <v>971740710</v>
      </c>
      <c r="L25" s="242">
        <f>K25/K26</f>
        <v>2.90951591465029</v>
      </c>
      <c r="M25" s="230" t="s">
        <v>48</v>
      </c>
      <c r="N25" s="232"/>
      <c r="O25" s="232"/>
      <c r="P25" s="23" t="s">
        <v>23</v>
      </c>
      <c r="Q25" s="24">
        <f>+E25*E22+K25*K22</f>
        <v>4747796413</v>
      </c>
      <c r="R25" s="242">
        <f>(+F25*E22)+(L25*K22)</f>
        <v>2.553444106024804</v>
      </c>
      <c r="S25" s="230" t="s">
        <v>48</v>
      </c>
      <c r="T25" s="232"/>
      <c r="U25" s="232"/>
    </row>
    <row r="26" spans="1:21" ht="14.25" thickBot="1">
      <c r="A26" s="250"/>
      <c r="B26" s="263"/>
      <c r="C26" s="264"/>
      <c r="D26" s="26" t="s">
        <v>24</v>
      </c>
      <c r="E26" s="25">
        <f>VLOOKUP(F19,'[1]EMPRESAS'!A12:F25,5,0)</f>
        <v>2651614000</v>
      </c>
      <c r="F26" s="243"/>
      <c r="G26" s="231"/>
      <c r="H26" s="233"/>
      <c r="I26" s="233"/>
      <c r="J26" s="26" t="s">
        <v>24</v>
      </c>
      <c r="K26" s="25">
        <f>VLOOKUP(L19,'[1]EMPRESAS'!A12:F25,5,0)</f>
        <v>333987075</v>
      </c>
      <c r="L26" s="243"/>
      <c r="M26" s="231"/>
      <c r="N26" s="233"/>
      <c r="O26" s="233"/>
      <c r="P26" s="26" t="s">
        <v>24</v>
      </c>
      <c r="Q26" s="25">
        <f>+E26*E22+K26*K22</f>
        <v>1956325922.5</v>
      </c>
      <c r="R26" s="243">
        <f>(+R10*Q7)+(W10*V7)</f>
        <v>0</v>
      </c>
      <c r="S26" s="231"/>
      <c r="T26" s="233"/>
      <c r="U26" s="233"/>
    </row>
    <row r="27" spans="1:2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4.25" thickBot="1">
      <c r="A28" s="13"/>
      <c r="B28" s="266" t="s">
        <v>25</v>
      </c>
      <c r="C28" s="2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.75">
      <c r="A29" s="248">
        <v>2</v>
      </c>
      <c r="B29" s="260" t="str">
        <f>+A11</f>
        <v>Endeudamiento  &lt;= A 50%</v>
      </c>
      <c r="C29" s="261"/>
      <c r="D29" s="27" t="s">
        <v>26</v>
      </c>
      <c r="E29" s="24">
        <f>VLOOKUP(F19,'[1]EMPRESAS'!A12:F25,6,0)</f>
        <v>4208559000</v>
      </c>
      <c r="F29" s="228">
        <f>E29/E30</f>
        <v>0.5667386891195373</v>
      </c>
      <c r="G29" s="230"/>
      <c r="H29" s="230" t="s">
        <v>48</v>
      </c>
      <c r="I29" s="232"/>
      <c r="J29" s="27" t="s">
        <v>26</v>
      </c>
      <c r="K29" s="24">
        <f>VLOOKUP(L19,'[1]EMPRESAS'!A12:F25,6,0)</f>
        <v>333987075</v>
      </c>
      <c r="L29" s="228">
        <f>K29/K30</f>
        <v>0.2465066104124882</v>
      </c>
      <c r="M29" s="230" t="s">
        <v>48</v>
      </c>
      <c r="N29" s="230"/>
      <c r="O29" s="232"/>
      <c r="P29" s="27" t="s">
        <v>26</v>
      </c>
      <c r="Q29" s="24">
        <f>+E29*E22+K29*K22</f>
        <v>3046187422.5</v>
      </c>
      <c r="R29" s="228">
        <f>(+F29*E22)+(L29*K22)</f>
        <v>0.47066906550742255</v>
      </c>
      <c r="S29" s="230" t="s">
        <v>48</v>
      </c>
      <c r="T29" s="230"/>
      <c r="U29" s="232"/>
    </row>
    <row r="30" spans="1:21" ht="13.5" thickBot="1">
      <c r="A30" s="250"/>
      <c r="B30" s="263"/>
      <c r="C30" s="264"/>
      <c r="D30" s="28" t="s">
        <v>29</v>
      </c>
      <c r="E30" s="25">
        <f>VLOOKUP(F19,'[1]EMPRESAS'!A12:F25,4,0)</f>
        <v>7425925000</v>
      </c>
      <c r="F30" s="229"/>
      <c r="G30" s="231"/>
      <c r="H30" s="231"/>
      <c r="I30" s="233"/>
      <c r="J30" s="28" t="s">
        <v>29</v>
      </c>
      <c r="K30" s="25">
        <f>VLOOKUP(L19,'[1]EMPRESAS'!A12:F25,4,0)</f>
        <v>1354880806</v>
      </c>
      <c r="L30" s="229"/>
      <c r="M30" s="231"/>
      <c r="N30" s="231"/>
      <c r="O30" s="233"/>
      <c r="P30" s="28" t="s">
        <v>29</v>
      </c>
      <c r="Q30" s="25">
        <f>+E30*E22+K30*K22</f>
        <v>5604611741.8</v>
      </c>
      <c r="R30" s="229"/>
      <c r="S30" s="231"/>
      <c r="T30" s="231"/>
      <c r="U30" s="233"/>
    </row>
    <row r="31" spans="1:21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4.25" thickBot="1">
      <c r="A32" s="13"/>
      <c r="B32" s="247" t="s">
        <v>27</v>
      </c>
      <c r="C32" s="247"/>
      <c r="D32" s="13"/>
      <c r="F32" s="29"/>
      <c r="G32" s="30"/>
      <c r="H32" s="30"/>
      <c r="I32" s="30"/>
      <c r="J32" s="13"/>
      <c r="L32" s="29"/>
      <c r="M32" s="30"/>
      <c r="N32" s="30"/>
      <c r="O32" s="30"/>
      <c r="P32" s="13"/>
      <c r="R32" s="29"/>
      <c r="S32" s="30"/>
      <c r="T32" s="30"/>
      <c r="U32" s="30"/>
    </row>
    <row r="33" spans="1:21" ht="13.5">
      <c r="A33" s="248">
        <v>3</v>
      </c>
      <c r="B33" s="251" t="str">
        <f>+A12</f>
        <v>Capital de Trabajo: &gt;= 50%  del Presupuesto Oficial</v>
      </c>
      <c r="C33" s="252"/>
      <c r="D33" s="23" t="s">
        <v>23</v>
      </c>
      <c r="E33" s="24">
        <f>VLOOKUP(F19,'[1]EMPRESAS'!A12:F25,3,0)</f>
        <v>6366106000</v>
      </c>
      <c r="F33" s="219">
        <f>E33-E34</f>
        <v>3714492000</v>
      </c>
      <c r="G33" s="230" t="s">
        <v>48</v>
      </c>
      <c r="H33" s="230"/>
      <c r="I33" s="232"/>
      <c r="J33" s="23" t="s">
        <v>23</v>
      </c>
      <c r="K33" s="24">
        <f>VLOOKUP(L19,'[1]EMPRESAS'!A12:F25,3,0)</f>
        <v>971740710</v>
      </c>
      <c r="L33" s="219">
        <f>K33-K34</f>
        <v>637753635</v>
      </c>
      <c r="M33" s="230"/>
      <c r="N33" s="230" t="s">
        <v>48</v>
      </c>
      <c r="O33" s="232"/>
      <c r="P33" s="23" t="s">
        <v>23</v>
      </c>
      <c r="Q33" s="24">
        <f>+E33*E22+K33*K22</f>
        <v>4747796413</v>
      </c>
      <c r="R33" s="219">
        <f>(+F33*E22)+(L33*K22)</f>
        <v>2791470490.5</v>
      </c>
      <c r="S33" s="230" t="s">
        <v>48</v>
      </c>
      <c r="T33" s="230"/>
      <c r="U33" s="232"/>
    </row>
    <row r="34" spans="1:21" ht="14.25" thickBot="1">
      <c r="A34" s="249"/>
      <c r="B34" s="254"/>
      <c r="C34" s="255"/>
      <c r="D34" s="26" t="s">
        <v>24</v>
      </c>
      <c r="E34" s="25">
        <f>VLOOKUP(F19,'[1]EMPRESAS'!A12:F25,5,0)</f>
        <v>2651614000</v>
      </c>
      <c r="F34" s="220"/>
      <c r="G34" s="234"/>
      <c r="H34" s="234"/>
      <c r="I34" s="235"/>
      <c r="J34" s="26" t="s">
        <v>24</v>
      </c>
      <c r="K34" s="25">
        <f>VLOOKUP(L19,'[1]EMPRESAS'!A12:F25,5,0)</f>
        <v>333987075</v>
      </c>
      <c r="L34" s="220"/>
      <c r="M34" s="234"/>
      <c r="N34" s="234"/>
      <c r="O34" s="235"/>
      <c r="P34" s="26" t="s">
        <v>24</v>
      </c>
      <c r="Q34" s="25">
        <f>+E34*E22+K34*K22</f>
        <v>1956325922.5</v>
      </c>
      <c r="R34" s="220"/>
      <c r="S34" s="234"/>
      <c r="T34" s="234"/>
      <c r="U34" s="235"/>
    </row>
    <row r="35" spans="1:21" ht="14.25" thickBot="1">
      <c r="A35" s="250"/>
      <c r="B35" s="257"/>
      <c r="C35" s="258"/>
      <c r="D35" s="1" t="s">
        <v>60</v>
      </c>
      <c r="E35" s="31">
        <f>+C14</f>
        <v>5408527039</v>
      </c>
      <c r="F35" s="9">
        <f>+E35*50%</f>
        <v>2704263519.5</v>
      </c>
      <c r="G35" s="231"/>
      <c r="H35" s="231"/>
      <c r="I35" s="233"/>
      <c r="J35" s="1" t="s">
        <v>60</v>
      </c>
      <c r="K35" s="31">
        <f>+C14</f>
        <v>5408527039</v>
      </c>
      <c r="L35" s="9">
        <f>+K35*50%</f>
        <v>2704263519.5</v>
      </c>
      <c r="M35" s="231"/>
      <c r="N35" s="231"/>
      <c r="O35" s="233"/>
      <c r="P35" s="1" t="s">
        <v>60</v>
      </c>
      <c r="Q35" s="31">
        <f>+C14</f>
        <v>5408527039</v>
      </c>
      <c r="R35" s="9">
        <f>+Q35*50%</f>
        <v>2704263519.5</v>
      </c>
      <c r="S35" s="231"/>
      <c r="T35" s="231"/>
      <c r="U35" s="233"/>
    </row>
    <row r="36" spans="1:21" s="93" customFormat="1" ht="13.5">
      <c r="A36" s="32"/>
      <c r="B36" s="32"/>
      <c r="C36" s="32"/>
      <c r="D36" s="32"/>
      <c r="E36" s="32"/>
      <c r="F36" s="29"/>
      <c r="G36" s="32"/>
      <c r="H36" s="32"/>
      <c r="I36" s="32"/>
      <c r="J36" s="32"/>
      <c r="K36" s="32"/>
      <c r="L36" s="29"/>
      <c r="M36" s="32"/>
      <c r="N36" s="32"/>
      <c r="O36" s="32"/>
      <c r="P36" s="32"/>
      <c r="Q36" s="32"/>
      <c r="R36" s="29"/>
      <c r="S36" s="32"/>
      <c r="T36" s="32"/>
      <c r="U36" s="32"/>
    </row>
    <row r="37" spans="1:21" ht="14.25" thickBot="1">
      <c r="A37" s="13"/>
      <c r="B37" s="13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3.5" thickBot="1">
      <c r="A38" s="43" t="s">
        <v>30</v>
      </c>
      <c r="B38" s="44"/>
      <c r="C38" s="44"/>
      <c r="D38" s="225" t="s">
        <v>51</v>
      </c>
      <c r="E38" s="226"/>
      <c r="F38" s="226"/>
      <c r="G38" s="226"/>
      <c r="H38" s="226"/>
      <c r="I38" s="227"/>
      <c r="J38" s="225" t="s">
        <v>51</v>
      </c>
      <c r="K38" s="226"/>
      <c r="L38" s="226"/>
      <c r="M38" s="226"/>
      <c r="N38" s="226"/>
      <c r="O38" s="227"/>
      <c r="P38" s="225" t="s">
        <v>49</v>
      </c>
      <c r="Q38" s="226"/>
      <c r="R38" s="226"/>
      <c r="S38" s="226"/>
      <c r="T38" s="226"/>
      <c r="U38" s="227"/>
    </row>
    <row r="39" spans="1:3" ht="13.5">
      <c r="A39" s="13"/>
      <c r="B39" s="13"/>
      <c r="C39" s="13"/>
    </row>
    <row r="40" spans="1:3" ht="13.5">
      <c r="A40" s="14"/>
      <c r="B40" s="13"/>
      <c r="C40" s="13"/>
    </row>
    <row r="41" spans="1:3" ht="13.5">
      <c r="A41" s="13"/>
      <c r="B41" s="13"/>
      <c r="C41" s="13"/>
    </row>
    <row r="42" spans="1:3" s="11" customFormat="1" ht="11.25">
      <c r="A42" s="70"/>
      <c r="B42" s="70"/>
      <c r="C42" s="70"/>
    </row>
    <row r="43" spans="1:3" s="11" customFormat="1" ht="11.25">
      <c r="A43" s="279" t="s">
        <v>61</v>
      </c>
      <c r="B43" s="279"/>
      <c r="C43" s="279"/>
    </row>
    <row r="44" spans="1:3" s="11" customFormat="1" ht="11.25">
      <c r="A44" s="280" t="s">
        <v>43</v>
      </c>
      <c r="B44" s="280"/>
      <c r="C44" s="280"/>
    </row>
    <row r="45" spans="1:3" s="11" customFormat="1" ht="11.25">
      <c r="A45" s="42"/>
      <c r="B45" s="42"/>
      <c r="C45" s="42"/>
    </row>
    <row r="46" s="11" customFormat="1" ht="11.25"/>
    <row r="47" spans="1:3" ht="13.5">
      <c r="A47" s="13"/>
      <c r="B47" s="13"/>
      <c r="C47" s="13"/>
    </row>
    <row r="48" spans="1:3" ht="13.5">
      <c r="A48" s="13"/>
      <c r="B48" s="13"/>
      <c r="C48" s="13"/>
    </row>
    <row r="49" spans="1:3" ht="13.5">
      <c r="A49" s="13"/>
      <c r="B49" s="13"/>
      <c r="C49" s="13"/>
    </row>
    <row r="50" spans="1:3" ht="13.5">
      <c r="A50" s="13" t="s">
        <v>62</v>
      </c>
      <c r="B50" s="13"/>
      <c r="C50" s="13"/>
    </row>
    <row r="51" spans="1:3" ht="13.5">
      <c r="A51" s="13"/>
      <c r="B51" s="13"/>
      <c r="C51" s="13"/>
    </row>
    <row r="52" spans="1:3" ht="13.5">
      <c r="A52" s="13"/>
      <c r="B52" s="13"/>
      <c r="C52" s="13"/>
    </row>
    <row r="53" spans="1:3" ht="13.5">
      <c r="A53" s="13"/>
      <c r="B53" s="13"/>
      <c r="C53" s="13"/>
    </row>
    <row r="54" spans="1:3" ht="13.5">
      <c r="A54" s="13"/>
      <c r="B54" s="13"/>
      <c r="C54" s="13"/>
    </row>
    <row r="55" spans="1:3" ht="13.5">
      <c r="A55" s="13"/>
      <c r="B55" s="13"/>
      <c r="C55" s="13"/>
    </row>
    <row r="56" spans="1:3" ht="13.5">
      <c r="A56" s="13"/>
      <c r="B56" s="13"/>
      <c r="C56" s="13"/>
    </row>
    <row r="57" spans="1:3" ht="13.5">
      <c r="A57" s="13"/>
      <c r="B57" s="13"/>
      <c r="C57" s="13"/>
    </row>
    <row r="58" spans="1:3" ht="13.5">
      <c r="A58" s="13"/>
      <c r="B58" s="13"/>
      <c r="C58" s="13"/>
    </row>
    <row r="59" spans="1:3" ht="13.5">
      <c r="A59" s="13"/>
      <c r="B59" s="13"/>
      <c r="C59" s="13"/>
    </row>
    <row r="60" spans="1:3" ht="13.5">
      <c r="A60" s="13"/>
      <c r="B60" s="13"/>
      <c r="C60" s="13"/>
    </row>
    <row r="61" spans="1:3" ht="13.5">
      <c r="A61" s="13"/>
      <c r="B61" s="13"/>
      <c r="C61" s="13"/>
    </row>
    <row r="62" spans="1:3" ht="13.5">
      <c r="A62" s="13"/>
      <c r="B62" s="13"/>
      <c r="C62" s="13"/>
    </row>
    <row r="63" spans="1:3" ht="13.5">
      <c r="A63" s="13"/>
      <c r="B63" s="13"/>
      <c r="C63" s="13"/>
    </row>
    <row r="64" spans="1:3" ht="13.5">
      <c r="A64" s="13"/>
      <c r="B64" s="13"/>
      <c r="C64" s="13"/>
    </row>
    <row r="65" spans="1:3" ht="13.5">
      <c r="A65" s="13"/>
      <c r="B65" s="13"/>
      <c r="C65" s="13"/>
    </row>
    <row r="66" spans="1:3" ht="13.5">
      <c r="A66" s="13"/>
      <c r="B66" s="13"/>
      <c r="C66" s="13"/>
    </row>
    <row r="67" spans="1:3" ht="13.5">
      <c r="A67" s="13"/>
      <c r="B67" s="13"/>
      <c r="C67" s="13"/>
    </row>
    <row r="68" spans="1:3" ht="13.5">
      <c r="A68" s="13"/>
      <c r="B68" s="13"/>
      <c r="C68" s="13"/>
    </row>
    <row r="69" spans="1:3" ht="13.5">
      <c r="A69" s="13"/>
      <c r="B69" s="13"/>
      <c r="C69" s="13"/>
    </row>
    <row r="70" spans="1:3" ht="13.5">
      <c r="A70" s="13"/>
      <c r="B70" s="13"/>
      <c r="C70" s="13"/>
    </row>
    <row r="71" spans="1:3" ht="13.5">
      <c r="A71" s="13"/>
      <c r="B71" s="13"/>
      <c r="C71" s="13"/>
    </row>
    <row r="72" spans="1:3" ht="13.5">
      <c r="A72" s="13"/>
      <c r="B72" s="13"/>
      <c r="C72" s="13"/>
    </row>
    <row r="73" spans="1:3" ht="13.5">
      <c r="A73" s="13"/>
      <c r="B73" s="13"/>
      <c r="C73" s="13"/>
    </row>
    <row r="74" spans="1:3" ht="13.5">
      <c r="A74" s="13"/>
      <c r="B74" s="13"/>
      <c r="C74" s="13"/>
    </row>
    <row r="75" spans="1:3" ht="13.5">
      <c r="A75" s="13"/>
      <c r="B75" s="13"/>
      <c r="C75" s="13"/>
    </row>
    <row r="76" spans="1:3" ht="13.5">
      <c r="A76" s="13"/>
      <c r="B76" s="13"/>
      <c r="C76" s="13"/>
    </row>
    <row r="77" spans="1:3" ht="13.5">
      <c r="A77" s="13"/>
      <c r="B77" s="13"/>
      <c r="C77" s="13"/>
    </row>
    <row r="78" spans="1:3" ht="13.5">
      <c r="A78" s="13"/>
      <c r="B78" s="13"/>
      <c r="C78" s="13"/>
    </row>
    <row r="79" spans="1:3" ht="13.5">
      <c r="A79" s="13"/>
      <c r="B79" s="13"/>
      <c r="C79" s="13"/>
    </row>
    <row r="80" spans="1:3" ht="13.5">
      <c r="A80" s="13"/>
      <c r="B80" s="13"/>
      <c r="C80" s="13"/>
    </row>
    <row r="81" spans="1:3" ht="13.5">
      <c r="A81" s="13"/>
      <c r="B81" s="13"/>
      <c r="C81" s="13"/>
    </row>
    <row r="82" spans="1:3" ht="13.5">
      <c r="A82" s="13"/>
      <c r="B82" s="13"/>
      <c r="C82" s="13"/>
    </row>
    <row r="83" spans="1:3" ht="13.5">
      <c r="A83" s="13"/>
      <c r="B83" s="13"/>
      <c r="C83" s="13"/>
    </row>
    <row r="84" spans="1:3" ht="13.5">
      <c r="A84" s="13"/>
      <c r="B84" s="13"/>
      <c r="C84" s="13"/>
    </row>
    <row r="85" spans="1:3" ht="13.5">
      <c r="A85" s="13"/>
      <c r="B85" s="13"/>
      <c r="C85" s="13"/>
    </row>
    <row r="86" spans="1:3" ht="13.5">
      <c r="A86" s="13"/>
      <c r="B86" s="13"/>
      <c r="C86" s="13"/>
    </row>
    <row r="87" spans="1:3" ht="13.5">
      <c r="A87" s="13"/>
      <c r="B87" s="13"/>
      <c r="C87" s="13"/>
    </row>
    <row r="88" spans="1:3" ht="13.5">
      <c r="A88" s="13"/>
      <c r="B88" s="13"/>
      <c r="C88" s="13"/>
    </row>
    <row r="89" spans="1:3" ht="13.5">
      <c r="A89" s="13"/>
      <c r="B89" s="13"/>
      <c r="C89" s="13"/>
    </row>
    <row r="90" spans="1:3" ht="13.5">
      <c r="A90" s="13"/>
      <c r="B90" s="13"/>
      <c r="C90" s="13"/>
    </row>
    <row r="91" spans="1:3" ht="13.5">
      <c r="A91" s="13"/>
      <c r="B91" s="13"/>
      <c r="C91" s="13"/>
    </row>
    <row r="92" spans="1:3" ht="13.5">
      <c r="A92" s="13"/>
      <c r="B92" s="13"/>
      <c r="C92" s="13"/>
    </row>
    <row r="93" spans="1:3" ht="13.5">
      <c r="A93" s="13"/>
      <c r="B93" s="13"/>
      <c r="C93" s="13"/>
    </row>
    <row r="94" spans="1:3" ht="12.75">
      <c r="A94" s="11"/>
      <c r="B94" s="11"/>
      <c r="C94" s="11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</sheetData>
  <sheetProtection/>
  <mergeCells count="62">
    <mergeCell ref="A43:C43"/>
    <mergeCell ref="A44:C44"/>
    <mergeCell ref="S33:S35"/>
    <mergeCell ref="T33:T35"/>
    <mergeCell ref="U33:U35"/>
    <mergeCell ref="D38:I38"/>
    <mergeCell ref="J38:O38"/>
    <mergeCell ref="P38:U38"/>
    <mergeCell ref="I33:I35"/>
    <mergeCell ref="L33:L34"/>
    <mergeCell ref="M33:M35"/>
    <mergeCell ref="N33:N35"/>
    <mergeCell ref="O33:O35"/>
    <mergeCell ref="R33:R34"/>
    <mergeCell ref="B32:C32"/>
    <mergeCell ref="A33:A35"/>
    <mergeCell ref="B33:C35"/>
    <mergeCell ref="F33:F34"/>
    <mergeCell ref="G33:G35"/>
    <mergeCell ref="H33:H35"/>
    <mergeCell ref="N29:N30"/>
    <mergeCell ref="O29:O30"/>
    <mergeCell ref="R29:R30"/>
    <mergeCell ref="S29:S30"/>
    <mergeCell ref="T29:T30"/>
    <mergeCell ref="U29:U30"/>
    <mergeCell ref="U25:U26"/>
    <mergeCell ref="B28:C28"/>
    <mergeCell ref="A29:A30"/>
    <mergeCell ref="B29:C30"/>
    <mergeCell ref="F29:F30"/>
    <mergeCell ref="G29:G30"/>
    <mergeCell ref="H29:H30"/>
    <mergeCell ref="I29:I30"/>
    <mergeCell ref="L29:L30"/>
    <mergeCell ref="M29:M30"/>
    <mergeCell ref="M25:M26"/>
    <mergeCell ref="N25:N26"/>
    <mergeCell ref="O25:O26"/>
    <mergeCell ref="R25:R26"/>
    <mergeCell ref="S25:S26"/>
    <mergeCell ref="T25:T26"/>
    <mergeCell ref="J21:O21"/>
    <mergeCell ref="P21:U21"/>
    <mergeCell ref="B24:C24"/>
    <mergeCell ref="A25:A26"/>
    <mergeCell ref="B25:C26"/>
    <mergeCell ref="F25:F26"/>
    <mergeCell ref="G25:G26"/>
    <mergeCell ref="H25:H26"/>
    <mergeCell ref="I25:I26"/>
    <mergeCell ref="L25:L26"/>
    <mergeCell ref="A8:C8"/>
    <mergeCell ref="A18:A22"/>
    <mergeCell ref="B18:C22"/>
    <mergeCell ref="D18:I18"/>
    <mergeCell ref="J18:O18"/>
    <mergeCell ref="P18:U18"/>
    <mergeCell ref="P19:U20"/>
    <mergeCell ref="D20:I20"/>
    <mergeCell ref="J20:O20"/>
    <mergeCell ref="D21:I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167"/>
  <sheetViews>
    <sheetView zoomScaleSheetLayoutView="80" zoomScalePageLayoutView="0" workbookViewId="0" topLeftCell="W1">
      <pane xSplit="5" ySplit="13" topLeftCell="AU14" activePane="bottomRight" state="split"/>
      <selection pane="topLeft" activeCell="A1" sqref="A1"/>
      <selection pane="topRight" activeCell="F1" sqref="F1"/>
      <selection pane="bottomLeft" activeCell="A14" sqref="A14"/>
      <selection pane="bottomRight" activeCell="BD20" sqref="BD20"/>
      <selection pane="topLeft" activeCell="A1" sqref="A1"/>
    </sheetView>
  </sheetViews>
  <sheetFormatPr defaultColWidth="9.140625" defaultRowHeight="12.75"/>
  <cols>
    <col min="1" max="1" width="6.140625" style="3" customWidth="1"/>
    <col min="2" max="2" width="9.140625" style="3" customWidth="1"/>
    <col min="3" max="3" width="18.28125" style="3" customWidth="1"/>
    <col min="4" max="4" width="6.140625" style="3" customWidth="1"/>
    <col min="5" max="5" width="5.28125" style="3" customWidth="1"/>
    <col min="6" max="7" width="4.7109375" style="3" customWidth="1"/>
    <col min="8" max="8" width="16.421875" style="3" customWidth="1"/>
    <col min="9" max="10" width="4.7109375" style="3" customWidth="1"/>
    <col min="11" max="11" width="12.7109375" style="3" bestFit="1" customWidth="1"/>
    <col min="12" max="13" width="4.7109375" style="3" customWidth="1"/>
    <col min="14" max="14" width="12.7109375" style="3" bestFit="1" customWidth="1"/>
    <col min="15" max="16" width="4.7109375" style="3" customWidth="1"/>
    <col min="17" max="17" width="12.7109375" style="3" bestFit="1" customWidth="1"/>
    <col min="18" max="19" width="4.7109375" style="3" customWidth="1"/>
    <col min="20" max="20" width="12.7109375" style="3" bestFit="1" customWidth="1"/>
    <col min="21" max="22" width="4.7109375" style="3" customWidth="1"/>
    <col min="23" max="23" width="12.8515625" style="3" customWidth="1"/>
    <col min="24" max="25" width="4.7109375" style="3" customWidth="1"/>
    <col min="26" max="26" width="14.140625" style="3" customWidth="1"/>
    <col min="27" max="28" width="4.7109375" style="3" customWidth="1"/>
    <col min="29" max="29" width="16.7109375" style="3" customWidth="1"/>
    <col min="30" max="31" width="9.140625" style="3" customWidth="1"/>
    <col min="32" max="32" width="15.57421875" style="3" customWidth="1"/>
    <col min="33" max="37" width="9.140625" style="3" customWidth="1"/>
    <col min="38" max="38" width="12.00390625" style="3" customWidth="1"/>
    <col min="39" max="39" width="7.00390625" style="3" customWidth="1"/>
    <col min="40" max="40" width="7.28125" style="3" customWidth="1"/>
    <col min="41" max="41" width="15.57421875" style="3" customWidth="1"/>
    <col min="42" max="42" width="6.8515625" style="3" customWidth="1"/>
    <col min="43" max="43" width="9.140625" style="3" customWidth="1"/>
    <col min="44" max="44" width="11.8515625" style="3" customWidth="1"/>
    <col min="45" max="45" width="6.28125" style="3" customWidth="1"/>
    <col min="46" max="47" width="9.140625" style="3" customWidth="1"/>
    <col min="48" max="48" width="6.7109375" style="3" customWidth="1"/>
    <col min="49" max="49" width="6.28125" style="3" customWidth="1"/>
    <col min="50" max="50" width="12.00390625" style="3" customWidth="1"/>
    <col min="51" max="51" width="5.8515625" style="3" customWidth="1"/>
    <col min="52" max="53" width="9.140625" style="3" customWidth="1"/>
    <col min="54" max="54" width="5.7109375" style="3" customWidth="1"/>
    <col min="55" max="55" width="9.140625" style="3" customWidth="1"/>
    <col min="56" max="56" width="12.57421875" style="3" customWidth="1"/>
    <col min="57" max="16384" width="9.140625" style="3" customWidth="1"/>
  </cols>
  <sheetData>
    <row r="1" spans="1:8" ht="13.5">
      <c r="A1" s="99" t="s">
        <v>7</v>
      </c>
      <c r="B1" s="99"/>
      <c r="C1" s="99"/>
      <c r="D1" s="99"/>
      <c r="E1" s="99"/>
      <c r="F1" s="99"/>
      <c r="G1" s="99"/>
      <c r="H1" s="99"/>
    </row>
    <row r="2" spans="1:8" ht="13.5">
      <c r="A2" s="99" t="s">
        <v>4</v>
      </c>
      <c r="B2" s="99"/>
      <c r="C2" s="99"/>
      <c r="D2" s="99"/>
      <c r="E2" s="99"/>
      <c r="F2" s="99"/>
      <c r="G2" s="99"/>
      <c r="H2" s="99"/>
    </row>
    <row r="3" spans="1:8" ht="13.5">
      <c r="A3" s="99" t="s">
        <v>98</v>
      </c>
      <c r="B3" s="99"/>
      <c r="C3" s="99"/>
      <c r="D3" s="99"/>
      <c r="E3" s="99"/>
      <c r="F3" s="99"/>
      <c r="G3" s="99"/>
      <c r="H3" s="99"/>
    </row>
    <row r="4" spans="1:8" ht="13.5">
      <c r="A4" s="99" t="s">
        <v>36</v>
      </c>
      <c r="B4" s="99"/>
      <c r="C4" s="99"/>
      <c r="D4" s="99"/>
      <c r="E4" s="99"/>
      <c r="F4" s="99"/>
      <c r="G4" s="99"/>
      <c r="H4" s="99"/>
    </row>
    <row r="5" spans="1:8" ht="13.5">
      <c r="A5" s="99" t="s">
        <v>8</v>
      </c>
      <c r="B5" s="99"/>
      <c r="C5" s="99"/>
      <c r="D5" s="99"/>
      <c r="E5" s="99"/>
      <c r="F5" s="99"/>
      <c r="G5" s="99"/>
      <c r="H5" s="99"/>
    </row>
    <row r="6" spans="1:8" ht="13.5">
      <c r="A6" s="100" t="s">
        <v>101</v>
      </c>
      <c r="B6" s="100"/>
      <c r="C6" s="100"/>
      <c r="D6" s="100"/>
      <c r="E6" s="100"/>
      <c r="F6" s="100"/>
      <c r="G6" s="100"/>
      <c r="H6" s="100"/>
    </row>
    <row r="7" spans="1:8" ht="14.25" thickBot="1">
      <c r="A7" s="50"/>
      <c r="B7" s="50"/>
      <c r="C7" s="50"/>
      <c r="D7" s="50"/>
      <c r="E7" s="50"/>
      <c r="F7" s="50"/>
      <c r="G7" s="50"/>
      <c r="H7" s="50"/>
    </row>
    <row r="8" spans="1:56" ht="14.25" thickBot="1">
      <c r="A8" s="50"/>
      <c r="B8" s="50"/>
      <c r="C8" s="50"/>
      <c r="D8" s="50"/>
      <c r="E8" s="50"/>
      <c r="F8" s="188"/>
      <c r="G8" s="188"/>
      <c r="H8" s="188"/>
      <c r="U8" s="204" t="str">
        <f>+EMPRESAS!A18</f>
        <v>UNION TEMPORAL  DISTRITAL 2013</v>
      </c>
      <c r="V8" s="205"/>
      <c r="W8" s="205"/>
      <c r="X8" s="205"/>
      <c r="Y8" s="205"/>
      <c r="Z8" s="206"/>
      <c r="AA8" s="204" t="str">
        <f>+EMPRESAS!A22</f>
        <v>UNION TEMPORAL CRUZ-LUCENA</v>
      </c>
      <c r="AB8" s="205"/>
      <c r="AC8" s="205"/>
      <c r="AD8" s="205"/>
      <c r="AE8" s="205"/>
      <c r="AF8" s="206"/>
      <c r="AG8" s="204" t="str">
        <f>+EMPRESAS!A26</f>
        <v>UNION TEMPORAL MULHE 2013</v>
      </c>
      <c r="AH8" s="205"/>
      <c r="AI8" s="205"/>
      <c r="AJ8" s="205"/>
      <c r="AK8" s="205"/>
      <c r="AL8" s="206"/>
      <c r="AM8" s="204" t="str">
        <f>+EMPRESAS!A30</f>
        <v>UNION TEMPORAL SEVEX - EMES</v>
      </c>
      <c r="AN8" s="205"/>
      <c r="AO8" s="205"/>
      <c r="AP8" s="205"/>
      <c r="AQ8" s="205"/>
      <c r="AR8" s="206"/>
      <c r="AS8" s="204" t="str">
        <f>+EMPRESAS!A34</f>
        <v>UNION TEMPORAL CIENCIAS Y EDUCACION 004 DE  2013</v>
      </c>
      <c r="AT8" s="205"/>
      <c r="AU8" s="205"/>
      <c r="AV8" s="205"/>
      <c r="AW8" s="205"/>
      <c r="AX8" s="206"/>
      <c r="AY8" s="204" t="str">
        <f>+EMPRESAS!A38</f>
        <v>CONSORCIO DOTACION DISTRITAL</v>
      </c>
      <c r="AZ8" s="205"/>
      <c r="BA8" s="205"/>
      <c r="BB8" s="205"/>
      <c r="BC8" s="205"/>
      <c r="BD8" s="206"/>
    </row>
    <row r="9" spans="1:56" ht="14.25" customHeight="1" thickBot="1">
      <c r="A9" s="189" t="s">
        <v>5</v>
      </c>
      <c r="B9" s="192" t="s">
        <v>9</v>
      </c>
      <c r="C9" s="193"/>
      <c r="D9" s="193"/>
      <c r="E9" s="194"/>
      <c r="F9" s="159" t="s">
        <v>3</v>
      </c>
      <c r="G9" s="160"/>
      <c r="H9" s="161"/>
      <c r="I9" s="159" t="s">
        <v>3</v>
      </c>
      <c r="J9" s="160"/>
      <c r="K9" s="161"/>
      <c r="L9" s="159" t="s">
        <v>3</v>
      </c>
      <c r="M9" s="160"/>
      <c r="N9" s="161"/>
      <c r="O9" s="159" t="s">
        <v>3</v>
      </c>
      <c r="P9" s="160"/>
      <c r="Q9" s="161"/>
      <c r="R9" s="159" t="s">
        <v>3</v>
      </c>
      <c r="S9" s="160"/>
      <c r="T9" s="161"/>
      <c r="U9" s="159" t="s">
        <v>3</v>
      </c>
      <c r="V9" s="160"/>
      <c r="W9" s="161"/>
      <c r="X9" s="159" t="s">
        <v>3</v>
      </c>
      <c r="Y9" s="160"/>
      <c r="Z9" s="161"/>
      <c r="AA9" s="207" t="s">
        <v>3</v>
      </c>
      <c r="AB9" s="208"/>
      <c r="AC9" s="209"/>
      <c r="AD9" s="207" t="s">
        <v>3</v>
      </c>
      <c r="AE9" s="208"/>
      <c r="AF9" s="209"/>
      <c r="AG9" s="207" t="s">
        <v>3</v>
      </c>
      <c r="AH9" s="208"/>
      <c r="AI9" s="209"/>
      <c r="AJ9" s="207" t="s">
        <v>3</v>
      </c>
      <c r="AK9" s="208"/>
      <c r="AL9" s="209"/>
      <c r="AM9" s="207" t="s">
        <v>3</v>
      </c>
      <c r="AN9" s="208"/>
      <c r="AO9" s="209"/>
      <c r="AP9" s="207" t="s">
        <v>3</v>
      </c>
      <c r="AQ9" s="208"/>
      <c r="AR9" s="209"/>
      <c r="AS9" s="207" t="s">
        <v>3</v>
      </c>
      <c r="AT9" s="208"/>
      <c r="AU9" s="209"/>
      <c r="AV9" s="207" t="s">
        <v>3</v>
      </c>
      <c r="AW9" s="208"/>
      <c r="AX9" s="209"/>
      <c r="AY9" s="207" t="s">
        <v>3</v>
      </c>
      <c r="AZ9" s="208"/>
      <c r="BA9" s="209"/>
      <c r="BB9" s="207" t="s">
        <v>3</v>
      </c>
      <c r="BC9" s="208"/>
      <c r="BD9" s="209"/>
    </row>
    <row r="10" spans="1:56" ht="14.25" customHeight="1" thickBot="1">
      <c r="A10" s="190"/>
      <c r="B10" s="195"/>
      <c r="C10" s="196"/>
      <c r="D10" s="196"/>
      <c r="E10" s="197"/>
      <c r="F10" s="159">
        <f>+EMPRESAS!A12</f>
        <v>890323667</v>
      </c>
      <c r="G10" s="160"/>
      <c r="H10" s="161"/>
      <c r="I10" s="159">
        <f>+EMPRESAS!A13</f>
        <v>800134773</v>
      </c>
      <c r="J10" s="160"/>
      <c r="K10" s="161"/>
      <c r="L10" s="159">
        <f>+EMPRESAS!A14</f>
        <v>860510142</v>
      </c>
      <c r="M10" s="160"/>
      <c r="N10" s="161"/>
      <c r="O10" s="159">
        <f>+EMPRESAS!A15</f>
        <v>830036940</v>
      </c>
      <c r="P10" s="160"/>
      <c r="Q10" s="161"/>
      <c r="R10" s="159">
        <f>+EMPRESAS!A16</f>
        <v>860033419</v>
      </c>
      <c r="S10" s="160"/>
      <c r="T10" s="161"/>
      <c r="U10" s="159">
        <f>+EMPRESAS!A19</f>
        <v>800014574</v>
      </c>
      <c r="V10" s="160"/>
      <c r="W10" s="161"/>
      <c r="X10" s="159">
        <f>+EMPRESAS!A20</f>
        <v>830082792</v>
      </c>
      <c r="Y10" s="160"/>
      <c r="Z10" s="161"/>
      <c r="AA10" s="159">
        <f>+EMPRESAS!A23</f>
        <v>860051447</v>
      </c>
      <c r="AB10" s="160"/>
      <c r="AC10" s="161"/>
      <c r="AD10" s="159">
        <f>+EMPRESAS!A24</f>
        <v>19365784</v>
      </c>
      <c r="AE10" s="160"/>
      <c r="AF10" s="161"/>
      <c r="AG10" s="159">
        <f>+EMPRESAS!A27</f>
        <v>860059687</v>
      </c>
      <c r="AH10" s="160"/>
      <c r="AI10" s="161"/>
      <c r="AJ10" s="159">
        <f>+EMPRESAS!A28</f>
        <v>91262212</v>
      </c>
      <c r="AK10" s="160"/>
      <c r="AL10" s="161"/>
      <c r="AM10" s="159">
        <f>+EMPRESAS!A31</f>
        <v>830092384</v>
      </c>
      <c r="AN10" s="160"/>
      <c r="AO10" s="161"/>
      <c r="AP10" s="159">
        <f>+EMPRESAS!A32</f>
        <v>800218499</v>
      </c>
      <c r="AQ10" s="160"/>
      <c r="AR10" s="161"/>
      <c r="AS10" s="159">
        <f>+EMPRESAS!A35</f>
        <v>830064756</v>
      </c>
      <c r="AT10" s="160"/>
      <c r="AU10" s="161"/>
      <c r="AV10" s="159">
        <f>+EMPRESAS!A36</f>
        <v>890207543</v>
      </c>
      <c r="AW10" s="160"/>
      <c r="AX10" s="161"/>
      <c r="AY10" s="159">
        <f>+EMPRESAS!A39</f>
        <v>860061577</v>
      </c>
      <c r="AZ10" s="160"/>
      <c r="BA10" s="161"/>
      <c r="BB10" s="159">
        <f>+EMPRESAS!A40</f>
        <v>91488772</v>
      </c>
      <c r="BC10" s="160"/>
      <c r="BD10" s="161"/>
    </row>
    <row r="11" spans="1:56" ht="49.5" customHeight="1" thickBot="1">
      <c r="A11" s="190"/>
      <c r="B11" s="195"/>
      <c r="C11" s="196"/>
      <c r="D11" s="196"/>
      <c r="E11" s="197"/>
      <c r="F11" s="165" t="str">
        <f>VLOOKUP(F10,EMPRESAS!A12:B20,2,0)</f>
        <v>METALICAS JEP</v>
      </c>
      <c r="G11" s="166"/>
      <c r="H11" s="167"/>
      <c r="I11" s="165" t="str">
        <f>VLOOKUP(I10,EMPRESAS!A12:B20,2,0)</f>
        <v>SOLINOF S.A.</v>
      </c>
      <c r="J11" s="166"/>
      <c r="K11" s="167"/>
      <c r="L11" s="165" t="str">
        <f>VLOOKUP(L10,EMPRESAS!A12:B20,2,0)</f>
        <v>INVERSIONES GUERFOR</v>
      </c>
      <c r="M11" s="166"/>
      <c r="N11" s="167"/>
      <c r="O11" s="165" t="str">
        <f>VLOOKUP(O10,EMPRESAS!A12:B20,2,0)</f>
        <v>MODERLINE S.A.S.</v>
      </c>
      <c r="P11" s="166"/>
      <c r="Q11" s="167"/>
      <c r="R11" s="165" t="str">
        <f>VLOOKUP(R10,EMPRESAS!A12:B40,2,0)</f>
        <v>FAMOC DEPANEL</v>
      </c>
      <c r="S11" s="166"/>
      <c r="T11" s="167"/>
      <c r="U11" s="162" t="str">
        <f>VLOOKUP(U10,EMPRESAS!A12:B40,2,0)</f>
        <v>DUCON S.A.</v>
      </c>
      <c r="V11" s="163"/>
      <c r="W11" s="164"/>
      <c r="X11" s="162" t="str">
        <f>VLOOKUP(X10,EMPRESAS!A12:B40,2,0)</f>
        <v>NIME LTDA</v>
      </c>
      <c r="Y11" s="163"/>
      <c r="Z11" s="164"/>
      <c r="AA11" s="162" t="str">
        <f>VLOOKUP(AA10,EMPRESAS!A12:B40,2,0)</f>
        <v>INDUSTRIAS CRUZ HNOS S.A.</v>
      </c>
      <c r="AB11" s="163"/>
      <c r="AC11" s="164"/>
      <c r="AD11" s="162" t="str">
        <f>VLOOKUP(AD10,EMPRESAS!A12:EB40,2,0)</f>
        <v>LUCENA MARTINEZ  JOSE ALBERTO INDUSTRIAS METALICAS LUCENA</v>
      </c>
      <c r="AE11" s="163"/>
      <c r="AF11" s="164"/>
      <c r="AG11" s="162" t="str">
        <f>VLOOKUP(AG10,EMPRESAS!A12:B40,2,0)</f>
        <v>MULTIPROYECTOS S.A.</v>
      </c>
      <c r="AH11" s="163"/>
      <c r="AI11" s="164"/>
      <c r="AJ11" s="162" t="str">
        <f>VLOOKUP(AJ10,EMPRESAS!A12:B40,2,0)</f>
        <v>MAURICIO VEGA MERCHAN / HECHO EN COLOMBIA</v>
      </c>
      <c r="AK11" s="163"/>
      <c r="AL11" s="164"/>
      <c r="AM11" s="162" t="str">
        <f>VLOOKUP(AM10,EMPRESAS!A12:B40,2,0)</f>
        <v>SERVEX</v>
      </c>
      <c r="AN11" s="163"/>
      <c r="AO11" s="164"/>
      <c r="AP11" s="162" t="str">
        <f>VLOOKUP(AP10,EMPRESAS!A12:B40,2,0)</f>
        <v>EMES</v>
      </c>
      <c r="AQ11" s="163"/>
      <c r="AR11" s="164"/>
      <c r="AS11" s="162" t="str">
        <f>VLOOKUP(AS10,EMPRESAS!A12:B40,2,0)</f>
        <v>AMPLEX</v>
      </c>
      <c r="AT11" s="163"/>
      <c r="AU11" s="164"/>
      <c r="AV11" s="162" t="str">
        <f>VLOOKUP(AV10,EMPRESAS!A12:B40,2,0)</f>
        <v>VENTANAL ARKETIPO S.A.</v>
      </c>
      <c r="AW11" s="163"/>
      <c r="AX11" s="164"/>
      <c r="AY11" s="162" t="str">
        <f>VLOOKUP(AY10,EMPRESAS!A12:B40,2,0)</f>
        <v>INDUSTRIAL METALMADERA INMEMA LTDA</v>
      </c>
      <c r="AZ11" s="163"/>
      <c r="BA11" s="164"/>
      <c r="BB11" s="162" t="str">
        <f>VLOOKUP(BB10,EMPRESAS!A12:B40,2,0)</f>
        <v>RAFAEL BEJARANO GUALDRON-SOLUCIONES EDUCATIVAS</v>
      </c>
      <c r="BC11" s="163"/>
      <c r="BD11" s="164"/>
    </row>
    <row r="12" spans="1:56" ht="14.25" thickBot="1">
      <c r="A12" s="190"/>
      <c r="B12" s="195"/>
      <c r="C12" s="196"/>
      <c r="D12" s="196"/>
      <c r="E12" s="197"/>
      <c r="F12" s="159" t="s">
        <v>0</v>
      </c>
      <c r="G12" s="160"/>
      <c r="H12" s="161"/>
      <c r="I12" s="159" t="s">
        <v>0</v>
      </c>
      <c r="J12" s="160"/>
      <c r="K12" s="161"/>
      <c r="L12" s="159" t="s">
        <v>0</v>
      </c>
      <c r="M12" s="160"/>
      <c r="N12" s="161"/>
      <c r="O12" s="159" t="s">
        <v>0</v>
      </c>
      <c r="P12" s="160"/>
      <c r="Q12" s="161"/>
      <c r="R12" s="159" t="s">
        <v>0</v>
      </c>
      <c r="S12" s="160"/>
      <c r="T12" s="161"/>
      <c r="U12" s="159" t="s">
        <v>0</v>
      </c>
      <c r="V12" s="160"/>
      <c r="W12" s="161"/>
      <c r="X12" s="159" t="s">
        <v>0</v>
      </c>
      <c r="Y12" s="160"/>
      <c r="Z12" s="161"/>
      <c r="AA12" s="159" t="s">
        <v>0</v>
      </c>
      <c r="AB12" s="160"/>
      <c r="AC12" s="161"/>
      <c r="AD12" s="159" t="s">
        <v>0</v>
      </c>
      <c r="AE12" s="160"/>
      <c r="AF12" s="161"/>
      <c r="AG12" s="159" t="s">
        <v>0</v>
      </c>
      <c r="AH12" s="160"/>
      <c r="AI12" s="161"/>
      <c r="AJ12" s="159" t="s">
        <v>0</v>
      </c>
      <c r="AK12" s="160"/>
      <c r="AL12" s="161"/>
      <c r="AM12" s="159" t="s">
        <v>0</v>
      </c>
      <c r="AN12" s="160"/>
      <c r="AO12" s="161"/>
      <c r="AP12" s="159" t="s">
        <v>0</v>
      </c>
      <c r="AQ12" s="160"/>
      <c r="AR12" s="161"/>
      <c r="AS12" s="159" t="s">
        <v>0</v>
      </c>
      <c r="AT12" s="160"/>
      <c r="AU12" s="161"/>
      <c r="AV12" s="159" t="s">
        <v>0</v>
      </c>
      <c r="AW12" s="160"/>
      <c r="AX12" s="161"/>
      <c r="AY12" s="159" t="s">
        <v>0</v>
      </c>
      <c r="AZ12" s="160"/>
      <c r="BA12" s="161"/>
      <c r="BB12" s="159" t="s">
        <v>0</v>
      </c>
      <c r="BC12" s="160"/>
      <c r="BD12" s="161"/>
    </row>
    <row r="13" spans="1:56" ht="14.25" thickBot="1">
      <c r="A13" s="191"/>
      <c r="B13" s="198"/>
      <c r="C13" s="199"/>
      <c r="D13" s="199"/>
      <c r="E13" s="200"/>
      <c r="F13" s="102" t="s">
        <v>2</v>
      </c>
      <c r="G13" s="101" t="s">
        <v>1</v>
      </c>
      <c r="H13" s="101" t="s">
        <v>6</v>
      </c>
      <c r="I13" s="102" t="s">
        <v>2</v>
      </c>
      <c r="J13" s="101" t="s">
        <v>1</v>
      </c>
      <c r="K13" s="101" t="s">
        <v>6</v>
      </c>
      <c r="L13" s="102" t="s">
        <v>2</v>
      </c>
      <c r="M13" s="101" t="s">
        <v>1</v>
      </c>
      <c r="N13" s="101" t="s">
        <v>6</v>
      </c>
      <c r="O13" s="102" t="s">
        <v>2</v>
      </c>
      <c r="P13" s="101" t="s">
        <v>1</v>
      </c>
      <c r="Q13" s="101" t="s">
        <v>6</v>
      </c>
      <c r="R13" s="102" t="s">
        <v>2</v>
      </c>
      <c r="S13" s="101" t="s">
        <v>1</v>
      </c>
      <c r="T13" s="101" t="s">
        <v>6</v>
      </c>
      <c r="U13" s="102" t="s">
        <v>2</v>
      </c>
      <c r="V13" s="101" t="s">
        <v>1</v>
      </c>
      <c r="W13" s="101" t="s">
        <v>6</v>
      </c>
      <c r="X13" s="102" t="s">
        <v>2</v>
      </c>
      <c r="Y13" s="101" t="s">
        <v>1</v>
      </c>
      <c r="Z13" s="101" t="s">
        <v>6</v>
      </c>
      <c r="AA13" s="102" t="s">
        <v>2</v>
      </c>
      <c r="AB13" s="101" t="s">
        <v>1</v>
      </c>
      <c r="AC13" s="101" t="s">
        <v>6</v>
      </c>
      <c r="AD13" s="102" t="s">
        <v>2</v>
      </c>
      <c r="AE13" s="101" t="s">
        <v>1</v>
      </c>
      <c r="AF13" s="101" t="s">
        <v>6</v>
      </c>
      <c r="AG13" s="102" t="s">
        <v>2</v>
      </c>
      <c r="AH13" s="101" t="s">
        <v>1</v>
      </c>
      <c r="AI13" s="101" t="s">
        <v>6</v>
      </c>
      <c r="AJ13" s="102" t="s">
        <v>2</v>
      </c>
      <c r="AK13" s="101" t="s">
        <v>1</v>
      </c>
      <c r="AL13" s="101" t="s">
        <v>6</v>
      </c>
      <c r="AM13" s="102" t="s">
        <v>2</v>
      </c>
      <c r="AN13" s="101" t="s">
        <v>1</v>
      </c>
      <c r="AO13" s="101" t="s">
        <v>6</v>
      </c>
      <c r="AP13" s="102" t="s">
        <v>2</v>
      </c>
      <c r="AQ13" s="101" t="s">
        <v>1</v>
      </c>
      <c r="AR13" s="101" t="s">
        <v>6</v>
      </c>
      <c r="AS13" s="102" t="s">
        <v>2</v>
      </c>
      <c r="AT13" s="101" t="s">
        <v>1</v>
      </c>
      <c r="AU13" s="101" t="s">
        <v>6</v>
      </c>
      <c r="AV13" s="102" t="s">
        <v>2</v>
      </c>
      <c r="AW13" s="101" t="s">
        <v>1</v>
      </c>
      <c r="AX13" s="101" t="s">
        <v>6</v>
      </c>
      <c r="AY13" s="102" t="s">
        <v>2</v>
      </c>
      <c r="AZ13" s="101" t="s">
        <v>1</v>
      </c>
      <c r="BA13" s="101" t="s">
        <v>6</v>
      </c>
      <c r="BB13" s="102" t="s">
        <v>2</v>
      </c>
      <c r="BC13" s="101" t="s">
        <v>1</v>
      </c>
      <c r="BD13" s="101" t="s">
        <v>6</v>
      </c>
    </row>
    <row r="14" spans="1:56" ht="18" customHeight="1" thickBot="1">
      <c r="A14" s="103">
        <v>1</v>
      </c>
      <c r="B14" s="156" t="s">
        <v>89</v>
      </c>
      <c r="C14" s="157"/>
      <c r="D14" s="157"/>
      <c r="E14" s="158"/>
      <c r="F14" s="102" t="s">
        <v>48</v>
      </c>
      <c r="G14" s="101"/>
      <c r="H14" s="101">
        <v>2011</v>
      </c>
      <c r="I14" s="102" t="s">
        <v>48</v>
      </c>
      <c r="J14" s="101"/>
      <c r="K14" s="101"/>
      <c r="L14" s="102" t="s">
        <v>48</v>
      </c>
      <c r="M14" s="101"/>
      <c r="N14" s="101"/>
      <c r="O14" s="102" t="s">
        <v>48</v>
      </c>
      <c r="P14" s="101"/>
      <c r="Q14" s="101"/>
      <c r="R14" s="102" t="s">
        <v>48</v>
      </c>
      <c r="S14" s="101"/>
      <c r="T14" s="101">
        <v>2011</v>
      </c>
      <c r="U14" s="102" t="s">
        <v>48</v>
      </c>
      <c r="V14" s="101"/>
      <c r="W14" s="107">
        <v>2011</v>
      </c>
      <c r="X14" s="102" t="s">
        <v>48</v>
      </c>
      <c r="Y14" s="101"/>
      <c r="Z14" s="101">
        <v>2011</v>
      </c>
      <c r="AA14" s="102" t="s">
        <v>48</v>
      </c>
      <c r="AB14" s="101"/>
      <c r="AC14" s="107">
        <v>2011</v>
      </c>
      <c r="AD14" s="102" t="s">
        <v>48</v>
      </c>
      <c r="AE14" s="101"/>
      <c r="AF14" s="101"/>
      <c r="AG14" s="102" t="s">
        <v>48</v>
      </c>
      <c r="AH14" s="101"/>
      <c r="AI14" s="107">
        <v>2011</v>
      </c>
      <c r="AJ14" s="102" t="s">
        <v>48</v>
      </c>
      <c r="AK14" s="101"/>
      <c r="AL14" s="101">
        <v>2011</v>
      </c>
      <c r="AM14" s="102" t="s">
        <v>48</v>
      </c>
      <c r="AN14" s="101"/>
      <c r="AO14" s="107">
        <v>2011</v>
      </c>
      <c r="AP14" s="102" t="s">
        <v>48</v>
      </c>
      <c r="AQ14" s="101"/>
      <c r="AR14" s="101">
        <v>2011</v>
      </c>
      <c r="AS14" s="102" t="s">
        <v>48</v>
      </c>
      <c r="AT14" s="101"/>
      <c r="AU14" s="107">
        <v>2011</v>
      </c>
      <c r="AV14" s="102" t="s">
        <v>48</v>
      </c>
      <c r="AW14" s="101"/>
      <c r="AX14" s="101"/>
      <c r="AY14" s="102" t="s">
        <v>48</v>
      </c>
      <c r="AZ14" s="101"/>
      <c r="BA14" s="107">
        <v>2011</v>
      </c>
      <c r="BB14" s="102" t="s">
        <v>48</v>
      </c>
      <c r="BC14" s="101"/>
      <c r="BD14" s="101">
        <v>2011</v>
      </c>
    </row>
    <row r="15" spans="1:56" ht="14.25" thickBot="1">
      <c r="A15" s="103">
        <v>2</v>
      </c>
      <c r="B15" s="104" t="s">
        <v>46</v>
      </c>
      <c r="C15" s="105"/>
      <c r="D15" s="105"/>
      <c r="E15" s="106"/>
      <c r="F15" s="102" t="s">
        <v>48</v>
      </c>
      <c r="G15" s="101"/>
      <c r="H15" s="101"/>
      <c r="I15" s="102" t="s">
        <v>48</v>
      </c>
      <c r="J15" s="101"/>
      <c r="K15" s="101"/>
      <c r="L15" s="102" t="s">
        <v>48</v>
      </c>
      <c r="M15" s="101"/>
      <c r="N15" s="101"/>
      <c r="O15" s="102" t="s">
        <v>48</v>
      </c>
      <c r="P15" s="101"/>
      <c r="Q15" s="101"/>
      <c r="R15" s="102" t="s">
        <v>48</v>
      </c>
      <c r="S15" s="101"/>
      <c r="T15" s="101"/>
      <c r="U15" s="102" t="s">
        <v>48</v>
      </c>
      <c r="V15" s="101"/>
      <c r="W15" s="101"/>
      <c r="X15" s="102" t="s">
        <v>48</v>
      </c>
      <c r="Y15" s="101"/>
      <c r="Z15" s="101"/>
      <c r="AA15" s="102" t="s">
        <v>48</v>
      </c>
      <c r="AB15" s="101"/>
      <c r="AC15" s="101"/>
      <c r="AD15" s="102" t="s">
        <v>48</v>
      </c>
      <c r="AE15" s="101"/>
      <c r="AF15" s="101"/>
      <c r="AG15" s="102" t="s">
        <v>48</v>
      </c>
      <c r="AH15" s="101"/>
      <c r="AI15" s="101"/>
      <c r="AJ15" s="102" t="s">
        <v>48</v>
      </c>
      <c r="AK15" s="101"/>
      <c r="AL15" s="101"/>
      <c r="AM15" s="102" t="s">
        <v>48</v>
      </c>
      <c r="AN15" s="101"/>
      <c r="AO15" s="101"/>
      <c r="AP15" s="102" t="s">
        <v>48</v>
      </c>
      <c r="AQ15" s="101"/>
      <c r="AR15" s="101"/>
      <c r="AS15" s="102" t="s">
        <v>48</v>
      </c>
      <c r="AT15" s="101"/>
      <c r="AU15" s="101"/>
      <c r="AV15" s="102" t="s">
        <v>48</v>
      </c>
      <c r="AW15" s="101"/>
      <c r="AX15" s="101"/>
      <c r="AY15" s="102" t="s">
        <v>48</v>
      </c>
      <c r="AZ15" s="101"/>
      <c r="BA15" s="101"/>
      <c r="BB15" s="102" t="s">
        <v>48</v>
      </c>
      <c r="BC15" s="101"/>
      <c r="BD15" s="101"/>
    </row>
    <row r="16" spans="1:56" ht="14.25" thickBot="1">
      <c r="A16" s="103">
        <v>3</v>
      </c>
      <c r="B16" s="104" t="s">
        <v>47</v>
      </c>
      <c r="C16" s="105"/>
      <c r="D16" s="105"/>
      <c r="E16" s="106"/>
      <c r="F16" s="102" t="s">
        <v>48</v>
      </c>
      <c r="G16" s="101"/>
      <c r="H16" s="101"/>
      <c r="I16" s="102" t="s">
        <v>48</v>
      </c>
      <c r="J16" s="101"/>
      <c r="K16" s="101"/>
      <c r="L16" s="102" t="s">
        <v>48</v>
      </c>
      <c r="M16" s="101"/>
      <c r="N16" s="101"/>
      <c r="O16" s="102" t="s">
        <v>48</v>
      </c>
      <c r="P16" s="101"/>
      <c r="Q16" s="101"/>
      <c r="R16" s="102" t="s">
        <v>48</v>
      </c>
      <c r="S16" s="101"/>
      <c r="T16" s="101"/>
      <c r="U16" s="102" t="s">
        <v>48</v>
      </c>
      <c r="V16" s="101"/>
      <c r="W16" s="101"/>
      <c r="X16" s="102" t="s">
        <v>48</v>
      </c>
      <c r="Y16" s="101"/>
      <c r="Z16" s="101"/>
      <c r="AA16" s="102"/>
      <c r="AB16" s="134" t="s">
        <v>48</v>
      </c>
      <c r="AC16" s="135" t="s">
        <v>97</v>
      </c>
      <c r="AD16" s="102"/>
      <c r="AE16" s="134" t="s">
        <v>48</v>
      </c>
      <c r="AF16" s="135" t="s">
        <v>97</v>
      </c>
      <c r="AG16" s="102" t="s">
        <v>48</v>
      </c>
      <c r="AH16" s="101"/>
      <c r="AI16" s="135"/>
      <c r="AJ16" s="102" t="s">
        <v>48</v>
      </c>
      <c r="AK16" s="101"/>
      <c r="AL16" s="101"/>
      <c r="AM16" s="102"/>
      <c r="AN16" s="134" t="s">
        <v>48</v>
      </c>
      <c r="AO16" s="135" t="s">
        <v>97</v>
      </c>
      <c r="AP16" s="102"/>
      <c r="AQ16" s="134" t="s">
        <v>48</v>
      </c>
      <c r="AR16" s="135" t="s">
        <v>97</v>
      </c>
      <c r="AS16" s="102" t="s">
        <v>48</v>
      </c>
      <c r="AT16" s="101"/>
      <c r="AU16" s="101"/>
      <c r="AV16" s="102"/>
      <c r="AW16" s="134" t="s">
        <v>48</v>
      </c>
      <c r="AX16" s="135" t="s">
        <v>97</v>
      </c>
      <c r="AY16" s="102" t="s">
        <v>48</v>
      </c>
      <c r="AZ16" s="101"/>
      <c r="BA16" s="101"/>
      <c r="BB16" s="102" t="s">
        <v>48</v>
      </c>
      <c r="BC16" s="101"/>
      <c r="BD16" s="135"/>
    </row>
    <row r="17" spans="1:56" ht="14.25" thickBot="1">
      <c r="A17" s="201">
        <v>4</v>
      </c>
      <c r="B17" s="156" t="s">
        <v>10</v>
      </c>
      <c r="C17" s="157"/>
      <c r="D17" s="157"/>
      <c r="E17" s="158"/>
      <c r="F17" s="108"/>
      <c r="G17" s="108"/>
      <c r="H17" s="108"/>
      <c r="I17" s="108"/>
      <c r="J17" s="101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</row>
    <row r="18" spans="1:56" ht="14.25" thickBot="1">
      <c r="A18" s="202"/>
      <c r="B18" s="168" t="s">
        <v>11</v>
      </c>
      <c r="C18" s="169"/>
      <c r="D18" s="170"/>
      <c r="E18" s="171"/>
      <c r="F18" s="109" t="s">
        <v>48</v>
      </c>
      <c r="G18" s="110"/>
      <c r="H18" s="110"/>
      <c r="I18" s="109"/>
      <c r="J18" s="101"/>
      <c r="K18" s="110"/>
      <c r="L18" s="109"/>
      <c r="M18" s="110"/>
      <c r="N18" s="110"/>
      <c r="O18" s="109" t="s">
        <v>48</v>
      </c>
      <c r="P18" s="110"/>
      <c r="Q18" s="110"/>
      <c r="R18" s="109" t="s">
        <v>48</v>
      </c>
      <c r="S18" s="110"/>
      <c r="T18" s="110"/>
      <c r="U18" s="109" t="s">
        <v>48</v>
      </c>
      <c r="V18" s="110"/>
      <c r="W18" s="110"/>
      <c r="X18" s="109" t="s">
        <v>48</v>
      </c>
      <c r="Y18" s="110"/>
      <c r="Z18" s="110"/>
      <c r="AA18" s="109" t="s">
        <v>48</v>
      </c>
      <c r="AB18" s="110"/>
      <c r="AC18" s="110"/>
      <c r="AD18" s="109" t="s">
        <v>48</v>
      </c>
      <c r="AE18" s="110"/>
      <c r="AF18" s="110"/>
      <c r="AG18" s="109" t="s">
        <v>48</v>
      </c>
      <c r="AH18" s="110"/>
      <c r="AI18" s="110"/>
      <c r="AJ18" s="109" t="s">
        <v>48</v>
      </c>
      <c r="AK18" s="110"/>
      <c r="AL18" s="110"/>
      <c r="AM18" s="109" t="s">
        <v>48</v>
      </c>
      <c r="AN18" s="110"/>
      <c r="AO18" s="110"/>
      <c r="AP18" s="102" t="s">
        <v>48</v>
      </c>
      <c r="AQ18" s="110"/>
      <c r="AR18" s="110"/>
      <c r="AS18" s="109" t="s">
        <v>48</v>
      </c>
      <c r="AT18" s="110"/>
      <c r="AU18" s="110"/>
      <c r="AV18" s="109" t="s">
        <v>48</v>
      </c>
      <c r="AW18" s="110"/>
      <c r="AX18" s="110"/>
      <c r="AY18" s="109" t="s">
        <v>48</v>
      </c>
      <c r="AZ18" s="110"/>
      <c r="BA18" s="110"/>
      <c r="BB18" s="109" t="s">
        <v>48</v>
      </c>
      <c r="BC18" s="110"/>
      <c r="BD18" s="110"/>
    </row>
    <row r="19" spans="1:56" ht="14.25" thickBot="1">
      <c r="A19" s="202"/>
      <c r="B19" s="168" t="s">
        <v>12</v>
      </c>
      <c r="C19" s="169"/>
      <c r="D19" s="170"/>
      <c r="E19" s="171"/>
      <c r="F19" s="109" t="s">
        <v>48</v>
      </c>
      <c r="G19" s="110"/>
      <c r="H19" s="110"/>
      <c r="I19" s="109"/>
      <c r="J19" s="101"/>
      <c r="K19" s="110"/>
      <c r="L19" s="109"/>
      <c r="M19" s="110"/>
      <c r="N19" s="110"/>
      <c r="O19" s="109" t="s">
        <v>48</v>
      </c>
      <c r="P19" s="110"/>
      <c r="Q19" s="110"/>
      <c r="R19" s="109" t="s">
        <v>48</v>
      </c>
      <c r="S19" s="110"/>
      <c r="T19" s="110"/>
      <c r="U19" s="109" t="s">
        <v>48</v>
      </c>
      <c r="V19" s="110"/>
      <c r="W19" s="110"/>
      <c r="X19" s="109" t="s">
        <v>48</v>
      </c>
      <c r="Y19" s="110"/>
      <c r="Z19" s="110"/>
      <c r="AA19" s="109" t="s">
        <v>48</v>
      </c>
      <c r="AB19" s="110"/>
      <c r="AC19" s="110"/>
      <c r="AD19" s="109" t="s">
        <v>48</v>
      </c>
      <c r="AE19" s="110"/>
      <c r="AF19" s="110"/>
      <c r="AG19" s="109" t="s">
        <v>48</v>
      </c>
      <c r="AH19" s="110"/>
      <c r="AI19" s="110"/>
      <c r="AJ19" s="109" t="s">
        <v>48</v>
      </c>
      <c r="AK19" s="110"/>
      <c r="AL19" s="110"/>
      <c r="AM19" s="109" t="s">
        <v>48</v>
      </c>
      <c r="AN19" s="110"/>
      <c r="AO19" s="110"/>
      <c r="AP19" s="102" t="s">
        <v>48</v>
      </c>
      <c r="AQ19" s="110"/>
      <c r="AR19" s="110"/>
      <c r="AS19" s="109" t="s">
        <v>48</v>
      </c>
      <c r="AT19" s="110"/>
      <c r="AU19" s="110"/>
      <c r="AV19" s="109" t="s">
        <v>48</v>
      </c>
      <c r="AW19" s="110"/>
      <c r="AX19" s="110"/>
      <c r="AY19" s="109" t="s">
        <v>48</v>
      </c>
      <c r="AZ19" s="110"/>
      <c r="BA19" s="110"/>
      <c r="BB19" s="109" t="s">
        <v>48</v>
      </c>
      <c r="BC19" s="110"/>
      <c r="BD19" s="110"/>
    </row>
    <row r="20" spans="1:56" ht="14.25" thickBot="1">
      <c r="A20" s="202"/>
      <c r="B20" s="168" t="s">
        <v>13</v>
      </c>
      <c r="C20" s="169"/>
      <c r="D20" s="170"/>
      <c r="E20" s="171"/>
      <c r="F20" s="109" t="s">
        <v>48</v>
      </c>
      <c r="G20" s="111"/>
      <c r="H20" s="110"/>
      <c r="I20" s="109"/>
      <c r="J20" s="101"/>
      <c r="K20" s="110"/>
      <c r="L20" s="109"/>
      <c r="M20" s="111"/>
      <c r="N20" s="110"/>
      <c r="O20" s="109" t="s">
        <v>48</v>
      </c>
      <c r="P20" s="111"/>
      <c r="Q20" s="110"/>
      <c r="R20" s="109" t="s">
        <v>48</v>
      </c>
      <c r="S20" s="111"/>
      <c r="T20" s="110"/>
      <c r="U20" s="109" t="s">
        <v>48</v>
      </c>
      <c r="V20" s="111"/>
      <c r="W20" s="110"/>
      <c r="X20" s="109" t="s">
        <v>48</v>
      </c>
      <c r="Y20" s="111"/>
      <c r="Z20" s="135"/>
      <c r="AA20" s="109" t="s">
        <v>48</v>
      </c>
      <c r="AB20" s="111"/>
      <c r="AC20" s="110"/>
      <c r="AD20" s="109" t="s">
        <v>48</v>
      </c>
      <c r="AE20" s="111"/>
      <c r="AF20" s="110"/>
      <c r="AG20" s="109" t="s">
        <v>48</v>
      </c>
      <c r="AH20" s="111"/>
      <c r="AI20" s="110"/>
      <c r="AJ20" s="109" t="s">
        <v>48</v>
      </c>
      <c r="AK20" s="111"/>
      <c r="AL20" s="110"/>
      <c r="AM20" s="109" t="s">
        <v>48</v>
      </c>
      <c r="AN20" s="111"/>
      <c r="AO20" s="110"/>
      <c r="AP20" s="102" t="s">
        <v>48</v>
      </c>
      <c r="AQ20" s="111"/>
      <c r="AR20" s="110"/>
      <c r="AS20" s="109" t="s">
        <v>48</v>
      </c>
      <c r="AT20" s="111"/>
      <c r="AU20" s="110"/>
      <c r="AV20" s="109" t="s">
        <v>48</v>
      </c>
      <c r="AW20" s="111"/>
      <c r="AX20" s="110"/>
      <c r="AY20" s="109" t="s">
        <v>48</v>
      </c>
      <c r="AZ20" s="111"/>
      <c r="BA20" s="110"/>
      <c r="BB20" s="109" t="s">
        <v>48</v>
      </c>
      <c r="BC20" s="111"/>
      <c r="BD20" s="110"/>
    </row>
    <row r="21" spans="1:56" ht="28.5" customHeight="1" thickBot="1">
      <c r="A21" s="203"/>
      <c r="B21" s="172" t="s">
        <v>99</v>
      </c>
      <c r="C21" s="173"/>
      <c r="D21" s="170"/>
      <c r="E21" s="171"/>
      <c r="F21" s="112" t="s">
        <v>48</v>
      </c>
      <c r="G21" s="102"/>
      <c r="H21" s="113"/>
      <c r="I21" s="112"/>
      <c r="J21" s="101"/>
      <c r="K21" s="113"/>
      <c r="L21" s="112"/>
      <c r="M21" s="102"/>
      <c r="N21" s="113"/>
      <c r="O21" s="112" t="s">
        <v>48</v>
      </c>
      <c r="P21" s="102"/>
      <c r="Q21" s="113"/>
      <c r="R21" s="112" t="s">
        <v>48</v>
      </c>
      <c r="S21" s="102"/>
      <c r="T21" s="113"/>
      <c r="U21" s="112" t="s">
        <v>48</v>
      </c>
      <c r="V21" s="102"/>
      <c r="W21" s="113"/>
      <c r="X21" s="112"/>
      <c r="Y21" s="133" t="s">
        <v>48</v>
      </c>
      <c r="Z21" s="135" t="s">
        <v>97</v>
      </c>
      <c r="AA21" s="112" t="s">
        <v>48</v>
      </c>
      <c r="AB21" s="102"/>
      <c r="AC21" s="135"/>
      <c r="AD21" s="112" t="s">
        <v>48</v>
      </c>
      <c r="AE21" s="102"/>
      <c r="AF21" s="113"/>
      <c r="AG21" s="112" t="s">
        <v>48</v>
      </c>
      <c r="AH21" s="102"/>
      <c r="AI21" s="113"/>
      <c r="AJ21" s="112" t="s">
        <v>48</v>
      </c>
      <c r="AK21" s="102"/>
      <c r="AL21" s="113"/>
      <c r="AM21" s="112" t="s">
        <v>48</v>
      </c>
      <c r="AN21" s="102"/>
      <c r="AO21" s="135"/>
      <c r="AP21" s="102" t="s">
        <v>48</v>
      </c>
      <c r="AQ21" s="102"/>
      <c r="AR21" s="113"/>
      <c r="AS21" s="112" t="s">
        <v>48</v>
      </c>
      <c r="AT21" s="102"/>
      <c r="AU21" s="113"/>
      <c r="AV21" s="112" t="s">
        <v>48</v>
      </c>
      <c r="AW21" s="102"/>
      <c r="AX21" s="113"/>
      <c r="AY21" s="112" t="s">
        <v>48</v>
      </c>
      <c r="AZ21" s="102"/>
      <c r="BA21" s="113"/>
      <c r="BB21" s="112"/>
      <c r="BC21" s="102" t="s">
        <v>48</v>
      </c>
      <c r="BD21" s="135" t="s">
        <v>97</v>
      </c>
    </row>
    <row r="22" spans="1:56" ht="14.25" customHeight="1" hidden="1" thickBot="1">
      <c r="A22" s="181">
        <v>5</v>
      </c>
      <c r="B22" s="174" t="s">
        <v>14</v>
      </c>
      <c r="C22" s="175"/>
      <c r="D22" s="175"/>
      <c r="E22" s="175"/>
      <c r="F22" s="115"/>
      <c r="G22" s="102"/>
      <c r="H22" s="115"/>
      <c r="I22" s="115"/>
      <c r="J22" s="102"/>
      <c r="K22" s="115"/>
      <c r="L22" s="115"/>
      <c r="M22" s="102"/>
      <c r="N22" s="115"/>
      <c r="O22" s="115"/>
      <c r="P22" s="102"/>
      <c r="Q22" s="115"/>
      <c r="R22" s="115"/>
      <c r="S22" s="102"/>
      <c r="T22" s="115"/>
      <c r="U22" s="115"/>
      <c r="V22" s="102"/>
      <c r="W22" s="115"/>
      <c r="X22" s="115"/>
      <c r="Y22" s="102"/>
      <c r="Z22" s="115"/>
      <c r="AA22" s="115"/>
      <c r="AB22" s="102"/>
      <c r="AC22" s="115"/>
      <c r="AD22" s="115"/>
      <c r="AE22" s="102"/>
      <c r="AF22" s="115"/>
      <c r="AG22" s="115"/>
      <c r="AH22" s="102"/>
      <c r="AI22" s="115"/>
      <c r="AJ22" s="115"/>
      <c r="AK22" s="102"/>
      <c r="AL22" s="115"/>
      <c r="AM22" s="115"/>
      <c r="AN22" s="102"/>
      <c r="AO22" s="115"/>
      <c r="AP22" s="115"/>
      <c r="AQ22" s="102"/>
      <c r="AR22" s="115"/>
      <c r="AS22" s="115"/>
      <c r="AT22" s="102"/>
      <c r="AU22" s="115"/>
      <c r="AV22" s="115"/>
      <c r="AW22" s="102"/>
      <c r="AX22" s="115"/>
      <c r="AY22" s="115"/>
      <c r="AZ22" s="102"/>
      <c r="BA22" s="115"/>
      <c r="BB22" s="115"/>
      <c r="BC22" s="102"/>
      <c r="BD22" s="115"/>
    </row>
    <row r="23" spans="1:56" ht="14.25" customHeight="1" hidden="1" thickBot="1">
      <c r="A23" s="182"/>
      <c r="B23" s="184" t="s">
        <v>17</v>
      </c>
      <c r="C23" s="185"/>
      <c r="D23" s="185"/>
      <c r="E23" s="185"/>
      <c r="F23" s="109"/>
      <c r="G23" s="116"/>
      <c r="H23" s="117"/>
      <c r="I23" s="109"/>
      <c r="J23" s="116"/>
      <c r="K23" s="117"/>
      <c r="L23" s="109"/>
      <c r="M23" s="116"/>
      <c r="N23" s="117"/>
      <c r="O23" s="109"/>
      <c r="P23" s="116"/>
      <c r="Q23" s="117"/>
      <c r="R23" s="109"/>
      <c r="S23" s="116"/>
      <c r="T23" s="117"/>
      <c r="U23" s="109"/>
      <c r="V23" s="116"/>
      <c r="W23" s="117"/>
      <c r="X23" s="109"/>
      <c r="Y23" s="116"/>
      <c r="Z23" s="117"/>
      <c r="AA23" s="109"/>
      <c r="AB23" s="116"/>
      <c r="AC23" s="117"/>
      <c r="AD23" s="109"/>
      <c r="AE23" s="116"/>
      <c r="AF23" s="117"/>
      <c r="AG23" s="109"/>
      <c r="AH23" s="116"/>
      <c r="AI23" s="117"/>
      <c r="AJ23" s="109"/>
      <c r="AK23" s="116"/>
      <c r="AL23" s="117"/>
      <c r="AM23" s="109"/>
      <c r="AN23" s="116"/>
      <c r="AO23" s="117"/>
      <c r="AP23" s="109"/>
      <c r="AQ23" s="116"/>
      <c r="AR23" s="117"/>
      <c r="AS23" s="109"/>
      <c r="AT23" s="116"/>
      <c r="AU23" s="117"/>
      <c r="AV23" s="109"/>
      <c r="AW23" s="116"/>
      <c r="AX23" s="117"/>
      <c r="AY23" s="109"/>
      <c r="AZ23" s="116"/>
      <c r="BA23" s="117"/>
      <c r="BB23" s="109"/>
      <c r="BC23" s="116"/>
      <c r="BD23" s="117"/>
    </row>
    <row r="24" spans="1:56" ht="14.25" customHeight="1" hidden="1" thickBot="1">
      <c r="A24" s="182"/>
      <c r="B24" s="186" t="s">
        <v>15</v>
      </c>
      <c r="C24" s="187"/>
      <c r="D24" s="187"/>
      <c r="E24" s="187"/>
      <c r="F24" s="109"/>
      <c r="G24" s="111"/>
      <c r="H24" s="110"/>
      <c r="I24" s="109"/>
      <c r="J24" s="111"/>
      <c r="K24" s="110"/>
      <c r="L24" s="109"/>
      <c r="M24" s="111"/>
      <c r="N24" s="110"/>
      <c r="O24" s="109"/>
      <c r="P24" s="111"/>
      <c r="Q24" s="110"/>
      <c r="R24" s="109"/>
      <c r="S24" s="111"/>
      <c r="T24" s="110"/>
      <c r="U24" s="109"/>
      <c r="V24" s="111"/>
      <c r="W24" s="110"/>
      <c r="X24" s="109"/>
      <c r="Y24" s="111"/>
      <c r="Z24" s="110"/>
      <c r="AA24" s="109"/>
      <c r="AB24" s="111"/>
      <c r="AC24" s="110"/>
      <c r="AD24" s="109"/>
      <c r="AE24" s="111"/>
      <c r="AF24" s="110"/>
      <c r="AG24" s="109"/>
      <c r="AH24" s="111"/>
      <c r="AI24" s="110"/>
      <c r="AJ24" s="109"/>
      <c r="AK24" s="111"/>
      <c r="AL24" s="110"/>
      <c r="AM24" s="109"/>
      <c r="AN24" s="111"/>
      <c r="AO24" s="110"/>
      <c r="AP24" s="109"/>
      <c r="AQ24" s="111"/>
      <c r="AR24" s="110"/>
      <c r="AS24" s="109"/>
      <c r="AT24" s="111"/>
      <c r="AU24" s="110"/>
      <c r="AV24" s="109"/>
      <c r="AW24" s="111"/>
      <c r="AX24" s="110"/>
      <c r="AY24" s="109"/>
      <c r="AZ24" s="111"/>
      <c r="BA24" s="110"/>
      <c r="BB24" s="109"/>
      <c r="BC24" s="111"/>
      <c r="BD24" s="110"/>
    </row>
    <row r="25" spans="1:56" ht="14.25" customHeight="1" hidden="1" thickBot="1">
      <c r="A25" s="182"/>
      <c r="B25" s="174" t="s">
        <v>16</v>
      </c>
      <c r="C25" s="175"/>
      <c r="D25" s="175"/>
      <c r="E25" s="175"/>
      <c r="F25" s="115"/>
      <c r="G25" s="102"/>
      <c r="H25" s="115"/>
      <c r="I25" s="115"/>
      <c r="J25" s="102"/>
      <c r="K25" s="115"/>
      <c r="L25" s="115"/>
      <c r="M25" s="102"/>
      <c r="N25" s="115"/>
      <c r="O25" s="115"/>
      <c r="P25" s="102"/>
      <c r="Q25" s="115"/>
      <c r="R25" s="115"/>
      <c r="S25" s="102"/>
      <c r="T25" s="115"/>
      <c r="U25" s="115"/>
      <c r="V25" s="102"/>
      <c r="W25" s="115"/>
      <c r="X25" s="115"/>
      <c r="Y25" s="102"/>
      <c r="Z25" s="115"/>
      <c r="AA25" s="115"/>
      <c r="AB25" s="102"/>
      <c r="AC25" s="115"/>
      <c r="AD25" s="115"/>
      <c r="AE25" s="102"/>
      <c r="AF25" s="115"/>
      <c r="AG25" s="115"/>
      <c r="AH25" s="102"/>
      <c r="AI25" s="115"/>
      <c r="AJ25" s="115"/>
      <c r="AK25" s="102"/>
      <c r="AL25" s="115"/>
      <c r="AM25" s="115"/>
      <c r="AN25" s="102"/>
      <c r="AO25" s="115"/>
      <c r="AP25" s="115"/>
      <c r="AQ25" s="102"/>
      <c r="AR25" s="115"/>
      <c r="AS25" s="115"/>
      <c r="AT25" s="102"/>
      <c r="AU25" s="115"/>
      <c r="AV25" s="115"/>
      <c r="AW25" s="102"/>
      <c r="AX25" s="115"/>
      <c r="AY25" s="115"/>
      <c r="AZ25" s="102"/>
      <c r="BA25" s="115"/>
      <c r="BB25" s="115"/>
      <c r="BC25" s="102"/>
      <c r="BD25" s="115"/>
    </row>
    <row r="26" spans="1:56" ht="14.25" customHeight="1" hidden="1" thickBot="1">
      <c r="A26" s="182"/>
      <c r="B26" s="176" t="s">
        <v>17</v>
      </c>
      <c r="C26" s="177"/>
      <c r="D26" s="177"/>
      <c r="E26" s="177"/>
      <c r="F26" s="114"/>
      <c r="G26" s="118"/>
      <c r="H26" s="119"/>
      <c r="I26" s="114"/>
      <c r="J26" s="118"/>
      <c r="K26" s="119"/>
      <c r="L26" s="114"/>
      <c r="M26" s="118"/>
      <c r="N26" s="119"/>
      <c r="O26" s="114"/>
      <c r="P26" s="118"/>
      <c r="Q26" s="119"/>
      <c r="R26" s="114"/>
      <c r="S26" s="118"/>
      <c r="T26" s="119"/>
      <c r="U26" s="114"/>
      <c r="V26" s="118"/>
      <c r="W26" s="119"/>
      <c r="X26" s="114"/>
      <c r="Y26" s="118"/>
      <c r="Z26" s="119"/>
      <c r="AA26" s="114"/>
      <c r="AB26" s="118"/>
      <c r="AC26" s="119"/>
      <c r="AD26" s="114"/>
      <c r="AE26" s="118"/>
      <c r="AF26" s="119"/>
      <c r="AG26" s="114"/>
      <c r="AH26" s="118"/>
      <c r="AI26" s="119"/>
      <c r="AJ26" s="114"/>
      <c r="AK26" s="118"/>
      <c r="AL26" s="119"/>
      <c r="AM26" s="114"/>
      <c r="AN26" s="118"/>
      <c r="AO26" s="119"/>
      <c r="AP26" s="114"/>
      <c r="AQ26" s="118"/>
      <c r="AR26" s="119"/>
      <c r="AS26" s="114"/>
      <c r="AT26" s="118"/>
      <c r="AU26" s="119"/>
      <c r="AV26" s="114"/>
      <c r="AW26" s="118"/>
      <c r="AX26" s="119"/>
      <c r="AY26" s="114"/>
      <c r="AZ26" s="118"/>
      <c r="BA26" s="119"/>
      <c r="BB26" s="114"/>
      <c r="BC26" s="118"/>
      <c r="BD26" s="119"/>
    </row>
    <row r="27" spans="1:56" ht="14.25" customHeight="1" hidden="1" thickBot="1">
      <c r="A27" s="183"/>
      <c r="B27" s="178" t="s">
        <v>15</v>
      </c>
      <c r="C27" s="179"/>
      <c r="D27" s="179"/>
      <c r="E27" s="180"/>
      <c r="F27" s="112"/>
      <c r="G27" s="102"/>
      <c r="H27" s="120"/>
      <c r="I27" s="112"/>
      <c r="J27" s="102"/>
      <c r="K27" s="120"/>
      <c r="L27" s="112"/>
      <c r="M27" s="102"/>
      <c r="N27" s="120"/>
      <c r="O27" s="112"/>
      <c r="P27" s="102"/>
      <c r="Q27" s="120"/>
      <c r="R27" s="112"/>
      <c r="S27" s="102"/>
      <c r="T27" s="120"/>
      <c r="U27" s="112"/>
      <c r="V27" s="102"/>
      <c r="W27" s="120"/>
      <c r="X27" s="112"/>
      <c r="Y27" s="102"/>
      <c r="Z27" s="120"/>
      <c r="AA27" s="112"/>
      <c r="AB27" s="102"/>
      <c r="AC27" s="120"/>
      <c r="AD27" s="112"/>
      <c r="AE27" s="102"/>
      <c r="AF27" s="120"/>
      <c r="AG27" s="112"/>
      <c r="AH27" s="102"/>
      <c r="AI27" s="120"/>
      <c r="AJ27" s="112"/>
      <c r="AK27" s="102"/>
      <c r="AL27" s="120"/>
      <c r="AM27" s="112"/>
      <c r="AN27" s="102"/>
      <c r="AO27" s="120"/>
      <c r="AP27" s="112"/>
      <c r="AQ27" s="102"/>
      <c r="AR27" s="120"/>
      <c r="AS27" s="112"/>
      <c r="AT27" s="102"/>
      <c r="AU27" s="120"/>
      <c r="AV27" s="112"/>
      <c r="AW27" s="102"/>
      <c r="AX27" s="120"/>
      <c r="AY27" s="112"/>
      <c r="AZ27" s="102"/>
      <c r="BA27" s="120"/>
      <c r="BB27" s="112"/>
      <c r="BC27" s="102"/>
      <c r="BD27" s="120"/>
    </row>
    <row r="28" spans="1:56" s="49" customFormat="1" ht="14.25" thickBot="1">
      <c r="A28" s="45"/>
      <c r="B28" s="46"/>
      <c r="C28" s="46"/>
      <c r="D28" s="46"/>
      <c r="E28" s="46"/>
      <c r="F28" s="45"/>
      <c r="G28" s="50"/>
      <c r="H28" s="48"/>
      <c r="I28" s="45"/>
      <c r="J28" s="47"/>
      <c r="K28" s="48"/>
      <c r="L28" s="45"/>
      <c r="M28" s="47"/>
      <c r="N28" s="48"/>
      <c r="O28" s="45"/>
      <c r="P28" s="47"/>
      <c r="Q28" s="48"/>
      <c r="R28" s="45"/>
      <c r="S28" s="47"/>
      <c r="T28" s="48"/>
      <c r="U28" s="45"/>
      <c r="V28" s="47"/>
      <c r="W28" s="48"/>
      <c r="X28" s="45"/>
      <c r="Y28" s="47"/>
      <c r="Z28" s="48"/>
      <c r="AA28" s="45"/>
      <c r="AB28" s="47"/>
      <c r="AC28" s="48"/>
      <c r="AD28" s="45"/>
      <c r="AE28" s="47"/>
      <c r="AF28" s="48"/>
      <c r="AG28" s="45"/>
      <c r="AH28" s="47"/>
      <c r="AI28" s="48"/>
      <c r="AJ28" s="45"/>
      <c r="AK28" s="47"/>
      <c r="AL28" s="48"/>
      <c r="AM28" s="45"/>
      <c r="AN28" s="47"/>
      <c r="AO28" s="48"/>
      <c r="AP28" s="45"/>
      <c r="AQ28" s="47"/>
      <c r="AR28" s="48"/>
      <c r="AS28" s="45"/>
      <c r="AT28" s="47"/>
      <c r="AU28" s="48"/>
      <c r="AV28" s="45"/>
      <c r="AW28" s="47"/>
      <c r="AX28" s="48"/>
      <c r="AY28" s="45"/>
      <c r="AZ28" s="47"/>
      <c r="BA28" s="48"/>
      <c r="BB28" s="45"/>
      <c r="BC28" s="47"/>
      <c r="BD28" s="48"/>
    </row>
    <row r="29" spans="1:56" ht="14.25" thickBot="1">
      <c r="A29" s="121"/>
      <c r="B29" s="122" t="s">
        <v>37</v>
      </c>
      <c r="C29" s="123"/>
      <c r="D29" s="123"/>
      <c r="E29" s="123"/>
      <c r="F29" s="153" t="s">
        <v>49</v>
      </c>
      <c r="G29" s="154"/>
      <c r="H29" s="155"/>
      <c r="I29" s="153" t="s">
        <v>49</v>
      </c>
      <c r="J29" s="154"/>
      <c r="K29" s="155"/>
      <c r="L29" s="153" t="s">
        <v>49</v>
      </c>
      <c r="M29" s="154"/>
      <c r="N29" s="155"/>
      <c r="O29" s="153" t="s">
        <v>49</v>
      </c>
      <c r="P29" s="154"/>
      <c r="Q29" s="155"/>
      <c r="R29" s="153" t="s">
        <v>49</v>
      </c>
      <c r="S29" s="154"/>
      <c r="T29" s="155"/>
      <c r="U29" s="153" t="s">
        <v>49</v>
      </c>
      <c r="V29" s="154"/>
      <c r="W29" s="155"/>
      <c r="X29" s="153" t="s">
        <v>96</v>
      </c>
      <c r="Y29" s="154"/>
      <c r="Z29" s="155"/>
      <c r="AA29" s="153" t="s">
        <v>49</v>
      </c>
      <c r="AB29" s="154"/>
      <c r="AC29" s="155"/>
      <c r="AD29" s="153" t="s">
        <v>49</v>
      </c>
      <c r="AE29" s="154"/>
      <c r="AF29" s="155"/>
      <c r="AG29" s="153" t="s">
        <v>49</v>
      </c>
      <c r="AH29" s="154"/>
      <c r="AI29" s="155"/>
      <c r="AJ29" s="153" t="s">
        <v>49</v>
      </c>
      <c r="AK29" s="154"/>
      <c r="AL29" s="155"/>
      <c r="AM29" s="153" t="s">
        <v>49</v>
      </c>
      <c r="AN29" s="154"/>
      <c r="AO29" s="155"/>
      <c r="AP29" s="153" t="s">
        <v>49</v>
      </c>
      <c r="AQ29" s="154"/>
      <c r="AR29" s="155"/>
      <c r="AS29" s="153" t="s">
        <v>92</v>
      </c>
      <c r="AT29" s="154"/>
      <c r="AU29" s="155"/>
      <c r="AV29" s="153" t="s">
        <v>92</v>
      </c>
      <c r="AW29" s="154"/>
      <c r="AX29" s="155"/>
      <c r="AY29" s="153" t="s">
        <v>92</v>
      </c>
      <c r="AZ29" s="154"/>
      <c r="BA29" s="155"/>
      <c r="BB29" s="153" t="s">
        <v>100</v>
      </c>
      <c r="BC29" s="154"/>
      <c r="BD29" s="155"/>
    </row>
    <row r="30" spans="1:56" ht="13.5">
      <c r="A30" s="121"/>
      <c r="B30" s="121"/>
      <c r="C30" s="121"/>
      <c r="D30" s="121"/>
      <c r="E30" s="121"/>
      <c r="F30" s="121"/>
      <c r="G30" s="121"/>
      <c r="H30" s="121"/>
      <c r="X30" s="66"/>
      <c r="Y30" s="66"/>
      <c r="Z30" s="66"/>
      <c r="AA30" s="210" t="s">
        <v>95</v>
      </c>
      <c r="AB30" s="210"/>
      <c r="AC30" s="211"/>
      <c r="AD30" s="210" t="s">
        <v>95</v>
      </c>
      <c r="AE30" s="210"/>
      <c r="AF30" s="211"/>
      <c r="AG30" s="212"/>
      <c r="AH30" s="212"/>
      <c r="AI30" s="213"/>
      <c r="AM30" s="210" t="s">
        <v>95</v>
      </c>
      <c r="AN30" s="210"/>
      <c r="AO30" s="211"/>
      <c r="AP30" s="210" t="s">
        <v>95</v>
      </c>
      <c r="AQ30" s="210"/>
      <c r="AR30" s="211"/>
      <c r="AV30" s="210" t="s">
        <v>95</v>
      </c>
      <c r="AW30" s="210"/>
      <c r="AX30" s="211"/>
      <c r="BB30" s="210" t="s">
        <v>95</v>
      </c>
      <c r="BC30" s="210"/>
      <c r="BD30" s="211"/>
    </row>
    <row r="31" spans="1:29" ht="13.5">
      <c r="A31" s="121"/>
      <c r="B31" s="121"/>
      <c r="C31" s="121"/>
      <c r="D31" s="121"/>
      <c r="E31" s="121"/>
      <c r="F31" s="121"/>
      <c r="G31" s="121"/>
      <c r="H31" s="121"/>
      <c r="X31" s="66"/>
      <c r="Y31" s="66"/>
      <c r="Z31" s="66"/>
      <c r="AA31" s="66"/>
      <c r="AB31" s="66"/>
      <c r="AC31" s="66"/>
    </row>
    <row r="32" spans="1:29" ht="13.5">
      <c r="A32" s="121"/>
      <c r="B32" s="121"/>
      <c r="C32" s="121"/>
      <c r="D32" s="121"/>
      <c r="E32" s="121"/>
      <c r="F32" s="121"/>
      <c r="G32" s="121"/>
      <c r="H32" s="121"/>
      <c r="X32" s="66"/>
      <c r="Y32" s="66"/>
      <c r="Z32" s="66"/>
      <c r="AA32" s="66"/>
      <c r="AB32" s="66"/>
      <c r="AC32" s="66"/>
    </row>
    <row r="33" s="124" customFormat="1" ht="12.75">
      <c r="H33" s="121"/>
    </row>
    <row r="34" spans="1:8" s="124" customFormat="1" ht="12.75" customHeight="1">
      <c r="A34" s="125"/>
      <c r="B34" s="125"/>
      <c r="C34" s="125"/>
      <c r="D34" s="125"/>
      <c r="E34" s="125"/>
      <c r="F34" s="126"/>
      <c r="G34" s="126"/>
      <c r="H34" s="126"/>
    </row>
    <row r="35" spans="1:21" s="124" customFormat="1" ht="11.25">
      <c r="A35" s="127" t="s">
        <v>61</v>
      </c>
      <c r="B35" s="127"/>
      <c r="C35" s="127"/>
      <c r="D35" s="127"/>
      <c r="E35" s="127"/>
      <c r="F35" s="127"/>
      <c r="G35" s="127"/>
      <c r="H35" s="127"/>
      <c r="U35" s="127"/>
    </row>
    <row r="36" spans="1:21" s="124" customFormat="1" ht="11.25">
      <c r="A36" s="126" t="s">
        <v>43</v>
      </c>
      <c r="B36" s="126"/>
      <c r="C36" s="126"/>
      <c r="D36" s="126"/>
      <c r="E36" s="126"/>
      <c r="F36" s="126"/>
      <c r="G36" s="126"/>
      <c r="H36" s="126"/>
      <c r="U36" s="126"/>
    </row>
    <row r="37" s="124" customFormat="1" ht="12.75">
      <c r="H37" s="121"/>
    </row>
    <row r="38" s="124" customFormat="1" ht="12.75">
      <c r="H38" s="121"/>
    </row>
    <row r="39" s="124" customFormat="1" ht="12.75">
      <c r="H39" s="121"/>
    </row>
    <row r="40" s="124" customFormat="1" ht="12.75">
      <c r="H40" s="121"/>
    </row>
    <row r="41" spans="1:8" ht="12.75">
      <c r="A41" t="s">
        <v>103</v>
      </c>
      <c r="H41" s="128"/>
    </row>
    <row r="43" spans="1:8" ht="12.75">
      <c r="A43" s="124" t="s">
        <v>65</v>
      </c>
      <c r="H43" s="128"/>
    </row>
    <row r="44" spans="1:8" ht="12.75">
      <c r="A44" s="128"/>
      <c r="B44" s="128"/>
      <c r="C44" s="128"/>
      <c r="D44" s="128"/>
      <c r="E44" s="128"/>
      <c r="F44" s="128"/>
      <c r="G44" s="128"/>
      <c r="H44" s="128"/>
    </row>
    <row r="45" spans="1:8" ht="12.75">
      <c r="A45" s="128"/>
      <c r="B45" s="128"/>
      <c r="C45" s="128"/>
      <c r="D45" s="128"/>
      <c r="E45" s="128"/>
      <c r="F45" s="128"/>
      <c r="G45" s="128"/>
      <c r="H45" s="128"/>
    </row>
    <row r="46" spans="1:8" ht="12.75">
      <c r="A46" s="128"/>
      <c r="B46" s="128"/>
      <c r="C46" s="128"/>
      <c r="D46" s="128"/>
      <c r="E46" s="128"/>
      <c r="F46" s="128"/>
      <c r="G46" s="128"/>
      <c r="H46" s="128"/>
    </row>
    <row r="47" spans="1:8" ht="12.75">
      <c r="A47" s="128"/>
      <c r="B47" s="128"/>
      <c r="C47" s="128"/>
      <c r="D47" s="128"/>
      <c r="E47" s="128"/>
      <c r="F47" s="128"/>
      <c r="G47" s="128"/>
      <c r="H47" s="128"/>
    </row>
    <row r="48" spans="1:8" ht="12.75">
      <c r="A48" s="128"/>
      <c r="B48" s="128"/>
      <c r="C48" s="128"/>
      <c r="D48" s="128"/>
      <c r="E48" s="128"/>
      <c r="F48" s="128"/>
      <c r="G48" s="128"/>
      <c r="H48" s="128"/>
    </row>
    <row r="49" spans="1:8" ht="12.75">
      <c r="A49" s="128"/>
      <c r="B49" s="128"/>
      <c r="C49" s="128"/>
      <c r="D49" s="128"/>
      <c r="E49" s="128"/>
      <c r="F49" s="128"/>
      <c r="G49" s="128"/>
      <c r="H49" s="128"/>
    </row>
    <row r="50" spans="1:8" ht="12.75">
      <c r="A50" s="128"/>
      <c r="B50" s="128"/>
      <c r="C50" s="128"/>
      <c r="D50" s="128"/>
      <c r="E50" s="128"/>
      <c r="F50" s="128"/>
      <c r="G50" s="128"/>
      <c r="H50" s="128"/>
    </row>
    <row r="51" spans="1:8" ht="12.75">
      <c r="A51" s="128"/>
      <c r="B51" s="128"/>
      <c r="C51" s="128"/>
      <c r="D51" s="128"/>
      <c r="E51" s="128"/>
      <c r="F51" s="128"/>
      <c r="G51" s="128"/>
      <c r="H51" s="128"/>
    </row>
    <row r="52" spans="1:8" ht="12.75">
      <c r="A52" s="128"/>
      <c r="B52" s="128"/>
      <c r="C52" s="128"/>
      <c r="D52" s="128"/>
      <c r="E52" s="128"/>
      <c r="F52" s="128"/>
      <c r="G52" s="128"/>
      <c r="H52" s="128"/>
    </row>
    <row r="53" spans="1:8" ht="12.75">
      <c r="A53" s="128"/>
      <c r="B53" s="128"/>
      <c r="C53" s="128"/>
      <c r="D53" s="128"/>
      <c r="E53" s="128"/>
      <c r="F53" s="128"/>
      <c r="G53" s="128"/>
      <c r="H53" s="128"/>
    </row>
    <row r="54" spans="1:8" ht="12.75">
      <c r="A54" s="128"/>
      <c r="B54" s="128"/>
      <c r="C54" s="128"/>
      <c r="D54" s="128"/>
      <c r="E54" s="128"/>
      <c r="F54" s="128"/>
      <c r="G54" s="128"/>
      <c r="H54" s="128"/>
    </row>
    <row r="55" spans="1:8" ht="12.75">
      <c r="A55" s="128"/>
      <c r="B55" s="128"/>
      <c r="C55" s="128"/>
      <c r="D55" s="128"/>
      <c r="E55" s="128"/>
      <c r="F55" s="128"/>
      <c r="G55" s="128"/>
      <c r="H55" s="128"/>
    </row>
    <row r="56" spans="1:8" ht="12.75">
      <c r="A56" s="128"/>
      <c r="B56" s="128"/>
      <c r="C56" s="128"/>
      <c r="D56" s="128"/>
      <c r="E56" s="128"/>
      <c r="F56" s="128"/>
      <c r="G56" s="128"/>
      <c r="H56" s="128"/>
    </row>
    <row r="57" spans="1:8" ht="12.75">
      <c r="A57" s="128"/>
      <c r="B57" s="128"/>
      <c r="C57" s="128"/>
      <c r="D57" s="128"/>
      <c r="E57" s="128"/>
      <c r="F57" s="128"/>
      <c r="G57" s="128"/>
      <c r="H57" s="128"/>
    </row>
    <row r="58" spans="1:8" ht="12.75">
      <c r="A58" s="128"/>
      <c r="B58" s="128"/>
      <c r="C58" s="128"/>
      <c r="D58" s="128"/>
      <c r="E58" s="128"/>
      <c r="F58" s="128"/>
      <c r="G58" s="128"/>
      <c r="H58" s="128"/>
    </row>
    <row r="59" spans="1:8" ht="12.75">
      <c r="A59" s="128"/>
      <c r="B59" s="128"/>
      <c r="C59" s="128"/>
      <c r="D59" s="128"/>
      <c r="E59" s="128"/>
      <c r="F59" s="128"/>
      <c r="G59" s="128"/>
      <c r="H59" s="128"/>
    </row>
    <row r="60" spans="1:8" ht="12.75">
      <c r="A60" s="128"/>
      <c r="B60" s="128"/>
      <c r="C60" s="128"/>
      <c r="D60" s="128"/>
      <c r="E60" s="128"/>
      <c r="F60" s="128"/>
      <c r="G60" s="128"/>
      <c r="H60" s="128"/>
    </row>
    <row r="61" spans="1:8" ht="12.75">
      <c r="A61" s="128"/>
      <c r="B61" s="128"/>
      <c r="C61" s="128"/>
      <c r="D61" s="128"/>
      <c r="E61" s="128"/>
      <c r="F61" s="128"/>
      <c r="G61" s="128"/>
      <c r="H61" s="128"/>
    </row>
    <row r="62" spans="1:8" ht="12.75">
      <c r="A62" s="128"/>
      <c r="B62" s="128"/>
      <c r="C62" s="128"/>
      <c r="D62" s="128"/>
      <c r="E62" s="128"/>
      <c r="F62" s="128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  <row r="77" spans="1:8" ht="12.75">
      <c r="A77" s="128"/>
      <c r="B77" s="128"/>
      <c r="C77" s="128"/>
      <c r="D77" s="128"/>
      <c r="E77" s="128"/>
      <c r="F77" s="128"/>
      <c r="G77" s="128"/>
      <c r="H77" s="128"/>
    </row>
    <row r="78" spans="1:8" ht="12.75">
      <c r="A78" s="128"/>
      <c r="B78" s="128"/>
      <c r="C78" s="128"/>
      <c r="D78" s="128"/>
      <c r="E78" s="128"/>
      <c r="F78" s="128"/>
      <c r="G78" s="128"/>
      <c r="H78" s="128"/>
    </row>
    <row r="79" spans="1:8" ht="12.75">
      <c r="A79" s="128"/>
      <c r="B79" s="128"/>
      <c r="C79" s="128"/>
      <c r="D79" s="128"/>
      <c r="E79" s="128"/>
      <c r="F79" s="128"/>
      <c r="G79" s="128"/>
      <c r="H79" s="128"/>
    </row>
    <row r="80" spans="1:8" ht="12.75">
      <c r="A80" s="128"/>
      <c r="B80" s="128"/>
      <c r="C80" s="128"/>
      <c r="D80" s="128"/>
      <c r="E80" s="128"/>
      <c r="F80" s="128"/>
      <c r="G80" s="128"/>
      <c r="H80" s="128"/>
    </row>
    <row r="81" spans="1:8" ht="12.75">
      <c r="A81" s="128"/>
      <c r="B81" s="128"/>
      <c r="C81" s="128"/>
      <c r="D81" s="128"/>
      <c r="E81" s="128"/>
      <c r="F81" s="128"/>
      <c r="G81" s="128"/>
      <c r="H81" s="128"/>
    </row>
    <row r="82" spans="1:8" ht="12.75">
      <c r="A82" s="128"/>
      <c r="B82" s="128"/>
      <c r="C82" s="128"/>
      <c r="D82" s="128"/>
      <c r="E82" s="128"/>
      <c r="F82" s="128"/>
      <c r="G82" s="128"/>
      <c r="H82" s="128"/>
    </row>
    <row r="83" spans="1:8" ht="12.75">
      <c r="A83" s="128"/>
      <c r="B83" s="128"/>
      <c r="C83" s="128"/>
      <c r="D83" s="128"/>
      <c r="E83" s="128"/>
      <c r="F83" s="128"/>
      <c r="G83" s="128"/>
      <c r="H83" s="128"/>
    </row>
    <row r="84" spans="1:8" ht="12.75">
      <c r="A84" s="128"/>
      <c r="B84" s="128"/>
      <c r="C84" s="128"/>
      <c r="D84" s="128"/>
      <c r="E84" s="128"/>
      <c r="F84" s="128"/>
      <c r="G84" s="128"/>
      <c r="H84" s="128"/>
    </row>
    <row r="85" spans="1:8" ht="12.75">
      <c r="A85" s="128"/>
      <c r="B85" s="128"/>
      <c r="C85" s="128"/>
      <c r="D85" s="128"/>
      <c r="E85" s="128"/>
      <c r="F85" s="128"/>
      <c r="G85" s="128"/>
      <c r="H85" s="128"/>
    </row>
    <row r="86" spans="1:8" ht="12.75">
      <c r="A86" s="128"/>
      <c r="B86" s="128"/>
      <c r="C86" s="128"/>
      <c r="D86" s="128"/>
      <c r="E86" s="128"/>
      <c r="F86" s="128"/>
      <c r="G86" s="128"/>
      <c r="H86" s="128"/>
    </row>
    <row r="87" spans="1:8" ht="12.75">
      <c r="A87" s="128"/>
      <c r="B87" s="128"/>
      <c r="C87" s="128"/>
      <c r="D87" s="128"/>
      <c r="E87" s="128"/>
      <c r="F87" s="128"/>
      <c r="G87" s="128"/>
      <c r="H87" s="128"/>
    </row>
    <row r="88" spans="1:8" ht="12.75">
      <c r="A88" s="128"/>
      <c r="B88" s="128"/>
      <c r="C88" s="128"/>
      <c r="D88" s="128"/>
      <c r="E88" s="128"/>
      <c r="F88" s="128"/>
      <c r="G88" s="128"/>
      <c r="H88" s="128"/>
    </row>
    <row r="89" spans="1:8" ht="12.75">
      <c r="A89" s="128"/>
      <c r="B89" s="128"/>
      <c r="C89" s="128"/>
      <c r="D89" s="128"/>
      <c r="E89" s="128"/>
      <c r="F89" s="128"/>
      <c r="G89" s="128"/>
      <c r="H89" s="128"/>
    </row>
    <row r="90" spans="1:8" ht="12.75">
      <c r="A90" s="128"/>
      <c r="B90" s="128"/>
      <c r="C90" s="128"/>
      <c r="D90" s="128"/>
      <c r="E90" s="128"/>
      <c r="F90" s="128"/>
      <c r="G90" s="128"/>
      <c r="H90" s="128"/>
    </row>
    <row r="91" spans="1:8" ht="12.75">
      <c r="A91" s="129"/>
      <c r="B91" s="129"/>
      <c r="C91" s="129"/>
      <c r="D91" s="129"/>
      <c r="E91" s="129"/>
      <c r="F91" s="129"/>
      <c r="G91" s="129"/>
      <c r="H91" s="129"/>
    </row>
    <row r="92" spans="1:8" ht="12.75">
      <c r="A92" s="129"/>
      <c r="B92" s="129"/>
      <c r="C92" s="129"/>
      <c r="D92" s="129"/>
      <c r="E92" s="129"/>
      <c r="F92" s="129"/>
      <c r="G92" s="129"/>
      <c r="H92" s="129"/>
    </row>
    <row r="93" spans="1:8" ht="12.75">
      <c r="A93" s="129"/>
      <c r="B93" s="129"/>
      <c r="C93" s="129"/>
      <c r="D93" s="129"/>
      <c r="E93" s="129"/>
      <c r="F93" s="129"/>
      <c r="G93" s="129"/>
      <c r="H93" s="129"/>
    </row>
    <row r="94" spans="1:8" ht="12.75">
      <c r="A94" s="129"/>
      <c r="B94" s="129"/>
      <c r="C94" s="129"/>
      <c r="D94" s="129"/>
      <c r="E94" s="129"/>
      <c r="F94" s="129"/>
      <c r="G94" s="129"/>
      <c r="H94" s="129"/>
    </row>
    <row r="95" spans="1:8" ht="12.75">
      <c r="A95" s="129"/>
      <c r="B95" s="129"/>
      <c r="C95" s="129"/>
      <c r="D95" s="129"/>
      <c r="E95" s="129"/>
      <c r="F95" s="129"/>
      <c r="G95" s="129"/>
      <c r="H95" s="129"/>
    </row>
    <row r="96" spans="1:8" ht="12.75">
      <c r="A96" s="129"/>
      <c r="B96" s="129"/>
      <c r="C96" s="129"/>
      <c r="D96" s="129"/>
      <c r="E96" s="129"/>
      <c r="F96" s="129"/>
      <c r="G96" s="129"/>
      <c r="H96" s="129"/>
    </row>
    <row r="97" spans="1:8" ht="12.75">
      <c r="A97" s="129"/>
      <c r="B97" s="129"/>
      <c r="C97" s="129"/>
      <c r="D97" s="129"/>
      <c r="E97" s="129"/>
      <c r="F97" s="129"/>
      <c r="G97" s="129"/>
      <c r="H97" s="129"/>
    </row>
    <row r="98" spans="1:8" ht="12.75">
      <c r="A98" s="129"/>
      <c r="B98" s="129"/>
      <c r="C98" s="129"/>
      <c r="D98" s="129"/>
      <c r="E98" s="129"/>
      <c r="F98" s="129"/>
      <c r="G98" s="129"/>
      <c r="H98" s="129"/>
    </row>
    <row r="99" spans="1:8" ht="12.75">
      <c r="A99" s="129"/>
      <c r="B99" s="129"/>
      <c r="C99" s="129"/>
      <c r="D99" s="129"/>
      <c r="E99" s="129"/>
      <c r="F99" s="129"/>
      <c r="G99" s="129"/>
      <c r="H99" s="129"/>
    </row>
    <row r="100" spans="1:8" ht="12.75">
      <c r="A100" s="129"/>
      <c r="B100" s="129"/>
      <c r="C100" s="129"/>
      <c r="D100" s="129"/>
      <c r="E100" s="129"/>
      <c r="F100" s="129"/>
      <c r="G100" s="129"/>
      <c r="H100" s="129"/>
    </row>
    <row r="101" spans="1:8" ht="12.75">
      <c r="A101" s="129"/>
      <c r="B101" s="129"/>
      <c r="C101" s="129"/>
      <c r="D101" s="129"/>
      <c r="E101" s="129"/>
      <c r="F101" s="129"/>
      <c r="G101" s="129"/>
      <c r="H101" s="129"/>
    </row>
    <row r="102" spans="1:8" ht="12.75">
      <c r="A102" s="129"/>
      <c r="B102" s="129"/>
      <c r="C102" s="129"/>
      <c r="D102" s="129"/>
      <c r="E102" s="129"/>
      <c r="F102" s="129"/>
      <c r="G102" s="129"/>
      <c r="H102" s="129"/>
    </row>
    <row r="103" spans="1:8" ht="12.75">
      <c r="A103" s="129"/>
      <c r="B103" s="129"/>
      <c r="C103" s="129"/>
      <c r="D103" s="129"/>
      <c r="E103" s="129"/>
      <c r="F103" s="129"/>
      <c r="G103" s="129"/>
      <c r="H103" s="129"/>
    </row>
    <row r="104" spans="1:8" ht="12.75">
      <c r="A104" s="129"/>
      <c r="B104" s="129"/>
      <c r="C104" s="129"/>
      <c r="D104" s="129"/>
      <c r="E104" s="129"/>
      <c r="F104" s="129"/>
      <c r="G104" s="129"/>
      <c r="H104" s="129"/>
    </row>
    <row r="105" spans="1:8" ht="12.75">
      <c r="A105" s="129"/>
      <c r="B105" s="129"/>
      <c r="C105" s="129"/>
      <c r="D105" s="129"/>
      <c r="E105" s="129"/>
      <c r="F105" s="129"/>
      <c r="G105" s="129"/>
      <c r="H105" s="129"/>
    </row>
    <row r="106" spans="1:8" ht="12.75">
      <c r="A106" s="129"/>
      <c r="B106" s="129"/>
      <c r="C106" s="129"/>
      <c r="D106" s="129"/>
      <c r="E106" s="129"/>
      <c r="F106" s="129"/>
      <c r="G106" s="129"/>
      <c r="H106" s="129"/>
    </row>
    <row r="107" spans="1:8" ht="12.75">
      <c r="A107" s="129"/>
      <c r="B107" s="129"/>
      <c r="C107" s="129"/>
      <c r="D107" s="129"/>
      <c r="E107" s="129"/>
      <c r="F107" s="129"/>
      <c r="G107" s="129"/>
      <c r="H107" s="129"/>
    </row>
    <row r="108" spans="1:8" ht="12.75">
      <c r="A108" s="129"/>
      <c r="B108" s="129"/>
      <c r="C108" s="129"/>
      <c r="D108" s="129"/>
      <c r="E108" s="129"/>
      <c r="F108" s="129"/>
      <c r="G108" s="129"/>
      <c r="H108" s="129"/>
    </row>
    <row r="109" spans="1:8" ht="12.75">
      <c r="A109" s="129"/>
      <c r="B109" s="129"/>
      <c r="C109" s="129"/>
      <c r="D109" s="129"/>
      <c r="E109" s="129"/>
      <c r="F109" s="129"/>
      <c r="G109" s="129"/>
      <c r="H109" s="129"/>
    </row>
    <row r="110" spans="1:8" ht="12.75">
      <c r="A110" s="129"/>
      <c r="B110" s="129"/>
      <c r="C110" s="129"/>
      <c r="D110" s="129"/>
      <c r="E110" s="129"/>
      <c r="F110" s="129"/>
      <c r="G110" s="129"/>
      <c r="H110" s="129"/>
    </row>
    <row r="111" spans="1:8" ht="12.75">
      <c r="A111" s="129"/>
      <c r="B111" s="129"/>
      <c r="C111" s="129"/>
      <c r="D111" s="129"/>
      <c r="E111" s="129"/>
      <c r="F111" s="129"/>
      <c r="G111" s="129"/>
      <c r="H111" s="129"/>
    </row>
    <row r="112" spans="1:8" ht="12.75">
      <c r="A112" s="129"/>
      <c r="B112" s="129"/>
      <c r="C112" s="129"/>
      <c r="D112" s="129"/>
      <c r="E112" s="129"/>
      <c r="F112" s="129"/>
      <c r="G112" s="129"/>
      <c r="H112" s="129"/>
    </row>
    <row r="113" spans="1:8" ht="12.75">
      <c r="A113" s="129"/>
      <c r="B113" s="129"/>
      <c r="C113" s="129"/>
      <c r="D113" s="129"/>
      <c r="E113" s="129"/>
      <c r="F113" s="129"/>
      <c r="G113" s="129"/>
      <c r="H113" s="129"/>
    </row>
    <row r="114" spans="1:8" ht="12.75">
      <c r="A114" s="129"/>
      <c r="B114" s="129"/>
      <c r="C114" s="129"/>
      <c r="D114" s="129"/>
      <c r="E114" s="129"/>
      <c r="F114" s="129"/>
      <c r="G114" s="129"/>
      <c r="H114" s="129"/>
    </row>
    <row r="115" spans="1:8" ht="12.75">
      <c r="A115" s="129"/>
      <c r="B115" s="129"/>
      <c r="C115" s="129"/>
      <c r="D115" s="129"/>
      <c r="E115" s="129"/>
      <c r="F115" s="129"/>
      <c r="G115" s="129"/>
      <c r="H115" s="129"/>
    </row>
    <row r="116" spans="1:8" ht="12.75">
      <c r="A116" s="129"/>
      <c r="B116" s="129"/>
      <c r="C116" s="129"/>
      <c r="D116" s="129"/>
      <c r="E116" s="129"/>
      <c r="F116" s="129"/>
      <c r="G116" s="129"/>
      <c r="H116" s="129"/>
    </row>
    <row r="117" spans="1:8" ht="12.75">
      <c r="A117" s="129"/>
      <c r="B117" s="129"/>
      <c r="C117" s="129"/>
      <c r="D117" s="129"/>
      <c r="E117" s="129"/>
      <c r="F117" s="129"/>
      <c r="G117" s="129"/>
      <c r="H117" s="129"/>
    </row>
    <row r="118" spans="1:8" ht="12.75">
      <c r="A118" s="129"/>
      <c r="B118" s="129"/>
      <c r="C118" s="129"/>
      <c r="D118" s="129"/>
      <c r="E118" s="129"/>
      <c r="F118" s="129"/>
      <c r="G118" s="129"/>
      <c r="H118" s="129"/>
    </row>
    <row r="119" spans="1:8" ht="12.75">
      <c r="A119" s="129"/>
      <c r="B119" s="129"/>
      <c r="C119" s="129"/>
      <c r="D119" s="129"/>
      <c r="E119" s="129"/>
      <c r="F119" s="129"/>
      <c r="G119" s="129"/>
      <c r="H119" s="129"/>
    </row>
    <row r="120" spans="1:8" ht="12.75">
      <c r="A120" s="129"/>
      <c r="B120" s="129"/>
      <c r="C120" s="129"/>
      <c r="D120" s="129"/>
      <c r="E120" s="129"/>
      <c r="F120" s="129"/>
      <c r="G120" s="129"/>
      <c r="H120" s="129"/>
    </row>
    <row r="121" spans="1:8" ht="12.75">
      <c r="A121" s="129"/>
      <c r="B121" s="129"/>
      <c r="C121" s="129"/>
      <c r="D121" s="129"/>
      <c r="E121" s="129"/>
      <c r="F121" s="129"/>
      <c r="G121" s="129"/>
      <c r="H121" s="129"/>
    </row>
    <row r="122" spans="1:8" ht="12.75">
      <c r="A122" s="129"/>
      <c r="B122" s="129"/>
      <c r="C122" s="129"/>
      <c r="D122" s="129"/>
      <c r="E122" s="129"/>
      <c r="F122" s="129"/>
      <c r="G122" s="129"/>
      <c r="H122" s="129"/>
    </row>
    <row r="123" spans="1:8" ht="12.75">
      <c r="A123" s="129"/>
      <c r="B123" s="129"/>
      <c r="C123" s="129"/>
      <c r="D123" s="129"/>
      <c r="E123" s="129"/>
      <c r="F123" s="129"/>
      <c r="G123" s="129"/>
      <c r="H123" s="129"/>
    </row>
    <row r="124" spans="1:8" ht="12.75">
      <c r="A124" s="129"/>
      <c r="B124" s="129"/>
      <c r="C124" s="129"/>
      <c r="D124" s="129"/>
      <c r="E124" s="129"/>
      <c r="F124" s="129"/>
      <c r="G124" s="129"/>
      <c r="H124" s="129"/>
    </row>
    <row r="125" spans="1:8" ht="12.75">
      <c r="A125" s="129"/>
      <c r="B125" s="129"/>
      <c r="C125" s="129"/>
      <c r="D125" s="129"/>
      <c r="E125" s="129"/>
      <c r="F125" s="129"/>
      <c r="G125" s="129"/>
      <c r="H125" s="129"/>
    </row>
    <row r="126" spans="1:8" ht="12.75">
      <c r="A126" s="129"/>
      <c r="B126" s="129"/>
      <c r="C126" s="129"/>
      <c r="D126" s="129"/>
      <c r="E126" s="129"/>
      <c r="F126" s="129"/>
      <c r="G126" s="129"/>
      <c r="H126" s="129"/>
    </row>
    <row r="127" spans="1:8" ht="12.75">
      <c r="A127" s="129"/>
      <c r="B127" s="129"/>
      <c r="C127" s="129"/>
      <c r="D127" s="129"/>
      <c r="E127" s="129"/>
      <c r="F127" s="129"/>
      <c r="G127" s="129"/>
      <c r="H127" s="129"/>
    </row>
    <row r="128" spans="1:8" ht="12.75">
      <c r="A128" s="129"/>
      <c r="B128" s="129"/>
      <c r="C128" s="129"/>
      <c r="D128" s="129"/>
      <c r="E128" s="129"/>
      <c r="F128" s="129"/>
      <c r="G128" s="129"/>
      <c r="H128" s="129"/>
    </row>
    <row r="129" spans="1:8" ht="12.75">
      <c r="A129" s="129"/>
      <c r="B129" s="129"/>
      <c r="C129" s="129"/>
      <c r="D129" s="129"/>
      <c r="E129" s="129"/>
      <c r="F129" s="129"/>
      <c r="G129" s="129"/>
      <c r="H129" s="129"/>
    </row>
    <row r="130" spans="1:8" ht="12.75">
      <c r="A130" s="129"/>
      <c r="B130" s="129"/>
      <c r="C130" s="129"/>
      <c r="D130" s="129"/>
      <c r="E130" s="129"/>
      <c r="F130" s="129"/>
      <c r="G130" s="129"/>
      <c r="H130" s="129"/>
    </row>
    <row r="131" spans="1:8" ht="12.75">
      <c r="A131" s="129"/>
      <c r="B131" s="129"/>
      <c r="C131" s="129"/>
      <c r="D131" s="129"/>
      <c r="E131" s="129"/>
      <c r="F131" s="129"/>
      <c r="G131" s="129"/>
      <c r="H131" s="129"/>
    </row>
    <row r="132" spans="1:8" ht="12.75">
      <c r="A132" s="129"/>
      <c r="B132" s="129"/>
      <c r="C132" s="129"/>
      <c r="D132" s="129"/>
      <c r="E132" s="129"/>
      <c r="F132" s="129"/>
      <c r="G132" s="129"/>
      <c r="H132" s="129"/>
    </row>
    <row r="133" spans="1:8" ht="12.75">
      <c r="A133" s="129"/>
      <c r="B133" s="129"/>
      <c r="C133" s="129"/>
      <c r="D133" s="129"/>
      <c r="E133" s="129"/>
      <c r="F133" s="129"/>
      <c r="G133" s="129"/>
      <c r="H133" s="129"/>
    </row>
    <row r="134" spans="1:8" ht="12.75">
      <c r="A134" s="129"/>
      <c r="B134" s="129"/>
      <c r="C134" s="129"/>
      <c r="D134" s="129"/>
      <c r="E134" s="129"/>
      <c r="F134" s="129"/>
      <c r="G134" s="129"/>
      <c r="H134" s="129"/>
    </row>
    <row r="135" spans="1:8" ht="12.75">
      <c r="A135" s="129"/>
      <c r="B135" s="129"/>
      <c r="C135" s="129"/>
      <c r="D135" s="129"/>
      <c r="E135" s="129"/>
      <c r="F135" s="129"/>
      <c r="G135" s="129"/>
      <c r="H135" s="129"/>
    </row>
    <row r="136" spans="1:8" ht="12.75">
      <c r="A136" s="129"/>
      <c r="B136" s="129"/>
      <c r="C136" s="129"/>
      <c r="D136" s="129"/>
      <c r="E136" s="129"/>
      <c r="F136" s="129"/>
      <c r="G136" s="129"/>
      <c r="H136" s="129"/>
    </row>
    <row r="137" spans="1:8" ht="12.75">
      <c r="A137" s="129"/>
      <c r="B137" s="129"/>
      <c r="C137" s="129"/>
      <c r="D137" s="129"/>
      <c r="E137" s="129"/>
      <c r="F137" s="129"/>
      <c r="G137" s="129"/>
      <c r="H137" s="129"/>
    </row>
    <row r="138" spans="1:8" ht="12.75">
      <c r="A138" s="129"/>
      <c r="B138" s="129"/>
      <c r="C138" s="129"/>
      <c r="D138" s="129"/>
      <c r="E138" s="129"/>
      <c r="F138" s="129"/>
      <c r="G138" s="129"/>
      <c r="H138" s="129"/>
    </row>
    <row r="139" spans="1:8" ht="12.75">
      <c r="A139" s="129"/>
      <c r="B139" s="129"/>
      <c r="C139" s="129"/>
      <c r="D139" s="129"/>
      <c r="E139" s="129"/>
      <c r="F139" s="129"/>
      <c r="G139" s="129"/>
      <c r="H139" s="129"/>
    </row>
    <row r="140" spans="1:8" ht="12.75">
      <c r="A140" s="129"/>
      <c r="B140" s="129"/>
      <c r="C140" s="129"/>
      <c r="D140" s="129"/>
      <c r="E140" s="129"/>
      <c r="F140" s="129"/>
      <c r="G140" s="129"/>
      <c r="H140" s="129"/>
    </row>
    <row r="141" spans="1:8" ht="12.75">
      <c r="A141" s="129"/>
      <c r="B141" s="129"/>
      <c r="C141" s="129"/>
      <c r="D141" s="129"/>
      <c r="E141" s="129"/>
      <c r="F141" s="129"/>
      <c r="G141" s="129"/>
      <c r="H141" s="129"/>
    </row>
    <row r="142" spans="1:8" ht="12.75">
      <c r="A142" s="129"/>
      <c r="B142" s="129"/>
      <c r="C142" s="129"/>
      <c r="D142" s="129"/>
      <c r="E142" s="129"/>
      <c r="F142" s="129"/>
      <c r="G142" s="129"/>
      <c r="H142" s="129"/>
    </row>
    <row r="143" spans="1:8" ht="12.75">
      <c r="A143" s="129"/>
      <c r="B143" s="129"/>
      <c r="C143" s="129"/>
      <c r="D143" s="129"/>
      <c r="E143" s="129"/>
      <c r="F143" s="129"/>
      <c r="G143" s="129"/>
      <c r="H143" s="129"/>
    </row>
    <row r="144" spans="1:8" ht="12.75">
      <c r="A144" s="129"/>
      <c r="B144" s="129"/>
      <c r="C144" s="129"/>
      <c r="D144" s="129"/>
      <c r="E144" s="129"/>
      <c r="F144" s="129"/>
      <c r="G144" s="129"/>
      <c r="H144" s="129"/>
    </row>
    <row r="145" spans="1:8" ht="12.75">
      <c r="A145" s="129"/>
      <c r="B145" s="129"/>
      <c r="C145" s="129"/>
      <c r="D145" s="129"/>
      <c r="E145" s="129"/>
      <c r="F145" s="129"/>
      <c r="G145" s="129"/>
      <c r="H145" s="129"/>
    </row>
    <row r="146" spans="1:8" ht="12.75">
      <c r="A146" s="129"/>
      <c r="B146" s="129"/>
      <c r="C146" s="129"/>
      <c r="D146" s="129"/>
      <c r="E146" s="129"/>
      <c r="F146" s="129"/>
      <c r="G146" s="129"/>
      <c r="H146" s="129"/>
    </row>
    <row r="147" spans="1:8" ht="12.75">
      <c r="A147" s="129"/>
      <c r="B147" s="129"/>
      <c r="C147" s="129"/>
      <c r="D147" s="129"/>
      <c r="E147" s="129"/>
      <c r="F147" s="129"/>
      <c r="G147" s="129"/>
      <c r="H147" s="129"/>
    </row>
    <row r="148" spans="1:8" ht="12.75">
      <c r="A148" s="129"/>
      <c r="B148" s="129"/>
      <c r="C148" s="129"/>
      <c r="D148" s="129"/>
      <c r="E148" s="129"/>
      <c r="F148" s="129"/>
      <c r="G148" s="129"/>
      <c r="H148" s="129"/>
    </row>
    <row r="149" spans="1:8" ht="12.75">
      <c r="A149" s="129"/>
      <c r="B149" s="129"/>
      <c r="C149" s="129"/>
      <c r="D149" s="129"/>
      <c r="E149" s="129"/>
      <c r="F149" s="129"/>
      <c r="G149" s="129"/>
      <c r="H149" s="129"/>
    </row>
    <row r="150" spans="1:8" ht="12.75">
      <c r="A150" s="129"/>
      <c r="B150" s="129"/>
      <c r="C150" s="129"/>
      <c r="D150" s="129"/>
      <c r="E150" s="129"/>
      <c r="F150" s="129"/>
      <c r="G150" s="129"/>
      <c r="H150" s="129"/>
    </row>
    <row r="151" spans="1:8" ht="12.75">
      <c r="A151" s="129"/>
      <c r="B151" s="129"/>
      <c r="C151" s="129"/>
      <c r="D151" s="129"/>
      <c r="E151" s="129"/>
      <c r="F151" s="129"/>
      <c r="G151" s="129"/>
      <c r="H151" s="129"/>
    </row>
    <row r="152" spans="1:8" ht="12.75">
      <c r="A152" s="129"/>
      <c r="B152" s="129"/>
      <c r="C152" s="129"/>
      <c r="D152" s="129"/>
      <c r="E152" s="129"/>
      <c r="F152" s="129"/>
      <c r="G152" s="129"/>
      <c r="H152" s="129"/>
    </row>
    <row r="153" spans="1:8" ht="12.75">
      <c r="A153" s="129"/>
      <c r="B153" s="129"/>
      <c r="C153" s="129"/>
      <c r="D153" s="129"/>
      <c r="E153" s="129"/>
      <c r="F153" s="129"/>
      <c r="G153" s="129"/>
      <c r="H153" s="129"/>
    </row>
    <row r="154" spans="1:8" ht="12.75">
      <c r="A154" s="129"/>
      <c r="B154" s="129"/>
      <c r="C154" s="129"/>
      <c r="D154" s="129"/>
      <c r="E154" s="129"/>
      <c r="F154" s="129"/>
      <c r="G154" s="129"/>
      <c r="H154" s="129"/>
    </row>
    <row r="155" spans="1:8" ht="12.75">
      <c r="A155" s="129"/>
      <c r="B155" s="129"/>
      <c r="C155" s="129"/>
      <c r="D155" s="129"/>
      <c r="E155" s="129"/>
      <c r="F155" s="129"/>
      <c r="G155" s="129"/>
      <c r="H155" s="129"/>
    </row>
    <row r="156" spans="1:8" ht="12.75">
      <c r="A156" s="129"/>
      <c r="B156" s="129"/>
      <c r="C156" s="129"/>
      <c r="D156" s="129"/>
      <c r="E156" s="129"/>
      <c r="F156" s="129"/>
      <c r="G156" s="129"/>
      <c r="H156" s="129"/>
    </row>
    <row r="157" spans="1:8" ht="12.75">
      <c r="A157" s="129"/>
      <c r="B157" s="129"/>
      <c r="C157" s="129"/>
      <c r="D157" s="129"/>
      <c r="E157" s="129"/>
      <c r="F157" s="129"/>
      <c r="G157" s="129"/>
      <c r="H157" s="129"/>
    </row>
    <row r="158" spans="1:8" ht="12.75">
      <c r="A158" s="129"/>
      <c r="B158" s="129"/>
      <c r="C158" s="129"/>
      <c r="D158" s="129"/>
      <c r="E158" s="129"/>
      <c r="F158" s="129"/>
      <c r="G158" s="129"/>
      <c r="H158" s="129"/>
    </row>
    <row r="159" spans="1:8" ht="12.75">
      <c r="A159" s="129"/>
      <c r="B159" s="129"/>
      <c r="C159" s="129"/>
      <c r="D159" s="129"/>
      <c r="E159" s="129"/>
      <c r="F159" s="129"/>
      <c r="G159" s="129"/>
      <c r="H159" s="129"/>
    </row>
    <row r="160" spans="1:8" ht="12.75">
      <c r="A160" s="129"/>
      <c r="B160" s="129"/>
      <c r="C160" s="129"/>
      <c r="D160" s="129"/>
      <c r="E160" s="129"/>
      <c r="F160" s="129"/>
      <c r="G160" s="129"/>
      <c r="H160" s="129"/>
    </row>
    <row r="161" spans="1:8" ht="12.75">
      <c r="A161" s="129"/>
      <c r="B161" s="129"/>
      <c r="C161" s="129"/>
      <c r="D161" s="129"/>
      <c r="E161" s="129"/>
      <c r="F161" s="129"/>
      <c r="G161" s="129"/>
      <c r="H161" s="129"/>
    </row>
    <row r="162" spans="1:8" ht="12.75">
      <c r="A162" s="129"/>
      <c r="B162" s="129"/>
      <c r="C162" s="129"/>
      <c r="D162" s="129"/>
      <c r="E162" s="129"/>
      <c r="F162" s="129"/>
      <c r="G162" s="129"/>
      <c r="H162" s="129"/>
    </row>
    <row r="163" spans="1:8" ht="12.75">
      <c r="A163" s="129"/>
      <c r="B163" s="129"/>
      <c r="C163" s="129"/>
      <c r="D163" s="129"/>
      <c r="E163" s="129"/>
      <c r="F163" s="129"/>
      <c r="G163" s="129"/>
      <c r="H163" s="129"/>
    </row>
    <row r="164" spans="1:8" ht="12.75">
      <c r="A164" s="129"/>
      <c r="B164" s="129"/>
      <c r="C164" s="129"/>
      <c r="D164" s="129"/>
      <c r="E164" s="129"/>
      <c r="F164" s="129"/>
      <c r="G164" s="129"/>
      <c r="H164" s="129"/>
    </row>
    <row r="165" spans="1:8" ht="12.75">
      <c r="A165" s="129"/>
      <c r="B165" s="129"/>
      <c r="C165" s="129"/>
      <c r="D165" s="129"/>
      <c r="E165" s="129"/>
      <c r="F165" s="129"/>
      <c r="G165" s="129"/>
      <c r="H165" s="129"/>
    </row>
    <row r="166" spans="1:8" ht="12.75">
      <c r="A166" s="129"/>
      <c r="B166" s="129"/>
      <c r="C166" s="129"/>
      <c r="D166" s="129"/>
      <c r="E166" s="129"/>
      <c r="F166" s="129"/>
      <c r="G166" s="129"/>
      <c r="H166" s="129"/>
    </row>
    <row r="167" spans="1:8" ht="12.75">
      <c r="A167" s="129"/>
      <c r="B167" s="129"/>
      <c r="C167" s="129"/>
      <c r="D167" s="129"/>
      <c r="E167" s="129"/>
      <c r="F167" s="129"/>
      <c r="G167" s="129"/>
      <c r="H167" s="129"/>
    </row>
  </sheetData>
  <sheetProtection/>
  <mergeCells count="119">
    <mergeCell ref="AM30:AO30"/>
    <mergeCell ref="AP30:AR30"/>
    <mergeCell ref="AV30:AX30"/>
    <mergeCell ref="BB30:BD30"/>
    <mergeCell ref="AA30:AC30"/>
    <mergeCell ref="AD30:AF30"/>
    <mergeCell ref="AG30:AI30"/>
    <mergeCell ref="AY12:BA12"/>
    <mergeCell ref="BB12:BD12"/>
    <mergeCell ref="AY29:BA29"/>
    <mergeCell ref="BB29:BD29"/>
    <mergeCell ref="AS12:AU12"/>
    <mergeCell ref="AV12:AX12"/>
    <mergeCell ref="AS29:AU29"/>
    <mergeCell ref="AV29:AX29"/>
    <mergeCell ref="AV11:AX11"/>
    <mergeCell ref="AY8:BD8"/>
    <mergeCell ref="AY9:BA9"/>
    <mergeCell ref="BB9:BD9"/>
    <mergeCell ref="AY10:BA10"/>
    <mergeCell ref="BB10:BD10"/>
    <mergeCell ref="AY11:BA11"/>
    <mergeCell ref="BB11:BD11"/>
    <mergeCell ref="AM12:AO12"/>
    <mergeCell ref="AP12:AR12"/>
    <mergeCell ref="AM29:AO29"/>
    <mergeCell ref="AP29:AR29"/>
    <mergeCell ref="AS8:AX8"/>
    <mergeCell ref="AS9:AU9"/>
    <mergeCell ref="AV9:AX9"/>
    <mergeCell ref="AS10:AU10"/>
    <mergeCell ref="AV10:AX10"/>
    <mergeCell ref="AS11:AU11"/>
    <mergeCell ref="AM8:AR8"/>
    <mergeCell ref="AM9:AO9"/>
    <mergeCell ref="AP9:AR9"/>
    <mergeCell ref="AM10:AO10"/>
    <mergeCell ref="AP10:AR10"/>
    <mergeCell ref="AM11:AO11"/>
    <mergeCell ref="AP11:AR11"/>
    <mergeCell ref="AG11:AI11"/>
    <mergeCell ref="AJ11:AL11"/>
    <mergeCell ref="AG12:AI12"/>
    <mergeCell ref="AJ12:AL12"/>
    <mergeCell ref="AG29:AI29"/>
    <mergeCell ref="AJ29:AL29"/>
    <mergeCell ref="AA11:AC11"/>
    <mergeCell ref="AA12:AC12"/>
    <mergeCell ref="AA9:AC9"/>
    <mergeCell ref="AA10:AC10"/>
    <mergeCell ref="AD29:AF29"/>
    <mergeCell ref="AG8:AL8"/>
    <mergeCell ref="AG9:AI9"/>
    <mergeCell ref="AJ9:AL9"/>
    <mergeCell ref="AG10:AI10"/>
    <mergeCell ref="AJ10:AL10"/>
    <mergeCell ref="U8:Z8"/>
    <mergeCell ref="I9:K9"/>
    <mergeCell ref="I11:K11"/>
    <mergeCell ref="I12:K12"/>
    <mergeCell ref="D18:E18"/>
    <mergeCell ref="AA8:AF8"/>
    <mergeCell ref="AD9:AF9"/>
    <mergeCell ref="AD10:AF10"/>
    <mergeCell ref="AD11:AF11"/>
    <mergeCell ref="AD12:AF12"/>
    <mergeCell ref="A22:A27"/>
    <mergeCell ref="B22:E22"/>
    <mergeCell ref="B23:E23"/>
    <mergeCell ref="B24:E24"/>
    <mergeCell ref="D20:E20"/>
    <mergeCell ref="F8:H8"/>
    <mergeCell ref="A9:A13"/>
    <mergeCell ref="B9:E13"/>
    <mergeCell ref="F9:H9"/>
    <mergeCell ref="A17:A21"/>
    <mergeCell ref="D19:E19"/>
    <mergeCell ref="B25:E25"/>
    <mergeCell ref="B26:E26"/>
    <mergeCell ref="B27:E27"/>
    <mergeCell ref="F29:H29"/>
    <mergeCell ref="B20:C20"/>
    <mergeCell ref="R11:T11"/>
    <mergeCell ref="R12:T12"/>
    <mergeCell ref="I29:K29"/>
    <mergeCell ref="F11:H11"/>
    <mergeCell ref="F12:H12"/>
    <mergeCell ref="B17:E17"/>
    <mergeCell ref="B18:C18"/>
    <mergeCell ref="D21:E21"/>
    <mergeCell ref="B19:C19"/>
    <mergeCell ref="B21:C21"/>
    <mergeCell ref="L9:N9"/>
    <mergeCell ref="L10:N10"/>
    <mergeCell ref="L11:N11"/>
    <mergeCell ref="L12:N12"/>
    <mergeCell ref="L29:N29"/>
    <mergeCell ref="F10:H10"/>
    <mergeCell ref="I10:K10"/>
    <mergeCell ref="U12:W12"/>
    <mergeCell ref="U29:W29"/>
    <mergeCell ref="O9:Q9"/>
    <mergeCell ref="O10:Q10"/>
    <mergeCell ref="O11:Q11"/>
    <mergeCell ref="O12:Q12"/>
    <mergeCell ref="O29:Q29"/>
    <mergeCell ref="R29:T29"/>
    <mergeCell ref="R9:T9"/>
    <mergeCell ref="R10:T10"/>
    <mergeCell ref="AA29:AC29"/>
    <mergeCell ref="B14:E14"/>
    <mergeCell ref="X9:Z9"/>
    <mergeCell ref="X10:Z10"/>
    <mergeCell ref="X11:Z11"/>
    <mergeCell ref="X12:Z12"/>
    <mergeCell ref="X29:Z29"/>
    <mergeCell ref="U9:W9"/>
    <mergeCell ref="U10:W10"/>
    <mergeCell ref="U11:W11"/>
  </mergeCells>
  <printOptions horizontalCentered="1" verticalCentered="1"/>
  <pageMargins left="0" right="0" top="0" bottom="0" header="0" footer="0"/>
  <pageSetup fitToHeight="1" fitToWidth="1" horizontalDpi="600" verticalDpi="600" orientation="landscape" scale="68" r:id="rId2"/>
  <colBreaks count="1" manualBreakCount="1">
    <brk id="17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83"/>
  <sheetViews>
    <sheetView zoomScale="110" zoomScaleNormal="110" zoomScaleSheetLayoutView="90" zoomScalePageLayoutView="0" workbookViewId="0" topLeftCell="X19">
      <selection activeCell="AD36" sqref="AD36"/>
      <selection activeCell="AC42" sqref="AC42:AH42"/>
    </sheetView>
  </sheetViews>
  <sheetFormatPr defaultColWidth="11.421875" defaultRowHeight="12.75"/>
  <cols>
    <col min="1" max="1" width="6.421875" style="12" customWidth="1"/>
    <col min="2" max="2" width="11.421875" style="12" customWidth="1"/>
    <col min="3" max="3" width="19.28125" style="12" customWidth="1"/>
    <col min="4" max="4" width="24.28125" style="12" customWidth="1"/>
    <col min="5" max="5" width="21.57421875" style="12" customWidth="1"/>
    <col min="6" max="6" width="18.57421875" style="12" customWidth="1"/>
    <col min="7" max="7" width="14.140625" style="12" bestFit="1" customWidth="1"/>
    <col min="8" max="9" width="3.7109375" style="12" customWidth="1"/>
    <col min="10" max="10" width="10.140625" style="12" bestFit="1" customWidth="1"/>
    <col min="11" max="11" width="11.421875" style="12" customWidth="1"/>
    <col min="12" max="12" width="14.421875" style="12" bestFit="1" customWidth="1"/>
    <col min="13" max="13" width="20.28125" style="12" bestFit="1" customWidth="1"/>
    <col min="14" max="15" width="3.57421875" style="12" customWidth="1"/>
    <col min="16" max="16" width="10.140625" style="12" bestFit="1" customWidth="1"/>
    <col min="17" max="17" width="11.421875" style="12" customWidth="1"/>
    <col min="18" max="18" width="14.8515625" style="12" bestFit="1" customWidth="1"/>
    <col min="19" max="19" width="20.00390625" style="12" bestFit="1" customWidth="1"/>
    <col min="20" max="20" width="5.140625" style="12" customWidth="1"/>
    <col min="21" max="21" width="4.8515625" style="12" customWidth="1"/>
    <col min="22" max="22" width="9.28125" style="12" customWidth="1"/>
    <col min="23" max="23" width="11.421875" style="12" customWidth="1"/>
    <col min="24" max="24" width="14.421875" style="12" bestFit="1" customWidth="1"/>
    <col min="25" max="25" width="20.28125" style="12" bestFit="1" customWidth="1"/>
    <col min="26" max="27" width="3.7109375" style="12" customWidth="1"/>
    <col min="28" max="29" width="11.421875" style="12" customWidth="1"/>
    <col min="30" max="30" width="14.421875" style="12" bestFit="1" customWidth="1"/>
    <col min="31" max="31" width="20.28125" style="12" bestFit="1" customWidth="1"/>
    <col min="32" max="33" width="3.7109375" style="12" customWidth="1"/>
    <col min="34" max="34" width="11.421875" style="12" customWidth="1"/>
    <col min="35" max="35" width="0" style="12" hidden="1" customWidth="1"/>
    <col min="36" max="36" width="14.8515625" style="12" hidden="1" customWidth="1"/>
    <col min="37" max="37" width="20.28125" style="12" hidden="1" customWidth="1"/>
    <col min="38" max="39" width="3.7109375" style="12" hidden="1" customWidth="1"/>
    <col min="40" max="41" width="0" style="12" hidden="1" customWidth="1"/>
    <col min="42" max="16384" width="11.421875" style="12" customWidth="1"/>
  </cols>
  <sheetData>
    <row r="1" spans="1:21" ht="13.5">
      <c r="A1" s="39" t="s">
        <v>7</v>
      </c>
      <c r="B1" s="39"/>
      <c r="C1" s="39"/>
      <c r="D1" s="39"/>
      <c r="E1" s="39"/>
      <c r="F1" s="39"/>
      <c r="G1" s="39"/>
      <c r="H1" s="39"/>
      <c r="I1" s="38"/>
      <c r="J1" s="38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3.5">
      <c r="A2" s="39" t="s">
        <v>4</v>
      </c>
      <c r="B2" s="39"/>
      <c r="C2" s="39"/>
      <c r="D2" s="39"/>
      <c r="E2" s="39"/>
      <c r="F2" s="39"/>
      <c r="G2" s="39"/>
      <c r="H2" s="39"/>
      <c r="I2" s="38"/>
      <c r="J2" s="3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3.5">
      <c r="A3" s="39" t="s">
        <v>87</v>
      </c>
      <c r="B3" s="39"/>
      <c r="C3" s="39"/>
      <c r="D3" s="39"/>
      <c r="E3" s="39"/>
      <c r="F3" s="39"/>
      <c r="G3" s="39"/>
      <c r="H3" s="39"/>
      <c r="I3" s="38"/>
      <c r="J3" s="3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3.5">
      <c r="A4" s="39" t="s">
        <v>36</v>
      </c>
      <c r="B4" s="39"/>
      <c r="C4" s="39"/>
      <c r="D4" s="39"/>
      <c r="E4" s="39"/>
      <c r="F4" s="39"/>
      <c r="G4" s="39"/>
      <c r="H4" s="39"/>
      <c r="I4" s="38"/>
      <c r="J4" s="3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3.5">
      <c r="A5" s="39" t="s">
        <v>8</v>
      </c>
      <c r="B5" s="39"/>
      <c r="C5" s="39"/>
      <c r="D5" s="39"/>
      <c r="E5" s="39"/>
      <c r="F5" s="39"/>
      <c r="G5" s="39"/>
      <c r="H5" s="39"/>
      <c r="I5" s="38"/>
      <c r="J5" s="3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3.5">
      <c r="A6" s="63" t="s">
        <v>101</v>
      </c>
      <c r="B6" s="63"/>
      <c r="C6" s="63"/>
      <c r="D6" s="63"/>
      <c r="E6" s="63"/>
      <c r="F6" s="63"/>
      <c r="G6" s="63"/>
      <c r="H6" s="63"/>
      <c r="I6" s="39"/>
      <c r="J6" s="3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32.25" customHeight="1" thickBot="1">
      <c r="A8" s="215" t="s">
        <v>20</v>
      </c>
      <c r="B8" s="216"/>
      <c r="C8" s="216"/>
      <c r="D8" s="217"/>
      <c r="E8" s="77"/>
      <c r="F8" s="13"/>
      <c r="G8" s="13"/>
      <c r="H8" s="13"/>
      <c r="I8" s="13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4.25" thickBot="1">
      <c r="A9" s="71" t="s">
        <v>19</v>
      </c>
      <c r="B9" s="67"/>
      <c r="C9" s="67"/>
      <c r="D9" s="72"/>
      <c r="E9" s="77"/>
      <c r="F9" s="13"/>
      <c r="G9" s="13"/>
      <c r="H9" s="13"/>
      <c r="I9" s="13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3.5">
      <c r="A10" s="73" t="s">
        <v>88</v>
      </c>
      <c r="B10" s="68"/>
      <c r="C10" s="68"/>
      <c r="D10" s="74"/>
      <c r="E10" s="78"/>
      <c r="F10" s="13"/>
      <c r="G10" s="13"/>
      <c r="H10" s="13"/>
      <c r="I10" s="13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3.5">
      <c r="A11" s="75" t="s">
        <v>56</v>
      </c>
      <c r="B11" s="69"/>
      <c r="C11" s="69"/>
      <c r="D11" s="76"/>
      <c r="E11" s="78"/>
      <c r="F11" s="13"/>
      <c r="G11" s="13"/>
      <c r="H11" s="13"/>
      <c r="I11" s="13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3.5">
      <c r="A12" s="75" t="s">
        <v>66</v>
      </c>
      <c r="B12" s="69"/>
      <c r="C12" s="69"/>
      <c r="D12" s="76"/>
      <c r="E12" s="78"/>
      <c r="F12" s="13"/>
      <c r="G12" s="13"/>
      <c r="H12" s="13"/>
      <c r="I12" s="13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3.5">
      <c r="A13" s="75"/>
      <c r="B13" s="69"/>
      <c r="C13" s="69"/>
      <c r="D13" s="76"/>
      <c r="E13" s="78"/>
      <c r="F13" s="13"/>
      <c r="G13" s="13"/>
      <c r="H13" s="13"/>
      <c r="I13" s="13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3.5">
      <c r="A15" s="14" t="s">
        <v>33</v>
      </c>
      <c r="B15" s="14"/>
      <c r="C15" s="14"/>
      <c r="D15" s="267">
        <v>5408527039</v>
      </c>
      <c r="E15" s="267"/>
      <c r="F15" s="13"/>
      <c r="G15" s="13"/>
      <c r="H15" s="13"/>
      <c r="I15" s="13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39" s="34" customFormat="1" ht="13.5">
      <c r="A16" s="55" t="s">
        <v>40</v>
      </c>
      <c r="B16" s="55"/>
      <c r="C16" s="55"/>
      <c r="D16" s="56"/>
      <c r="E16" s="56">
        <v>5398483400</v>
      </c>
      <c r="F16" s="32"/>
      <c r="G16" s="32"/>
      <c r="H16" s="32"/>
      <c r="I16" s="32"/>
      <c r="J16" s="32"/>
      <c r="K16" s="55" t="s">
        <v>40</v>
      </c>
      <c r="L16" s="57"/>
      <c r="M16" s="58">
        <v>5385452085</v>
      </c>
      <c r="N16" s="57"/>
      <c r="O16" s="57"/>
      <c r="P16" s="57"/>
      <c r="Q16" s="55" t="s">
        <v>40</v>
      </c>
      <c r="R16" s="57"/>
      <c r="S16" s="58">
        <v>5360391146</v>
      </c>
      <c r="T16" s="57"/>
      <c r="U16" s="57"/>
      <c r="W16" s="55" t="s">
        <v>40</v>
      </c>
      <c r="X16" s="57"/>
      <c r="Y16" s="58">
        <v>5383918240</v>
      </c>
      <c r="Z16" s="57"/>
      <c r="AA16" s="57"/>
      <c r="AC16" s="55" t="s">
        <v>40</v>
      </c>
      <c r="AD16" s="57"/>
      <c r="AE16" s="58">
        <v>5384188667</v>
      </c>
      <c r="AF16" s="57"/>
      <c r="AG16" s="57"/>
      <c r="AI16" s="55" t="s">
        <v>40</v>
      </c>
      <c r="AJ16" s="57"/>
      <c r="AK16" s="58">
        <v>161062752</v>
      </c>
      <c r="AL16" s="57"/>
      <c r="AM16" s="57"/>
    </row>
    <row r="17" spans="1:39" s="34" customFormat="1" ht="13.5">
      <c r="A17" s="214"/>
      <c r="B17" s="214"/>
      <c r="C17" s="214"/>
      <c r="D17" s="56"/>
      <c r="E17" s="56"/>
      <c r="F17" s="32"/>
      <c r="G17" s="32"/>
      <c r="H17" s="32"/>
      <c r="I17" s="32"/>
      <c r="J17" s="32"/>
      <c r="K17" s="214"/>
      <c r="L17" s="214"/>
      <c r="M17" s="59"/>
      <c r="N17" s="57"/>
      <c r="O17" s="57"/>
      <c r="P17" s="57"/>
      <c r="Q17" s="214"/>
      <c r="R17" s="214"/>
      <c r="S17" s="59"/>
      <c r="T17" s="57"/>
      <c r="U17" s="57"/>
      <c r="W17" s="214"/>
      <c r="X17" s="214"/>
      <c r="Y17" s="59"/>
      <c r="Z17" s="57"/>
      <c r="AA17" s="57"/>
      <c r="AC17" s="214"/>
      <c r="AD17" s="214"/>
      <c r="AE17" s="59"/>
      <c r="AF17" s="57"/>
      <c r="AG17" s="57"/>
      <c r="AI17" s="214"/>
      <c r="AJ17" s="214"/>
      <c r="AK17" s="59"/>
      <c r="AL17" s="57"/>
      <c r="AM17" s="57"/>
    </row>
    <row r="18" spans="1:39" ht="14.2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W18" s="11"/>
      <c r="X18" s="11"/>
      <c r="Y18" s="11"/>
      <c r="Z18" s="11"/>
      <c r="AA18" s="11"/>
      <c r="AC18" s="11"/>
      <c r="AD18" s="11"/>
      <c r="AE18" s="11"/>
      <c r="AF18" s="11"/>
      <c r="AG18" s="11"/>
      <c r="AI18" s="11"/>
      <c r="AJ18" s="11"/>
      <c r="AK18" s="11"/>
      <c r="AL18" s="11"/>
      <c r="AM18" s="11"/>
    </row>
    <row r="19" spans="1:40" ht="14.25" thickBot="1">
      <c r="A19" s="268" t="s">
        <v>5</v>
      </c>
      <c r="B19" s="271" t="s">
        <v>21</v>
      </c>
      <c r="C19" s="272"/>
      <c r="D19" s="273"/>
      <c r="E19" s="236" t="s">
        <v>18</v>
      </c>
      <c r="F19" s="237"/>
      <c r="G19" s="237"/>
      <c r="H19" s="237"/>
      <c r="I19" s="237"/>
      <c r="J19" s="238"/>
      <c r="K19" s="236" t="s">
        <v>18</v>
      </c>
      <c r="L19" s="237"/>
      <c r="M19" s="237"/>
      <c r="N19" s="237"/>
      <c r="O19" s="237"/>
      <c r="P19" s="238"/>
      <c r="Q19" s="236" t="s">
        <v>18</v>
      </c>
      <c r="R19" s="237"/>
      <c r="S19" s="237"/>
      <c r="T19" s="237"/>
      <c r="U19" s="237"/>
      <c r="V19" s="238"/>
      <c r="W19" s="236" t="s">
        <v>18</v>
      </c>
      <c r="X19" s="237"/>
      <c r="Y19" s="237"/>
      <c r="Z19" s="237"/>
      <c r="AA19" s="237"/>
      <c r="AB19" s="238"/>
      <c r="AC19" s="236" t="s">
        <v>18</v>
      </c>
      <c r="AD19" s="237"/>
      <c r="AE19" s="237"/>
      <c r="AF19" s="237"/>
      <c r="AG19" s="237"/>
      <c r="AH19" s="238"/>
      <c r="AI19" s="236" t="s">
        <v>18</v>
      </c>
      <c r="AJ19" s="237"/>
      <c r="AK19" s="237"/>
      <c r="AL19" s="237"/>
      <c r="AM19" s="237"/>
      <c r="AN19" s="238"/>
    </row>
    <row r="20" spans="1:40" ht="14.25" thickBot="1">
      <c r="A20" s="269"/>
      <c r="B20" s="274"/>
      <c r="C20" s="275"/>
      <c r="D20" s="276"/>
      <c r="E20" s="15"/>
      <c r="F20" s="16" t="s">
        <v>32</v>
      </c>
      <c r="G20" s="5">
        <f>+EMPRESAS!A12</f>
        <v>890323667</v>
      </c>
      <c r="H20" s="16"/>
      <c r="I20" s="16"/>
      <c r="J20" s="17"/>
      <c r="K20" s="15"/>
      <c r="L20" s="16" t="s">
        <v>32</v>
      </c>
      <c r="M20" s="5">
        <f>+EMPRESAS!A13</f>
        <v>800134773</v>
      </c>
      <c r="N20" s="16"/>
      <c r="O20" s="16"/>
      <c r="P20" s="17"/>
      <c r="Q20" s="15"/>
      <c r="R20" s="16" t="s">
        <v>32</v>
      </c>
      <c r="S20" s="5">
        <f>+EMPRESAS!A14</f>
        <v>860510142</v>
      </c>
      <c r="T20" s="16"/>
      <c r="U20" s="16"/>
      <c r="V20" s="17"/>
      <c r="W20" s="15"/>
      <c r="X20" s="16" t="s">
        <v>32</v>
      </c>
      <c r="Y20" s="5">
        <f>+EMPRESAS!A15</f>
        <v>830036940</v>
      </c>
      <c r="Z20" s="16"/>
      <c r="AA20" s="16"/>
      <c r="AB20" s="17"/>
      <c r="AC20" s="15"/>
      <c r="AD20" s="16" t="s">
        <v>32</v>
      </c>
      <c r="AE20" s="5">
        <f>+EMPRESAS!A16</f>
        <v>860033419</v>
      </c>
      <c r="AF20" s="16"/>
      <c r="AG20" s="16"/>
      <c r="AH20" s="17"/>
      <c r="AI20" s="15"/>
      <c r="AJ20" s="16" t="s">
        <v>32</v>
      </c>
      <c r="AK20" s="5">
        <f>+EMPRESAS!G16</f>
        <v>0</v>
      </c>
      <c r="AL20" s="16"/>
      <c r="AM20" s="16"/>
      <c r="AN20" s="17"/>
    </row>
    <row r="21" spans="1:40" ht="27" customHeight="1" thickBot="1">
      <c r="A21" s="269"/>
      <c r="B21" s="274"/>
      <c r="C21" s="275"/>
      <c r="D21" s="276"/>
      <c r="E21" s="239" t="str">
        <f>VLOOKUP(G20,EMPRESAS!A12:B20,2,0)</f>
        <v>METALICAS JEP</v>
      </c>
      <c r="F21" s="240"/>
      <c r="G21" s="240"/>
      <c r="H21" s="240"/>
      <c r="I21" s="240"/>
      <c r="J21" s="241"/>
      <c r="K21" s="239" t="str">
        <f>VLOOKUP(M20,EMPRESAS!A12:B20,2,0)</f>
        <v>SOLINOF S.A.</v>
      </c>
      <c r="L21" s="240"/>
      <c r="M21" s="240"/>
      <c r="N21" s="240"/>
      <c r="O21" s="240"/>
      <c r="P21" s="241"/>
      <c r="Q21" s="239" t="str">
        <f>VLOOKUP(S20,EMPRESAS!A12:B20,2,0)</f>
        <v>INVERSIONES GUERFOR</v>
      </c>
      <c r="R21" s="240"/>
      <c r="S21" s="240"/>
      <c r="T21" s="240"/>
      <c r="U21" s="240"/>
      <c r="V21" s="241"/>
      <c r="W21" s="239" t="str">
        <f>VLOOKUP(Y20,EMPRESAS!A12:B20,2,0)</f>
        <v>MODERLINE S.A.S.</v>
      </c>
      <c r="X21" s="240"/>
      <c r="Y21" s="240"/>
      <c r="Z21" s="240"/>
      <c r="AA21" s="240"/>
      <c r="AB21" s="241"/>
      <c r="AC21" s="239" t="str">
        <f>VLOOKUP(AE20,EMPRESAS!A12:B20,2,0)</f>
        <v>FAMOC DEPANEL</v>
      </c>
      <c r="AD21" s="240"/>
      <c r="AE21" s="240"/>
      <c r="AF21" s="240"/>
      <c r="AG21" s="240"/>
      <c r="AH21" s="241"/>
      <c r="AI21" s="239" t="e">
        <f>VLOOKUP(AK20,EMPRESAS!A12:B20,2,0)</f>
        <v>#N/A</v>
      </c>
      <c r="AJ21" s="240"/>
      <c r="AK21" s="240"/>
      <c r="AL21" s="240"/>
      <c r="AM21" s="240"/>
      <c r="AN21" s="241"/>
    </row>
    <row r="22" spans="1:40" ht="14.25" thickBot="1">
      <c r="A22" s="269"/>
      <c r="B22" s="274"/>
      <c r="C22" s="275"/>
      <c r="D22" s="276"/>
      <c r="E22" s="236" t="s">
        <v>0</v>
      </c>
      <c r="F22" s="237"/>
      <c r="G22" s="237"/>
      <c r="H22" s="237"/>
      <c r="I22" s="237"/>
      <c r="J22" s="238"/>
      <c r="K22" s="236" t="s">
        <v>0</v>
      </c>
      <c r="L22" s="237"/>
      <c r="M22" s="237"/>
      <c r="N22" s="237"/>
      <c r="O22" s="237"/>
      <c r="P22" s="238"/>
      <c r="Q22" s="236" t="s">
        <v>0</v>
      </c>
      <c r="R22" s="237"/>
      <c r="S22" s="237"/>
      <c r="T22" s="237"/>
      <c r="U22" s="237"/>
      <c r="V22" s="238"/>
      <c r="W22" s="236" t="s">
        <v>0</v>
      </c>
      <c r="X22" s="237"/>
      <c r="Y22" s="237"/>
      <c r="Z22" s="237"/>
      <c r="AA22" s="237"/>
      <c r="AB22" s="238"/>
      <c r="AC22" s="236" t="s">
        <v>0</v>
      </c>
      <c r="AD22" s="237"/>
      <c r="AE22" s="237"/>
      <c r="AF22" s="237"/>
      <c r="AG22" s="237"/>
      <c r="AH22" s="238"/>
      <c r="AI22" s="236" t="s">
        <v>0</v>
      </c>
      <c r="AJ22" s="237"/>
      <c r="AK22" s="237"/>
      <c r="AL22" s="237"/>
      <c r="AM22" s="237"/>
      <c r="AN22" s="238"/>
    </row>
    <row r="23" spans="1:40" ht="14.25" thickBot="1">
      <c r="A23" s="270"/>
      <c r="B23" s="277"/>
      <c r="C23" s="278"/>
      <c r="D23" s="278"/>
      <c r="E23" s="18"/>
      <c r="F23" s="19"/>
      <c r="G23" s="20"/>
      <c r="H23" s="21" t="s">
        <v>2</v>
      </c>
      <c r="I23" s="17" t="s">
        <v>1</v>
      </c>
      <c r="J23" s="17" t="s">
        <v>44</v>
      </c>
      <c r="K23" s="18"/>
      <c r="L23" s="19"/>
      <c r="M23" s="20"/>
      <c r="N23" s="21" t="s">
        <v>2</v>
      </c>
      <c r="O23" s="17" t="s">
        <v>1</v>
      </c>
      <c r="P23" s="17" t="s">
        <v>44</v>
      </c>
      <c r="Q23" s="18"/>
      <c r="R23" s="19"/>
      <c r="S23" s="20"/>
      <c r="T23" s="21" t="s">
        <v>2</v>
      </c>
      <c r="U23" s="17" t="s">
        <v>1</v>
      </c>
      <c r="V23" s="17" t="s">
        <v>44</v>
      </c>
      <c r="W23" s="18"/>
      <c r="X23" s="19"/>
      <c r="Y23" s="20"/>
      <c r="Z23" s="21" t="s">
        <v>2</v>
      </c>
      <c r="AA23" s="17" t="s">
        <v>1</v>
      </c>
      <c r="AB23" s="17" t="s">
        <v>44</v>
      </c>
      <c r="AC23" s="18"/>
      <c r="AD23" s="19"/>
      <c r="AE23" s="20"/>
      <c r="AF23" s="21" t="s">
        <v>2</v>
      </c>
      <c r="AG23" s="17" t="s">
        <v>1</v>
      </c>
      <c r="AH23" s="17" t="s">
        <v>44</v>
      </c>
      <c r="AI23" s="18"/>
      <c r="AJ23" s="19"/>
      <c r="AK23" s="20"/>
      <c r="AL23" s="21" t="s">
        <v>2</v>
      </c>
      <c r="AM23" s="17" t="s">
        <v>1</v>
      </c>
      <c r="AN23" s="17" t="s">
        <v>44</v>
      </c>
    </row>
    <row r="24" spans="1:40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4.25" thickBot="1">
      <c r="A25" s="13"/>
      <c r="B25" s="266" t="s">
        <v>22</v>
      </c>
      <c r="C25" s="266"/>
      <c r="D25" s="266"/>
      <c r="E25" s="22"/>
      <c r="F25" s="22"/>
      <c r="G25" s="22"/>
      <c r="H25" s="13"/>
      <c r="I25" s="13"/>
      <c r="J25" s="13"/>
      <c r="K25" s="22"/>
      <c r="L25" s="22"/>
      <c r="M25" s="22"/>
      <c r="N25" s="13"/>
      <c r="O25" s="13"/>
      <c r="P25" s="13"/>
      <c r="Q25" s="22"/>
      <c r="R25" s="22"/>
      <c r="S25" s="22"/>
      <c r="T25" s="13"/>
      <c r="U25" s="13"/>
      <c r="V25" s="13"/>
      <c r="W25" s="22"/>
      <c r="X25" s="22"/>
      <c r="Y25" s="22"/>
      <c r="Z25" s="13"/>
      <c r="AA25" s="13"/>
      <c r="AB25" s="13"/>
      <c r="AC25" s="22"/>
      <c r="AD25" s="22"/>
      <c r="AE25" s="22"/>
      <c r="AF25" s="13"/>
      <c r="AG25" s="13"/>
      <c r="AH25" s="13"/>
      <c r="AI25" s="22"/>
      <c r="AJ25" s="22"/>
      <c r="AK25" s="22"/>
      <c r="AL25" s="13"/>
      <c r="AM25" s="13"/>
      <c r="AN25" s="13"/>
    </row>
    <row r="26" spans="1:40" ht="13.5">
      <c r="A26" s="248">
        <v>1</v>
      </c>
      <c r="B26" s="260" t="str">
        <f>+A10</f>
        <v>Razón Corriente &gt;= A   2,0 Veces</v>
      </c>
      <c r="C26" s="261"/>
      <c r="D26" s="262"/>
      <c r="E26" s="23" t="s">
        <v>23</v>
      </c>
      <c r="F26" s="24">
        <f>VLOOKUP(G20,EMPRESAS!A12:C20,3,0)</f>
        <v>11416641412</v>
      </c>
      <c r="G26" s="242">
        <f>F26/F27</f>
        <v>2.1365360853370325</v>
      </c>
      <c r="H26" s="230" t="s">
        <v>48</v>
      </c>
      <c r="I26" s="232"/>
      <c r="J26" s="232"/>
      <c r="K26" s="23" t="s">
        <v>23</v>
      </c>
      <c r="L26" s="24">
        <f>VLOOKUP(M20,EMPRESAS!A12:C20,3,0)</f>
        <v>26307420000</v>
      </c>
      <c r="M26" s="242">
        <f>L26/L27</f>
        <v>2.4184526452523905</v>
      </c>
      <c r="N26" s="230" t="s">
        <v>48</v>
      </c>
      <c r="O26" s="232"/>
      <c r="P26" s="232"/>
      <c r="Q26" s="23" t="s">
        <v>23</v>
      </c>
      <c r="R26" s="24">
        <v>12962920000</v>
      </c>
      <c r="S26" s="242">
        <f>R26/R27</f>
        <v>2.453191221597603</v>
      </c>
      <c r="T26" s="230" t="s">
        <v>48</v>
      </c>
      <c r="U26" s="232"/>
      <c r="V26" s="232"/>
      <c r="W26" s="23" t="s">
        <v>23</v>
      </c>
      <c r="X26" s="24">
        <f>VLOOKUP(Y20,EMPRESAS!A12:F20,3,0)</f>
        <v>9687150000</v>
      </c>
      <c r="Y26" s="242">
        <f>X26/X27</f>
        <v>3.034412657442763</v>
      </c>
      <c r="Z26" s="230" t="s">
        <v>48</v>
      </c>
      <c r="AA26" s="232"/>
      <c r="AB26" s="232"/>
      <c r="AC26" s="23" t="s">
        <v>23</v>
      </c>
      <c r="AD26" s="24">
        <f>VLOOKUP(AE20,EMPRESAS!A12:F20,3,0)</f>
        <v>20050041223</v>
      </c>
      <c r="AE26" s="242">
        <f>AD26/AD27</f>
        <v>2.0289568170645977</v>
      </c>
      <c r="AF26" s="230" t="s">
        <v>48</v>
      </c>
      <c r="AG26" s="232"/>
      <c r="AH26" s="232"/>
      <c r="AI26" s="23" t="s">
        <v>23</v>
      </c>
      <c r="AJ26" s="24" t="e">
        <f>VLOOKUP(AK20,EMPRESAS!A12:F20,3,0)</f>
        <v>#N/A</v>
      </c>
      <c r="AK26" s="242" t="e">
        <f>AJ26/AJ27</f>
        <v>#N/A</v>
      </c>
      <c r="AL26" s="230"/>
      <c r="AM26" s="230" t="s">
        <v>48</v>
      </c>
      <c r="AN26" s="232"/>
    </row>
    <row r="27" spans="1:40" ht="14.25" thickBot="1">
      <c r="A27" s="250"/>
      <c r="B27" s="263"/>
      <c r="C27" s="264"/>
      <c r="D27" s="265"/>
      <c r="E27" s="26" t="s">
        <v>24</v>
      </c>
      <c r="F27" s="25">
        <f>VLOOKUP(G20,EMPRESAS!A12:E20,5,0)</f>
        <v>5343528476</v>
      </c>
      <c r="G27" s="243"/>
      <c r="H27" s="231"/>
      <c r="I27" s="233"/>
      <c r="J27" s="233"/>
      <c r="K27" s="26" t="s">
        <v>24</v>
      </c>
      <c r="L27" s="25">
        <f>VLOOKUP(M20,EMPRESAS!A12:E20,5,0)</f>
        <v>10877790000</v>
      </c>
      <c r="M27" s="243"/>
      <c r="N27" s="231"/>
      <c r="O27" s="233"/>
      <c r="P27" s="233"/>
      <c r="Q27" s="26" t="s">
        <v>24</v>
      </c>
      <c r="R27" s="25">
        <v>5284105000</v>
      </c>
      <c r="S27" s="243"/>
      <c r="T27" s="231"/>
      <c r="U27" s="233"/>
      <c r="V27" s="233"/>
      <c r="W27" s="26" t="s">
        <v>24</v>
      </c>
      <c r="X27" s="25">
        <f>VLOOKUP(Y20,EMPRESAS!A12:F20,5,0)</f>
        <v>3192430000</v>
      </c>
      <c r="Y27" s="243"/>
      <c r="Z27" s="231"/>
      <c r="AA27" s="233"/>
      <c r="AB27" s="233"/>
      <c r="AC27" s="26" t="s">
        <v>24</v>
      </c>
      <c r="AD27" s="25">
        <f>VLOOKUP(AE20,EMPRESAS!A12:F20,5,0)</f>
        <v>9881945763.64</v>
      </c>
      <c r="AE27" s="243"/>
      <c r="AF27" s="231"/>
      <c r="AG27" s="233"/>
      <c r="AH27" s="233"/>
      <c r="AI27" s="26" t="s">
        <v>24</v>
      </c>
      <c r="AJ27" s="25" t="e">
        <f>VLOOKUP(AK20,EMPRESAS!A12:F20,5,0)</f>
        <v>#N/A</v>
      </c>
      <c r="AK27" s="243"/>
      <c r="AL27" s="231"/>
      <c r="AM27" s="231"/>
      <c r="AN27" s="233"/>
    </row>
    <row r="28" spans="1:40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4.25" thickBot="1">
      <c r="A29" s="13"/>
      <c r="B29" s="266" t="s">
        <v>25</v>
      </c>
      <c r="C29" s="266"/>
      <c r="D29" s="26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.75">
      <c r="A30" s="248">
        <v>2</v>
      </c>
      <c r="B30" s="260" t="str">
        <f>+A11</f>
        <v>Endeudamiento  &lt;= A 50%</v>
      </c>
      <c r="C30" s="261"/>
      <c r="D30" s="262"/>
      <c r="E30" s="27" t="s">
        <v>26</v>
      </c>
      <c r="F30" s="24">
        <f>VLOOKUP(G20,EMPRESAS!A12:F20,6,0)</f>
        <v>7907844032</v>
      </c>
      <c r="G30" s="228">
        <f>F30/F31</f>
        <v>0.4846766520750332</v>
      </c>
      <c r="H30" s="230" t="s">
        <v>48</v>
      </c>
      <c r="I30" s="232"/>
      <c r="J30" s="232"/>
      <c r="K30" s="27" t="s">
        <v>26</v>
      </c>
      <c r="L30" s="24">
        <f>VLOOKUP(M20,EMPRESAS!A12:F20,6,0)</f>
        <v>30757119000</v>
      </c>
      <c r="M30" s="228">
        <f>L30/L31</f>
        <v>0.4905181034162284</v>
      </c>
      <c r="N30" s="230" t="s">
        <v>48</v>
      </c>
      <c r="O30" s="230"/>
      <c r="P30" s="232"/>
      <c r="Q30" s="27" t="s">
        <v>26</v>
      </c>
      <c r="R30" s="24">
        <v>9927508000</v>
      </c>
      <c r="S30" s="228">
        <f>R30/R31</f>
        <v>0.49784576256745483</v>
      </c>
      <c r="T30" s="230" t="s">
        <v>48</v>
      </c>
      <c r="U30" s="230"/>
      <c r="V30" s="232"/>
      <c r="W30" s="27" t="s">
        <v>26</v>
      </c>
      <c r="X30" s="24">
        <f>VLOOKUP(Y20,EMPRESAS!A12:F20,6,0)</f>
        <v>6349845000</v>
      </c>
      <c r="Y30" s="228">
        <f>X30/X31</f>
        <v>0.39174399429458756</v>
      </c>
      <c r="Z30" s="230" t="s">
        <v>48</v>
      </c>
      <c r="AA30" s="230"/>
      <c r="AB30" s="232"/>
      <c r="AC30" s="27" t="s">
        <v>26</v>
      </c>
      <c r="AD30" s="24">
        <f>VLOOKUP(AE20,EMPRESAS!A12:F20,6,0)</f>
        <v>13456605763.64</v>
      </c>
      <c r="AE30" s="228">
        <f>AD30/AD31</f>
        <v>0.46696324031554715</v>
      </c>
      <c r="AF30" s="230" t="s">
        <v>48</v>
      </c>
      <c r="AG30" s="230"/>
      <c r="AH30" s="232"/>
      <c r="AI30" s="27" t="s">
        <v>26</v>
      </c>
      <c r="AJ30" s="24" t="e">
        <f>VLOOKUP(AK20,EMPRESAS!A12:F20,6,0)</f>
        <v>#N/A</v>
      </c>
      <c r="AK30" s="228" t="e">
        <f>AJ30/AJ31</f>
        <v>#N/A</v>
      </c>
      <c r="AL30" s="230"/>
      <c r="AM30" s="230" t="s">
        <v>48</v>
      </c>
      <c r="AN30" s="232"/>
    </row>
    <row r="31" spans="1:40" ht="13.5" thickBot="1">
      <c r="A31" s="250"/>
      <c r="B31" s="263"/>
      <c r="C31" s="264"/>
      <c r="D31" s="265"/>
      <c r="E31" s="28" t="s">
        <v>29</v>
      </c>
      <c r="F31" s="25">
        <f>VLOOKUP(G20,EMPRESAS!A12:F20,4,0)</f>
        <v>16315710687</v>
      </c>
      <c r="G31" s="229"/>
      <c r="H31" s="231"/>
      <c r="I31" s="233"/>
      <c r="J31" s="233"/>
      <c r="K31" s="28" t="s">
        <v>29</v>
      </c>
      <c r="L31" s="25">
        <f>VLOOKUP(M20,EMPRESAS!A12:F20,4,0)</f>
        <v>62703331000</v>
      </c>
      <c r="M31" s="229"/>
      <c r="N31" s="231"/>
      <c r="O31" s="231"/>
      <c r="P31" s="233"/>
      <c r="Q31" s="28" t="s">
        <v>29</v>
      </c>
      <c r="R31" s="25">
        <v>19940931000</v>
      </c>
      <c r="S31" s="229"/>
      <c r="T31" s="231"/>
      <c r="U31" s="231"/>
      <c r="V31" s="233"/>
      <c r="W31" s="28" t="s">
        <v>29</v>
      </c>
      <c r="X31" s="25">
        <f>VLOOKUP(Y20,EMPRESAS!A12:F20,4,0)</f>
        <v>16209170000</v>
      </c>
      <c r="Y31" s="229"/>
      <c r="Z31" s="231"/>
      <c r="AA31" s="231"/>
      <c r="AB31" s="233"/>
      <c r="AC31" s="28" t="s">
        <v>29</v>
      </c>
      <c r="AD31" s="25">
        <f>VLOOKUP(AE20,EMPRESAS!A12:F20,4,0)</f>
        <v>28817269973</v>
      </c>
      <c r="AE31" s="229"/>
      <c r="AF31" s="231"/>
      <c r="AG31" s="231"/>
      <c r="AH31" s="233"/>
      <c r="AI31" s="28" t="s">
        <v>29</v>
      </c>
      <c r="AJ31" s="25" t="e">
        <f>VLOOKUP(AK20,EMPRESAS!A12:F22,4,0)</f>
        <v>#N/A</v>
      </c>
      <c r="AK31" s="229"/>
      <c r="AL31" s="231"/>
      <c r="AM31" s="231"/>
      <c r="AN31" s="233"/>
    </row>
    <row r="32" spans="1:40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4.25" thickBot="1">
      <c r="A33" s="13"/>
      <c r="B33" s="247" t="s">
        <v>27</v>
      </c>
      <c r="C33" s="247"/>
      <c r="D33" s="247"/>
      <c r="E33" s="13"/>
      <c r="G33" s="29"/>
      <c r="H33" s="30"/>
      <c r="I33" s="30"/>
      <c r="J33" s="30"/>
      <c r="K33" s="13"/>
      <c r="M33" s="29"/>
      <c r="N33" s="30"/>
      <c r="O33" s="30"/>
      <c r="P33" s="30"/>
      <c r="Q33" s="13"/>
      <c r="S33" s="29"/>
      <c r="T33" s="30"/>
      <c r="U33" s="30"/>
      <c r="V33" s="30"/>
      <c r="W33" s="13"/>
      <c r="Y33" s="29"/>
      <c r="Z33" s="30"/>
      <c r="AA33" s="30"/>
      <c r="AB33" s="30"/>
      <c r="AC33" s="13"/>
      <c r="AE33" s="29"/>
      <c r="AF33" s="30"/>
      <c r="AG33" s="30"/>
      <c r="AH33" s="30"/>
      <c r="AI33" s="13"/>
      <c r="AK33" s="29"/>
      <c r="AL33" s="30"/>
      <c r="AM33" s="30"/>
      <c r="AN33" s="30"/>
    </row>
    <row r="34" spans="1:40" ht="13.5">
      <c r="A34" s="248">
        <v>3</v>
      </c>
      <c r="B34" s="251" t="str">
        <f>+A12</f>
        <v>Capital de Trabajo: &gt;= 50%  del Valor del Presupuesto Oficial</v>
      </c>
      <c r="C34" s="252"/>
      <c r="D34" s="253"/>
      <c r="E34" s="23" t="s">
        <v>23</v>
      </c>
      <c r="F34" s="24">
        <f>VLOOKUP(G20,EMPRESAS!A12:F20,3,0)</f>
        <v>11416641412</v>
      </c>
      <c r="G34" s="219">
        <f>F34-F35</f>
        <v>6073112936</v>
      </c>
      <c r="H34" s="230" t="s">
        <v>48</v>
      </c>
      <c r="I34" s="230"/>
      <c r="J34" s="232"/>
      <c r="K34" s="23" t="s">
        <v>23</v>
      </c>
      <c r="L34" s="24">
        <f>VLOOKUP(M20,EMPRESAS!A12:F20,3,0)</f>
        <v>26307420000</v>
      </c>
      <c r="M34" s="219">
        <f>L34-L35</f>
        <v>15429630000</v>
      </c>
      <c r="N34" s="230" t="s">
        <v>48</v>
      </c>
      <c r="O34" s="230"/>
      <c r="P34" s="232"/>
      <c r="Q34" s="23" t="s">
        <v>23</v>
      </c>
      <c r="R34" s="24">
        <f>+R26</f>
        <v>12962920000</v>
      </c>
      <c r="S34" s="219">
        <f>R34-R35</f>
        <v>7678815000</v>
      </c>
      <c r="T34" s="230" t="s">
        <v>48</v>
      </c>
      <c r="U34" s="230"/>
      <c r="V34" s="232"/>
      <c r="W34" s="23" t="s">
        <v>23</v>
      </c>
      <c r="X34" s="24">
        <f>VLOOKUP(Y20,EMPRESAS!A12:F20,3,0)</f>
        <v>9687150000</v>
      </c>
      <c r="Y34" s="219">
        <f>X34-X35</f>
        <v>6494720000</v>
      </c>
      <c r="Z34" s="230" t="s">
        <v>48</v>
      </c>
      <c r="AA34" s="230"/>
      <c r="AB34" s="232"/>
      <c r="AC34" s="23" t="s">
        <v>23</v>
      </c>
      <c r="AD34" s="24">
        <f>VLOOKUP(AE20,EMPRESAS!A12:F20,3,0)</f>
        <v>20050041223</v>
      </c>
      <c r="AE34" s="219">
        <f>AD34-AD35</f>
        <v>10168095459.36</v>
      </c>
      <c r="AF34" s="230" t="s">
        <v>48</v>
      </c>
      <c r="AG34" s="230"/>
      <c r="AH34" s="232"/>
      <c r="AI34" s="23" t="s">
        <v>23</v>
      </c>
      <c r="AJ34" s="24" t="e">
        <f>VLOOKUP(AK20,EMPRESAS!A12:F20,3,0)</f>
        <v>#N/A</v>
      </c>
      <c r="AK34" s="219" t="e">
        <f>AJ34-AJ35</f>
        <v>#N/A</v>
      </c>
      <c r="AL34" s="230"/>
      <c r="AM34" s="230" t="s">
        <v>48</v>
      </c>
      <c r="AN34" s="232"/>
    </row>
    <row r="35" spans="1:40" ht="14.25" thickBot="1">
      <c r="A35" s="249"/>
      <c r="B35" s="254"/>
      <c r="C35" s="255"/>
      <c r="D35" s="256"/>
      <c r="E35" s="26" t="s">
        <v>24</v>
      </c>
      <c r="F35" s="25">
        <f>VLOOKUP(G20,EMPRESAS!A12:F20,5,0)</f>
        <v>5343528476</v>
      </c>
      <c r="G35" s="220"/>
      <c r="H35" s="234"/>
      <c r="I35" s="234"/>
      <c r="J35" s="235"/>
      <c r="K35" s="26" t="s">
        <v>24</v>
      </c>
      <c r="L35" s="25">
        <f>VLOOKUP(M20,EMPRESAS!A12:F20,5,0)</f>
        <v>10877790000</v>
      </c>
      <c r="M35" s="220"/>
      <c r="N35" s="234"/>
      <c r="O35" s="234"/>
      <c r="P35" s="235"/>
      <c r="Q35" s="26" t="s">
        <v>24</v>
      </c>
      <c r="R35" s="25">
        <f>+R27</f>
        <v>5284105000</v>
      </c>
      <c r="S35" s="220"/>
      <c r="T35" s="234"/>
      <c r="U35" s="234"/>
      <c r="V35" s="235"/>
      <c r="W35" s="26" t="s">
        <v>24</v>
      </c>
      <c r="X35" s="25">
        <f>VLOOKUP(Y20,EMPRESAS!A12:F20,5,0)</f>
        <v>3192430000</v>
      </c>
      <c r="Y35" s="220"/>
      <c r="Z35" s="234"/>
      <c r="AA35" s="234"/>
      <c r="AB35" s="235"/>
      <c r="AC35" s="26" t="s">
        <v>24</v>
      </c>
      <c r="AD35" s="25">
        <f>VLOOKUP(AE20,EMPRESAS!A12:F20,5,0)</f>
        <v>9881945763.64</v>
      </c>
      <c r="AE35" s="220"/>
      <c r="AF35" s="234"/>
      <c r="AG35" s="234"/>
      <c r="AH35" s="235"/>
      <c r="AI35" s="26" t="s">
        <v>24</v>
      </c>
      <c r="AJ35" s="25" t="e">
        <f>VLOOKUP(AK20,EMPRESAS!A12:F20,5,0)</f>
        <v>#N/A</v>
      </c>
      <c r="AK35" s="220"/>
      <c r="AL35" s="234"/>
      <c r="AM35" s="234"/>
      <c r="AN35" s="235"/>
    </row>
    <row r="36" spans="1:40" ht="14.25" thickBot="1">
      <c r="A36" s="250"/>
      <c r="B36" s="257"/>
      <c r="C36" s="258"/>
      <c r="D36" s="259"/>
      <c r="E36" s="1" t="s">
        <v>63</v>
      </c>
      <c r="F36" s="31">
        <f>+D15</f>
        <v>5408527039</v>
      </c>
      <c r="G36" s="9">
        <f>+F36*50%</f>
        <v>2704263519.5</v>
      </c>
      <c r="H36" s="231"/>
      <c r="I36" s="231"/>
      <c r="J36" s="233"/>
      <c r="K36" s="1" t="s">
        <v>63</v>
      </c>
      <c r="L36" s="31">
        <f>+D15</f>
        <v>5408527039</v>
      </c>
      <c r="M36" s="9">
        <f>+L36*50%</f>
        <v>2704263519.5</v>
      </c>
      <c r="N36" s="231"/>
      <c r="O36" s="231"/>
      <c r="P36" s="233"/>
      <c r="Q36" s="1" t="s">
        <v>63</v>
      </c>
      <c r="R36" s="31">
        <f>+D15</f>
        <v>5408527039</v>
      </c>
      <c r="S36" s="9">
        <f>+R36*50%</f>
        <v>2704263519.5</v>
      </c>
      <c r="T36" s="231"/>
      <c r="U36" s="231"/>
      <c r="V36" s="233"/>
      <c r="W36" s="1" t="s">
        <v>63</v>
      </c>
      <c r="X36" s="31">
        <f>+D15</f>
        <v>5408527039</v>
      </c>
      <c r="Y36" s="9">
        <f>+X36*50%</f>
        <v>2704263519.5</v>
      </c>
      <c r="Z36" s="231"/>
      <c r="AA36" s="231"/>
      <c r="AB36" s="233"/>
      <c r="AC36" s="1" t="s">
        <v>63</v>
      </c>
      <c r="AD36" s="31">
        <f>+D15</f>
        <v>5408527039</v>
      </c>
      <c r="AE36" s="9">
        <f>+AD36*50%</f>
        <v>2704263519.5</v>
      </c>
      <c r="AF36" s="231"/>
      <c r="AG36" s="231"/>
      <c r="AH36" s="233"/>
      <c r="AI36" s="1" t="s">
        <v>63</v>
      </c>
      <c r="AJ36" s="31">
        <f>+D15</f>
        <v>5408527039</v>
      </c>
      <c r="AK36" s="9">
        <f>+AJ36*50%</f>
        <v>2704263519.5</v>
      </c>
      <c r="AL36" s="231"/>
      <c r="AM36" s="231"/>
      <c r="AN36" s="233"/>
    </row>
    <row r="37" spans="1:40" s="34" customFormat="1" ht="13.5">
      <c r="A37" s="32"/>
      <c r="B37" s="32"/>
      <c r="C37" s="32"/>
      <c r="D37" s="33"/>
      <c r="E37" s="32"/>
      <c r="F37" s="32"/>
      <c r="G37" s="218"/>
      <c r="H37" s="32"/>
      <c r="I37" s="32"/>
      <c r="J37" s="32"/>
      <c r="K37" s="32"/>
      <c r="L37" s="32"/>
      <c r="M37" s="218"/>
      <c r="N37" s="32"/>
      <c r="O37" s="32"/>
      <c r="P37" s="32"/>
      <c r="Q37" s="32"/>
      <c r="R37" s="32"/>
      <c r="S37" s="218"/>
      <c r="T37" s="32"/>
      <c r="U37" s="32"/>
      <c r="V37" s="32"/>
      <c r="W37" s="32"/>
      <c r="X37" s="32"/>
      <c r="Y37" s="218"/>
      <c r="Z37" s="32"/>
      <c r="AA37" s="32"/>
      <c r="AB37" s="32"/>
      <c r="AC37" s="32"/>
      <c r="AD37" s="32"/>
      <c r="AE37" s="218"/>
      <c r="AF37" s="32"/>
      <c r="AG37" s="32"/>
      <c r="AH37" s="32"/>
      <c r="AI37" s="32"/>
      <c r="AJ37" s="32"/>
      <c r="AK37" s="218"/>
      <c r="AL37" s="32"/>
      <c r="AM37" s="32"/>
      <c r="AN37" s="32"/>
    </row>
    <row r="38" spans="1:40" s="34" customFormat="1" ht="14.25" hidden="1" thickBot="1">
      <c r="A38" s="32"/>
      <c r="B38" s="244" t="s">
        <v>28</v>
      </c>
      <c r="C38" s="244"/>
      <c r="D38" s="244"/>
      <c r="E38" s="32"/>
      <c r="F38" s="35"/>
      <c r="G38" s="218"/>
      <c r="H38" s="32"/>
      <c r="I38" s="32"/>
      <c r="J38" s="32"/>
      <c r="K38" s="32"/>
      <c r="L38" s="35"/>
      <c r="M38" s="218"/>
      <c r="N38" s="32"/>
      <c r="O38" s="32"/>
      <c r="P38" s="32"/>
      <c r="Q38" s="32"/>
      <c r="R38" s="35"/>
      <c r="S38" s="218"/>
      <c r="T38" s="32"/>
      <c r="U38" s="32"/>
      <c r="V38" s="32"/>
      <c r="W38" s="32"/>
      <c r="X38" s="35"/>
      <c r="Y38" s="218"/>
      <c r="Z38" s="32"/>
      <c r="AA38" s="32"/>
      <c r="AB38" s="32"/>
      <c r="AC38" s="32"/>
      <c r="AD38" s="35"/>
      <c r="AE38" s="218"/>
      <c r="AF38" s="32"/>
      <c r="AG38" s="32"/>
      <c r="AH38" s="32"/>
      <c r="AI38" s="32"/>
      <c r="AJ38" s="35"/>
      <c r="AK38" s="218"/>
      <c r="AL38" s="32"/>
      <c r="AM38" s="32"/>
      <c r="AN38" s="32"/>
    </row>
    <row r="39" spans="1:40" ht="14.25" hidden="1" thickBot="1">
      <c r="A39" s="245">
        <v>4</v>
      </c>
      <c r="B39" s="260">
        <f>+A13</f>
        <v>0</v>
      </c>
      <c r="C39" s="261"/>
      <c r="D39" s="262"/>
      <c r="E39" s="36" t="s">
        <v>41</v>
      </c>
      <c r="F39" s="37">
        <f>+E16</f>
        <v>5398483400</v>
      </c>
      <c r="G39" s="219" t="e">
        <f>+EMPRESAS!#REF!</f>
        <v>#REF!</v>
      </c>
      <c r="H39" s="221" t="s">
        <v>48</v>
      </c>
      <c r="I39" s="221"/>
      <c r="J39" s="223"/>
      <c r="K39" s="36" t="s">
        <v>41</v>
      </c>
      <c r="L39" s="37">
        <f>+M16</f>
        <v>5385452085</v>
      </c>
      <c r="M39" s="219" t="e">
        <f>+EMPRESAS!#REF!</f>
        <v>#REF!</v>
      </c>
      <c r="N39" s="221" t="s">
        <v>48</v>
      </c>
      <c r="O39" s="221"/>
      <c r="P39" s="223"/>
      <c r="Q39" s="36" t="s">
        <v>41</v>
      </c>
      <c r="R39" s="37">
        <f>+S16</f>
        <v>5360391146</v>
      </c>
      <c r="S39" s="219" t="e">
        <f>+EMPRESAS!#REF!</f>
        <v>#REF!</v>
      </c>
      <c r="T39" s="221" t="s">
        <v>48</v>
      </c>
      <c r="U39" s="221"/>
      <c r="V39" s="223"/>
      <c r="W39" s="36" t="s">
        <v>41</v>
      </c>
      <c r="X39" s="37">
        <f>+Y16</f>
        <v>5383918240</v>
      </c>
      <c r="Y39" s="219" t="e">
        <f>+EMPRESAS!#REF!</f>
        <v>#REF!</v>
      </c>
      <c r="Z39" s="221" t="s">
        <v>48</v>
      </c>
      <c r="AA39" s="221"/>
      <c r="AB39" s="223"/>
      <c r="AC39" s="36" t="s">
        <v>41</v>
      </c>
      <c r="AD39" s="37">
        <f>+AE16</f>
        <v>5384188667</v>
      </c>
      <c r="AE39" s="219" t="e">
        <f>+EMPRESAS!#REF!</f>
        <v>#REF!</v>
      </c>
      <c r="AF39" s="221" t="s">
        <v>48</v>
      </c>
      <c r="AG39" s="221"/>
      <c r="AH39" s="223"/>
      <c r="AI39" s="36" t="s">
        <v>41</v>
      </c>
      <c r="AJ39" s="37">
        <f>+AK16</f>
        <v>161062752</v>
      </c>
      <c r="AK39" s="219" t="e">
        <f>+EMPRESAS!#REF!</f>
        <v>#REF!</v>
      </c>
      <c r="AL39" s="221"/>
      <c r="AM39" s="221" t="s">
        <v>48</v>
      </c>
      <c r="AN39" s="223"/>
    </row>
    <row r="40" spans="1:40" ht="14.25" hidden="1" thickBot="1">
      <c r="A40" s="246"/>
      <c r="B40" s="263"/>
      <c r="C40" s="264"/>
      <c r="D40" s="265"/>
      <c r="E40" s="36" t="s">
        <v>34</v>
      </c>
      <c r="F40" s="37">
        <f>+F39*75%</f>
        <v>4048862550</v>
      </c>
      <c r="G40" s="220"/>
      <c r="H40" s="222"/>
      <c r="I40" s="222"/>
      <c r="J40" s="224"/>
      <c r="K40" s="36" t="s">
        <v>34</v>
      </c>
      <c r="L40" s="37">
        <f>+L39*75%</f>
        <v>4039089063.75</v>
      </c>
      <c r="M40" s="220"/>
      <c r="N40" s="222"/>
      <c r="O40" s="222"/>
      <c r="P40" s="224"/>
      <c r="Q40" s="36" t="s">
        <v>34</v>
      </c>
      <c r="R40" s="37">
        <f>+R39*75%</f>
        <v>4020293359.5</v>
      </c>
      <c r="S40" s="220"/>
      <c r="T40" s="222"/>
      <c r="U40" s="222"/>
      <c r="V40" s="224"/>
      <c r="W40" s="36" t="s">
        <v>34</v>
      </c>
      <c r="X40" s="37">
        <f>+X39*75%</f>
        <v>4037938680</v>
      </c>
      <c r="Y40" s="220"/>
      <c r="Z40" s="222"/>
      <c r="AA40" s="222"/>
      <c r="AB40" s="224"/>
      <c r="AC40" s="36" t="s">
        <v>34</v>
      </c>
      <c r="AD40" s="37">
        <f>+AD39*75%</f>
        <v>4038141500.25</v>
      </c>
      <c r="AE40" s="220"/>
      <c r="AF40" s="222"/>
      <c r="AG40" s="222"/>
      <c r="AH40" s="224"/>
      <c r="AI40" s="36" t="s">
        <v>34</v>
      </c>
      <c r="AJ40" s="37">
        <f>+AJ39*75%</f>
        <v>120797064</v>
      </c>
      <c r="AK40" s="220"/>
      <c r="AL40" s="222"/>
      <c r="AM40" s="222"/>
      <c r="AN40" s="224"/>
    </row>
    <row r="41" spans="1:40" ht="14.25" thickBo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3.5" thickBot="1">
      <c r="A42" s="43" t="s">
        <v>30</v>
      </c>
      <c r="B42" s="44"/>
      <c r="C42" s="44"/>
      <c r="D42" s="44"/>
      <c r="E42" s="225" t="s">
        <v>49</v>
      </c>
      <c r="F42" s="226"/>
      <c r="G42" s="226"/>
      <c r="H42" s="226"/>
      <c r="I42" s="226"/>
      <c r="J42" s="227"/>
      <c r="K42" s="225" t="s">
        <v>49</v>
      </c>
      <c r="L42" s="226"/>
      <c r="M42" s="226"/>
      <c r="N42" s="226"/>
      <c r="O42" s="226"/>
      <c r="P42" s="227"/>
      <c r="Q42" s="225" t="s">
        <v>49</v>
      </c>
      <c r="R42" s="226"/>
      <c r="S42" s="226"/>
      <c r="T42" s="226"/>
      <c r="U42" s="226"/>
      <c r="V42" s="227"/>
      <c r="W42" s="225" t="s">
        <v>49</v>
      </c>
      <c r="X42" s="226"/>
      <c r="Y42" s="226"/>
      <c r="Z42" s="226"/>
      <c r="AA42" s="226"/>
      <c r="AB42" s="227"/>
      <c r="AC42" s="225" t="s">
        <v>49</v>
      </c>
      <c r="AD42" s="226"/>
      <c r="AE42" s="226"/>
      <c r="AF42" s="226"/>
      <c r="AG42" s="226"/>
      <c r="AH42" s="227"/>
      <c r="AI42" s="225" t="s">
        <v>64</v>
      </c>
      <c r="AJ42" s="226"/>
      <c r="AK42" s="226"/>
      <c r="AL42" s="226"/>
      <c r="AM42" s="226"/>
      <c r="AN42" s="227"/>
    </row>
    <row r="43" spans="1:21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3.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9" s="11" customFormat="1" ht="12.75">
      <c r="A46" s="70"/>
      <c r="B46" s="70"/>
      <c r="C46" s="70"/>
      <c r="D46" s="70"/>
      <c r="H46" s="13"/>
      <c r="I46" s="13"/>
    </row>
    <row r="47" spans="1:10" s="11" customFormat="1" ht="12.75">
      <c r="A47" s="65" t="s">
        <v>61</v>
      </c>
      <c r="B47" s="65"/>
      <c r="C47" s="65"/>
      <c r="D47" s="65"/>
      <c r="E47" s="65"/>
      <c r="F47" s="65"/>
      <c r="G47" s="65"/>
      <c r="H47" s="65"/>
      <c r="I47" s="40"/>
      <c r="J47" s="40"/>
    </row>
    <row r="48" spans="1:10" s="11" customFormat="1" ht="11.25">
      <c r="A48" s="64" t="s">
        <v>43</v>
      </c>
      <c r="B48" s="64"/>
      <c r="C48" s="64"/>
      <c r="D48" s="64"/>
      <c r="E48" s="64"/>
      <c r="F48" s="64"/>
      <c r="G48" s="64"/>
      <c r="H48" s="64"/>
      <c r="I48" s="41"/>
      <c r="J48" s="41"/>
    </row>
    <row r="49" spans="1:10" s="11" customFormat="1" ht="11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8:9" s="11" customFormat="1" ht="12.75">
      <c r="H50" s="13"/>
      <c r="I50" s="13"/>
    </row>
    <row r="51" spans="2:21" ht="13.5"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3.5">
      <c r="A53" t="s">
        <v>103</v>
      </c>
      <c r="B53" s="13"/>
      <c r="C53" s="13"/>
      <c r="D53" s="13"/>
      <c r="E53" s="13"/>
      <c r="F53" s="13"/>
      <c r="G53" s="13"/>
      <c r="H53" s="13"/>
      <c r="I53" s="13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2:21" ht="13.5">
      <c r="B54" s="13"/>
      <c r="C54" s="13"/>
      <c r="D54" s="13"/>
      <c r="E54" s="13"/>
      <c r="F54" s="13"/>
      <c r="G54" s="13"/>
      <c r="H54" s="13"/>
      <c r="I54" s="13"/>
      <c r="J54" s="1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>
      <c r="A55" s="13" t="s">
        <v>67</v>
      </c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</sheetData>
  <sheetProtection/>
  <mergeCells count="148">
    <mergeCell ref="A26:A27"/>
    <mergeCell ref="A19:A23"/>
    <mergeCell ref="B19:D23"/>
    <mergeCell ref="E19:J19"/>
    <mergeCell ref="E21:J21"/>
    <mergeCell ref="E22:J22"/>
    <mergeCell ref="E42:J42"/>
    <mergeCell ref="K42:P42"/>
    <mergeCell ref="D15:E15"/>
    <mergeCell ref="B25:D25"/>
    <mergeCell ref="H39:H40"/>
    <mergeCell ref="H26:H27"/>
    <mergeCell ref="I26:I27"/>
    <mergeCell ref="J26:J27"/>
    <mergeCell ref="B26:D27"/>
    <mergeCell ref="G26:G27"/>
    <mergeCell ref="B39:D40"/>
    <mergeCell ref="G39:G40"/>
    <mergeCell ref="J34:J36"/>
    <mergeCell ref="J30:J31"/>
    <mergeCell ref="B29:D29"/>
    <mergeCell ref="A30:A31"/>
    <mergeCell ref="B30:D31"/>
    <mergeCell ref="G30:G31"/>
    <mergeCell ref="H30:H31"/>
    <mergeCell ref="I30:I31"/>
    <mergeCell ref="B33:D33"/>
    <mergeCell ref="A34:A36"/>
    <mergeCell ref="B34:D36"/>
    <mergeCell ref="G34:G35"/>
    <mergeCell ref="H34:H36"/>
    <mergeCell ref="I34:I36"/>
    <mergeCell ref="K19:P19"/>
    <mergeCell ref="K21:P21"/>
    <mergeCell ref="K22:P22"/>
    <mergeCell ref="M26:M27"/>
    <mergeCell ref="N26:N27"/>
    <mergeCell ref="O26:O27"/>
    <mergeCell ref="P26:P27"/>
    <mergeCell ref="M30:M31"/>
    <mergeCell ref="N30:N31"/>
    <mergeCell ref="O30:O31"/>
    <mergeCell ref="P30:P31"/>
    <mergeCell ref="M34:M35"/>
    <mergeCell ref="N34:N36"/>
    <mergeCell ref="O34:O36"/>
    <mergeCell ref="P34:P36"/>
    <mergeCell ref="M37:M38"/>
    <mergeCell ref="M39:M40"/>
    <mergeCell ref="N39:N40"/>
    <mergeCell ref="O39:O40"/>
    <mergeCell ref="P39:P40"/>
    <mergeCell ref="G37:G38"/>
    <mergeCell ref="I39:I40"/>
    <mergeCell ref="J39:J40"/>
    <mergeCell ref="B38:D38"/>
    <mergeCell ref="A39:A40"/>
    <mergeCell ref="Q19:V19"/>
    <mergeCell ref="Q21:V21"/>
    <mergeCell ref="Q22:V22"/>
    <mergeCell ref="S26:S27"/>
    <mergeCell ref="T26:T27"/>
    <mergeCell ref="U26:U27"/>
    <mergeCell ref="V26:V27"/>
    <mergeCell ref="S30:S31"/>
    <mergeCell ref="T30:T31"/>
    <mergeCell ref="U30:U31"/>
    <mergeCell ref="V30:V31"/>
    <mergeCell ref="S34:S35"/>
    <mergeCell ref="T34:T36"/>
    <mergeCell ref="U34:U36"/>
    <mergeCell ref="V34:V36"/>
    <mergeCell ref="S37:S38"/>
    <mergeCell ref="S39:S40"/>
    <mergeCell ref="T39:T40"/>
    <mergeCell ref="U39:U40"/>
    <mergeCell ref="V39:V40"/>
    <mergeCell ref="Q42:V42"/>
    <mergeCell ref="W19:AB19"/>
    <mergeCell ref="W21:AB21"/>
    <mergeCell ref="W22:AB22"/>
    <mergeCell ref="Y26:Y27"/>
    <mergeCell ref="Z26:Z27"/>
    <mergeCell ref="AA26:AA27"/>
    <mergeCell ref="AB26:AB27"/>
    <mergeCell ref="Y30:Y31"/>
    <mergeCell ref="Z30:Z31"/>
    <mergeCell ref="AA30:AA31"/>
    <mergeCell ref="AB30:AB31"/>
    <mergeCell ref="Y34:Y35"/>
    <mergeCell ref="Z34:Z36"/>
    <mergeCell ref="AA34:AA36"/>
    <mergeCell ref="AB34:AB36"/>
    <mergeCell ref="Y37:Y38"/>
    <mergeCell ref="Y39:Y40"/>
    <mergeCell ref="Z39:Z40"/>
    <mergeCell ref="AA39:AA40"/>
    <mergeCell ref="AB39:AB40"/>
    <mergeCell ref="W42:AB42"/>
    <mergeCell ref="AC19:AH19"/>
    <mergeCell ref="AC21:AH21"/>
    <mergeCell ref="AC22:AH22"/>
    <mergeCell ref="AE26:AE27"/>
    <mergeCell ref="AF26:AF27"/>
    <mergeCell ref="AG26:AG27"/>
    <mergeCell ref="AH26:AH27"/>
    <mergeCell ref="AE30:AE31"/>
    <mergeCell ref="AF30:AF31"/>
    <mergeCell ref="AG30:AG31"/>
    <mergeCell ref="AH30:AH31"/>
    <mergeCell ref="AE34:AE35"/>
    <mergeCell ref="AF34:AF36"/>
    <mergeCell ref="AG34:AG36"/>
    <mergeCell ref="AH34:AH36"/>
    <mergeCell ref="AE37:AE38"/>
    <mergeCell ref="AE39:AE40"/>
    <mergeCell ref="AF39:AF40"/>
    <mergeCell ref="AG39:AG40"/>
    <mergeCell ref="AH39:AH40"/>
    <mergeCell ref="AC42:AH42"/>
    <mergeCell ref="AI19:AN19"/>
    <mergeCell ref="AI21:AN21"/>
    <mergeCell ref="AI22:AN22"/>
    <mergeCell ref="AK26:AK27"/>
    <mergeCell ref="AL26:AL27"/>
    <mergeCell ref="AM26:AM27"/>
    <mergeCell ref="AN26:AN27"/>
    <mergeCell ref="AK30:AK31"/>
    <mergeCell ref="AL30:AL31"/>
    <mergeCell ref="AM30:AM31"/>
    <mergeCell ref="AN30:AN31"/>
    <mergeCell ref="AK34:AK35"/>
    <mergeCell ref="AL34:AL36"/>
    <mergeCell ref="AM34:AM36"/>
    <mergeCell ref="AN34:AN36"/>
    <mergeCell ref="AK37:AK38"/>
    <mergeCell ref="AK39:AK40"/>
    <mergeCell ref="AL39:AL40"/>
    <mergeCell ref="AM39:AM40"/>
    <mergeCell ref="AN39:AN40"/>
    <mergeCell ref="AI42:AN42"/>
    <mergeCell ref="AI17:AJ17"/>
    <mergeCell ref="A8:D8"/>
    <mergeCell ref="A17:C17"/>
    <mergeCell ref="K17:L17"/>
    <mergeCell ref="Q17:R17"/>
    <mergeCell ref="W17:X17"/>
    <mergeCell ref="AC17:AD17"/>
  </mergeCells>
  <printOptions horizontalCentered="1" verticalCentered="1"/>
  <pageMargins left="0.31496062992125984" right="0.46" top="0.7480314960629921" bottom="0.7480314960629921" header="0.31496062992125984" footer="0.31496062992125984"/>
  <pageSetup horizontalDpi="600" verticalDpi="600" orientation="landscape" scale="65" r:id="rId2"/>
  <colBreaks count="2" manualBreakCount="2">
    <brk id="16" max="65535" man="1"/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4"/>
  <sheetViews>
    <sheetView zoomScale="93" zoomScaleNormal="93" zoomScalePageLayoutView="0" workbookViewId="0" topLeftCell="M20">
      <selection activeCell="Q36" sqref="Q36"/>
      <selection activeCell="S27" sqref="S27:S28"/>
    </sheetView>
  </sheetViews>
  <sheetFormatPr defaultColWidth="11.421875" defaultRowHeight="12.75"/>
  <cols>
    <col min="1" max="1" width="6.421875" style="12" customWidth="1"/>
    <col min="2" max="2" width="28.421875" style="12" customWidth="1"/>
    <col min="3" max="3" width="14.421875" style="12" customWidth="1"/>
    <col min="4" max="4" width="10.7109375" style="12" customWidth="1"/>
    <col min="5" max="5" width="18.8515625" style="12" bestFit="1" customWidth="1"/>
    <col min="6" max="6" width="17.28125" style="12" customWidth="1"/>
    <col min="7" max="7" width="14.421875" style="12" bestFit="1" customWidth="1"/>
    <col min="8" max="9" width="3.7109375" style="12" customWidth="1"/>
    <col min="10" max="10" width="11.421875" style="12" customWidth="1"/>
    <col min="11" max="11" width="13.140625" style="12" customWidth="1"/>
    <col min="12" max="12" width="14.8515625" style="12" bestFit="1" customWidth="1"/>
    <col min="13" max="13" width="13.140625" style="12" bestFit="1" customWidth="1"/>
    <col min="14" max="15" width="3.7109375" style="12" customWidth="1"/>
    <col min="16" max="16" width="11.421875" style="12" customWidth="1"/>
    <col min="17" max="17" width="22.00390625" style="12" customWidth="1"/>
    <col min="18" max="18" width="18.28125" style="12" customWidth="1"/>
    <col min="19" max="19" width="16.140625" style="12" customWidth="1"/>
    <col min="20" max="21" width="3.8515625" style="12" customWidth="1"/>
    <col min="22" max="16384" width="11.421875" style="12" customWidth="1"/>
  </cols>
  <sheetData>
    <row r="1" spans="1:5" ht="13.5">
      <c r="A1" s="39" t="s">
        <v>7</v>
      </c>
      <c r="B1" s="39"/>
      <c r="C1" s="39"/>
      <c r="D1" s="39"/>
      <c r="E1" s="39"/>
    </row>
    <row r="2" spans="1:5" ht="13.5">
      <c r="A2" s="39" t="s">
        <v>4</v>
      </c>
      <c r="B2" s="39"/>
      <c r="C2" s="39"/>
      <c r="D2" s="39"/>
      <c r="E2" s="39"/>
    </row>
    <row r="3" spans="1:5" ht="13.5">
      <c r="A3" s="39" t="s">
        <v>87</v>
      </c>
      <c r="B3" s="39"/>
      <c r="C3" s="39"/>
      <c r="D3" s="39"/>
      <c r="E3" s="39"/>
    </row>
    <row r="4" spans="1:5" ht="13.5">
      <c r="A4" s="39" t="s">
        <v>36</v>
      </c>
      <c r="B4" s="39"/>
      <c r="C4" s="39"/>
      <c r="D4" s="39"/>
      <c r="E4" s="39"/>
    </row>
    <row r="5" spans="1:5" ht="13.5">
      <c r="A5" s="39" t="s">
        <v>8</v>
      </c>
      <c r="B5" s="39"/>
      <c r="C5" s="39"/>
      <c r="D5" s="39"/>
      <c r="E5" s="39"/>
    </row>
    <row r="6" spans="1:5" ht="13.5">
      <c r="A6" s="63" t="s">
        <v>101</v>
      </c>
      <c r="B6" s="63"/>
      <c r="C6" s="63"/>
      <c r="D6" s="63"/>
      <c r="E6" s="63"/>
    </row>
    <row r="7" spans="1:5" ht="13.5">
      <c r="A7" s="10"/>
      <c r="B7" s="10"/>
      <c r="C7" s="10"/>
      <c r="D7" s="10"/>
      <c r="E7" s="10"/>
    </row>
    <row r="8" spans="1:5" ht="29.25" customHeight="1" thickBot="1">
      <c r="A8" s="215" t="s">
        <v>20</v>
      </c>
      <c r="B8" s="216"/>
      <c r="C8" s="216"/>
      <c r="D8" s="217"/>
      <c r="E8" s="77"/>
    </row>
    <row r="9" spans="1:5" ht="14.25" thickBot="1">
      <c r="A9" s="71" t="s">
        <v>19</v>
      </c>
      <c r="B9" s="67"/>
      <c r="C9" s="67"/>
      <c r="D9" s="72"/>
      <c r="E9" s="77"/>
    </row>
    <row r="10" spans="1:5" ht="12.75">
      <c r="A10" s="73" t="s">
        <v>88</v>
      </c>
      <c r="B10" s="68"/>
      <c r="C10" s="68"/>
      <c r="D10" s="74"/>
      <c r="E10" s="78"/>
    </row>
    <row r="11" spans="1:5" ht="12.75">
      <c r="A11" s="75" t="s">
        <v>56</v>
      </c>
      <c r="B11" s="69"/>
      <c r="C11" s="69"/>
      <c r="D11" s="76"/>
      <c r="E11" s="78"/>
    </row>
    <row r="12" spans="1:5" ht="12.75">
      <c r="A12" s="75" t="s">
        <v>66</v>
      </c>
      <c r="B12" s="69"/>
      <c r="C12" s="69"/>
      <c r="D12" s="76"/>
      <c r="E12" s="78"/>
    </row>
    <row r="13" spans="1:5" ht="12.75">
      <c r="A13" s="75"/>
      <c r="B13" s="69"/>
      <c r="C13" s="69"/>
      <c r="D13" s="76"/>
      <c r="E13" s="78"/>
    </row>
    <row r="14" spans="1:5" ht="13.5">
      <c r="A14" s="13"/>
      <c r="B14" s="13"/>
      <c r="C14" s="13"/>
      <c r="D14" s="13"/>
      <c r="E14" s="13"/>
    </row>
    <row r="15" spans="1:5" ht="13.5">
      <c r="A15" s="14" t="s">
        <v>33</v>
      </c>
      <c r="B15" s="14"/>
      <c r="C15" s="14"/>
      <c r="D15" s="267">
        <v>5408527039</v>
      </c>
      <c r="E15" s="267"/>
    </row>
    <row r="16" spans="1:5" ht="13.5">
      <c r="A16" s="55" t="s">
        <v>40</v>
      </c>
      <c r="B16" s="55"/>
      <c r="C16" s="55"/>
      <c r="D16" s="56"/>
      <c r="E16" s="56">
        <v>5368786240</v>
      </c>
    </row>
    <row r="17" spans="1:19" s="34" customFormat="1" ht="13.5">
      <c r="A17" s="214"/>
      <c r="B17" s="214"/>
      <c r="C17" s="214"/>
      <c r="D17" s="56"/>
      <c r="E17" s="56"/>
      <c r="G17" s="62"/>
      <c r="K17" s="214"/>
      <c r="L17" s="214"/>
      <c r="M17" s="62"/>
      <c r="Q17" s="214"/>
      <c r="R17" s="214"/>
      <c r="S17" s="62"/>
    </row>
    <row r="18" spans="1:4" s="34" customFormat="1" ht="13.5">
      <c r="A18" s="214"/>
      <c r="B18" s="214"/>
      <c r="C18" s="214"/>
      <c r="D18" s="56"/>
    </row>
    <row r="19" spans="1:22" ht="14.25" thickBot="1">
      <c r="A19" s="13"/>
      <c r="B19" s="13"/>
      <c r="C19" s="13"/>
      <c r="D19" s="13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</row>
    <row r="20" spans="1:22" ht="14.25" thickBot="1">
      <c r="A20" s="268" t="s">
        <v>5</v>
      </c>
      <c r="B20" s="271" t="s">
        <v>21</v>
      </c>
      <c r="C20" s="272"/>
      <c r="D20" s="273"/>
      <c r="E20" s="287" t="s">
        <v>18</v>
      </c>
      <c r="F20" s="288"/>
      <c r="G20" s="288"/>
      <c r="H20" s="288"/>
      <c r="I20" s="288"/>
      <c r="J20" s="289"/>
      <c r="K20" s="287" t="s">
        <v>18</v>
      </c>
      <c r="L20" s="288"/>
      <c r="M20" s="288"/>
      <c r="N20" s="288"/>
      <c r="O20" s="288"/>
      <c r="P20" s="289"/>
      <c r="Q20" s="287"/>
      <c r="R20" s="288"/>
      <c r="S20" s="288"/>
      <c r="T20" s="288"/>
      <c r="U20" s="288"/>
      <c r="V20" s="289"/>
    </row>
    <row r="21" spans="1:22" ht="18.75" customHeight="1" thickBot="1">
      <c r="A21" s="269"/>
      <c r="B21" s="274"/>
      <c r="C21" s="275"/>
      <c r="D21" s="276"/>
      <c r="E21" s="15"/>
      <c r="F21" s="16" t="s">
        <v>32</v>
      </c>
      <c r="G21" s="5">
        <f>+EMPRESAS!A19</f>
        <v>800014574</v>
      </c>
      <c r="H21" s="16"/>
      <c r="I21" s="16"/>
      <c r="J21" s="17"/>
      <c r="K21" s="15"/>
      <c r="L21" s="16" t="s">
        <v>32</v>
      </c>
      <c r="M21" s="5">
        <f>+EMPRESAS!A20</f>
        <v>830082792</v>
      </c>
      <c r="N21" s="16"/>
      <c r="O21" s="16"/>
      <c r="P21" s="17"/>
      <c r="Q21" s="281" t="str">
        <f>+EMPRESAS!A18</f>
        <v>UNION TEMPORAL  DISTRITAL 2013</v>
      </c>
      <c r="R21" s="282"/>
      <c r="S21" s="282"/>
      <c r="T21" s="282"/>
      <c r="U21" s="282"/>
      <c r="V21" s="283"/>
    </row>
    <row r="22" spans="1:22" ht="27" customHeight="1" thickBot="1">
      <c r="A22" s="269"/>
      <c r="B22" s="274"/>
      <c r="C22" s="275"/>
      <c r="D22" s="276"/>
      <c r="E22" s="239" t="str">
        <f>VLOOKUP(G21,EMPRESAS!A12:B20,2,0)</f>
        <v>DUCON S.A.</v>
      </c>
      <c r="F22" s="240"/>
      <c r="G22" s="240"/>
      <c r="H22" s="240"/>
      <c r="I22" s="240"/>
      <c r="J22" s="241"/>
      <c r="K22" s="239" t="str">
        <f>VLOOKUP(M21,EMPRESAS!A12:B20,2,0)</f>
        <v>NIME LTDA</v>
      </c>
      <c r="L22" s="240"/>
      <c r="M22" s="240"/>
      <c r="N22" s="240"/>
      <c r="O22" s="240"/>
      <c r="P22" s="241"/>
      <c r="Q22" s="284"/>
      <c r="R22" s="285"/>
      <c r="S22" s="285"/>
      <c r="T22" s="285"/>
      <c r="U22" s="285"/>
      <c r="V22" s="286"/>
    </row>
    <row r="23" spans="1:22" ht="14.25" thickBot="1">
      <c r="A23" s="269"/>
      <c r="B23" s="274"/>
      <c r="C23" s="275"/>
      <c r="D23" s="276"/>
      <c r="E23" s="236" t="s">
        <v>0</v>
      </c>
      <c r="F23" s="237"/>
      <c r="G23" s="237"/>
      <c r="H23" s="237"/>
      <c r="I23" s="237"/>
      <c r="J23" s="238"/>
      <c r="K23" s="236" t="s">
        <v>0</v>
      </c>
      <c r="L23" s="237"/>
      <c r="M23" s="237"/>
      <c r="N23" s="237"/>
      <c r="O23" s="237"/>
      <c r="P23" s="238"/>
      <c r="Q23" s="236" t="s">
        <v>0</v>
      </c>
      <c r="R23" s="237"/>
      <c r="S23" s="237"/>
      <c r="T23" s="237"/>
      <c r="U23" s="237"/>
      <c r="V23" s="238"/>
    </row>
    <row r="24" spans="1:22" ht="14.25" thickBot="1">
      <c r="A24" s="270"/>
      <c r="B24" s="277"/>
      <c r="C24" s="278"/>
      <c r="D24" s="278"/>
      <c r="E24" s="18" t="s">
        <v>45</v>
      </c>
      <c r="F24" s="96">
        <v>0.51</v>
      </c>
      <c r="G24" s="20"/>
      <c r="H24" s="21" t="s">
        <v>2</v>
      </c>
      <c r="I24" s="17" t="s">
        <v>1</v>
      </c>
      <c r="J24" s="17" t="s">
        <v>44</v>
      </c>
      <c r="K24" s="18" t="s">
        <v>45</v>
      </c>
      <c r="L24" s="96">
        <v>0.49</v>
      </c>
      <c r="M24" s="20"/>
      <c r="N24" s="21" t="s">
        <v>2</v>
      </c>
      <c r="O24" s="17" t="s">
        <v>1</v>
      </c>
      <c r="P24" s="17" t="s">
        <v>44</v>
      </c>
      <c r="Q24" s="18" t="s">
        <v>45</v>
      </c>
      <c r="R24" s="19">
        <f>+F24+L24</f>
        <v>1</v>
      </c>
      <c r="S24" s="20"/>
      <c r="T24" s="21" t="s">
        <v>2</v>
      </c>
      <c r="U24" s="17" t="s">
        <v>1</v>
      </c>
      <c r="V24" s="17" t="s">
        <v>44</v>
      </c>
    </row>
    <row r="25" spans="1:2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 thickBot="1">
      <c r="A26" s="13"/>
      <c r="B26" s="266" t="s">
        <v>22</v>
      </c>
      <c r="C26" s="266"/>
      <c r="D26" s="266"/>
      <c r="E26" s="22"/>
      <c r="F26" s="22"/>
      <c r="G26" s="22"/>
      <c r="H26" s="13"/>
      <c r="I26" s="13"/>
      <c r="J26" s="13"/>
      <c r="K26" s="22"/>
      <c r="L26" s="22"/>
      <c r="M26" s="22"/>
      <c r="N26" s="13"/>
      <c r="O26" s="13"/>
      <c r="P26" s="13"/>
      <c r="Q26" s="22"/>
      <c r="R26" s="22"/>
      <c r="S26" s="22"/>
      <c r="T26" s="13"/>
      <c r="U26" s="13"/>
      <c r="V26" s="13"/>
    </row>
    <row r="27" spans="1:22" ht="13.5">
      <c r="A27" s="248">
        <v>1</v>
      </c>
      <c r="B27" s="260" t="str">
        <f>+A10</f>
        <v>Razón Corriente &gt;= A   2,0 Veces</v>
      </c>
      <c r="C27" s="261"/>
      <c r="D27" s="262"/>
      <c r="E27" s="23" t="s">
        <v>23</v>
      </c>
      <c r="F27" s="24">
        <f>VLOOKUP(G21,EMPRESAS!A12:F20,3,0)</f>
        <v>10551198000</v>
      </c>
      <c r="G27" s="242">
        <f>F27/F28</f>
        <v>1.9216510699740323</v>
      </c>
      <c r="H27" s="230"/>
      <c r="I27" s="230" t="s">
        <v>48</v>
      </c>
      <c r="J27" s="232"/>
      <c r="K27" s="23" t="s">
        <v>23</v>
      </c>
      <c r="L27" s="24">
        <f>VLOOKUP(M21,EMPRESAS!A12:F20,3,0)</f>
        <v>243973182.66</v>
      </c>
      <c r="M27" s="242">
        <f>L27/L28</f>
        <v>3.305908073485352</v>
      </c>
      <c r="N27" s="230" t="s">
        <v>48</v>
      </c>
      <c r="O27" s="232"/>
      <c r="P27" s="232"/>
      <c r="Q27" s="23" t="s">
        <v>23</v>
      </c>
      <c r="R27" s="24">
        <f>(+F27*F24)+(L27*L24)</f>
        <v>5500657839.5034</v>
      </c>
      <c r="S27" s="242">
        <f>(+G27*F24)+(M27*L24)</f>
        <v>2.599937001694579</v>
      </c>
      <c r="T27" s="230" t="s">
        <v>48</v>
      </c>
      <c r="U27" s="232"/>
      <c r="V27" s="232"/>
    </row>
    <row r="28" spans="1:22" ht="14.25" thickBot="1">
      <c r="A28" s="250"/>
      <c r="B28" s="263"/>
      <c r="C28" s="264"/>
      <c r="D28" s="265"/>
      <c r="E28" s="26" t="s">
        <v>24</v>
      </c>
      <c r="F28" s="25">
        <f>VLOOKUP(G21,EMPRESAS!A12:F20,5,0)</f>
        <v>5490694000</v>
      </c>
      <c r="G28" s="243"/>
      <c r="H28" s="231"/>
      <c r="I28" s="231"/>
      <c r="J28" s="233"/>
      <c r="K28" s="26" t="s">
        <v>24</v>
      </c>
      <c r="L28" s="25">
        <f>VLOOKUP(M21,EMPRESAS!A12:F20,5,0)</f>
        <v>73799143</v>
      </c>
      <c r="M28" s="243"/>
      <c r="N28" s="231"/>
      <c r="O28" s="233"/>
      <c r="P28" s="233"/>
      <c r="Q28" s="26" t="s">
        <v>24</v>
      </c>
      <c r="R28" s="25">
        <f>(+F28*F24)+(L28*L24)</f>
        <v>2836415520.07</v>
      </c>
      <c r="S28" s="243">
        <f>(+S12*R9)+(X12*W9)</f>
        <v>0</v>
      </c>
      <c r="T28" s="231"/>
      <c r="U28" s="233"/>
      <c r="V28" s="233"/>
    </row>
    <row r="29" spans="1:2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4.25" thickBot="1">
      <c r="A30" s="13"/>
      <c r="B30" s="266" t="s">
        <v>25</v>
      </c>
      <c r="C30" s="266"/>
      <c r="D30" s="26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248">
        <v>2</v>
      </c>
      <c r="B31" s="260" t="str">
        <f>+A11</f>
        <v>Endeudamiento  &lt;= A 50%</v>
      </c>
      <c r="C31" s="261"/>
      <c r="D31" s="262"/>
      <c r="E31" s="27" t="s">
        <v>26</v>
      </c>
      <c r="F31" s="24">
        <f>VLOOKUP(G21,EMPRESAS!A12:F20,6,0)</f>
        <v>7890091000</v>
      </c>
      <c r="G31" s="228">
        <f>F31/F32</f>
        <v>0.685753841198451</v>
      </c>
      <c r="H31" s="230"/>
      <c r="I31" s="230" t="s">
        <v>48</v>
      </c>
      <c r="J31" s="232"/>
      <c r="K31" s="27" t="s">
        <v>26</v>
      </c>
      <c r="L31" s="24">
        <f>VLOOKUP(M21,EMPRESAS!A12:F20,6,0)</f>
        <v>73799143</v>
      </c>
      <c r="M31" s="228">
        <f>L31/L32</f>
        <v>0.29508550213568846</v>
      </c>
      <c r="N31" s="230" t="s">
        <v>48</v>
      </c>
      <c r="O31" s="230"/>
      <c r="P31" s="232"/>
      <c r="Q31" s="27" t="s">
        <v>26</v>
      </c>
      <c r="R31" s="24">
        <f>(+F31*F24)+(L31*L24)</f>
        <v>4060107990.07</v>
      </c>
      <c r="S31" s="228">
        <f>(G31*F24)+(M31*L24)</f>
        <v>0.4943263550576973</v>
      </c>
      <c r="T31" s="230" t="s">
        <v>48</v>
      </c>
      <c r="U31" s="230"/>
      <c r="V31" s="232"/>
    </row>
    <row r="32" spans="1:22" ht="13.5" thickBot="1">
      <c r="A32" s="250"/>
      <c r="B32" s="263"/>
      <c r="C32" s="264"/>
      <c r="D32" s="265"/>
      <c r="E32" s="28" t="s">
        <v>29</v>
      </c>
      <c r="F32" s="25">
        <f>VLOOKUP(G21,EMPRESAS!A12:F20,4,0)</f>
        <v>11505719000</v>
      </c>
      <c r="G32" s="229"/>
      <c r="H32" s="231"/>
      <c r="I32" s="231"/>
      <c r="J32" s="233"/>
      <c r="K32" s="28" t="s">
        <v>29</v>
      </c>
      <c r="L32" s="25">
        <f>VLOOKUP(M21,EMPRESAS!A12:F20,4,0)</f>
        <v>250094099.73</v>
      </c>
      <c r="M32" s="229"/>
      <c r="N32" s="231"/>
      <c r="O32" s="231"/>
      <c r="P32" s="233"/>
      <c r="Q32" s="28" t="s">
        <v>29</v>
      </c>
      <c r="R32" s="25">
        <f>(+F32*F24)+(L32*L24)</f>
        <v>5990462798.8677</v>
      </c>
      <c r="S32" s="229"/>
      <c r="T32" s="231"/>
      <c r="U32" s="231"/>
      <c r="V32" s="23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4.25" thickBot="1">
      <c r="A34" s="13"/>
      <c r="B34" s="247" t="s">
        <v>27</v>
      </c>
      <c r="C34" s="247"/>
      <c r="D34" s="247"/>
      <c r="E34" s="13"/>
      <c r="G34" s="29"/>
      <c r="H34" s="30"/>
      <c r="I34" s="30"/>
      <c r="J34" s="30"/>
      <c r="K34" s="13"/>
      <c r="M34" s="29"/>
      <c r="N34" s="30"/>
      <c r="O34" s="30"/>
      <c r="P34" s="30"/>
      <c r="Q34" s="13"/>
      <c r="S34" s="29"/>
      <c r="T34" s="30"/>
      <c r="U34" s="30"/>
      <c r="V34" s="30"/>
    </row>
    <row r="35" spans="1:22" ht="13.5">
      <c r="A35" s="248">
        <v>3</v>
      </c>
      <c r="B35" s="251" t="str">
        <f>+A12</f>
        <v>Capital de Trabajo: &gt;= 50%  del Valor del Presupuesto Oficial</v>
      </c>
      <c r="C35" s="252"/>
      <c r="D35" s="253"/>
      <c r="E35" s="23" t="s">
        <v>23</v>
      </c>
      <c r="F35" s="24">
        <f>VLOOKUP(G21,EMPRESAS!A12:F20,3,0)</f>
        <v>10551198000</v>
      </c>
      <c r="G35" s="219">
        <f>F35-F36</f>
        <v>5060504000</v>
      </c>
      <c r="H35" s="230" t="s">
        <v>48</v>
      </c>
      <c r="I35" s="230"/>
      <c r="J35" s="232"/>
      <c r="K35" s="23" t="s">
        <v>23</v>
      </c>
      <c r="L35" s="24">
        <f>VLOOKUP(M21,EMPRESAS!A12:F20,3,0)</f>
        <v>243973182.66</v>
      </c>
      <c r="M35" s="219">
        <f>L35-L36</f>
        <v>170174039.66</v>
      </c>
      <c r="N35" s="230"/>
      <c r="O35" s="230" t="s">
        <v>48</v>
      </c>
      <c r="P35" s="232"/>
      <c r="Q35" s="23" t="s">
        <v>23</v>
      </c>
      <c r="R35" s="24">
        <f>(+F35*F24)+(L35*L24)</f>
        <v>5500657839.5034</v>
      </c>
      <c r="S35" s="219">
        <f>+(G35*F24)+(M35*L24)</f>
        <v>2664242319.4334</v>
      </c>
      <c r="T35" s="230"/>
      <c r="U35" s="230" t="s">
        <v>48</v>
      </c>
      <c r="V35" s="232"/>
    </row>
    <row r="36" spans="1:22" ht="14.25" thickBot="1">
      <c r="A36" s="249"/>
      <c r="B36" s="254"/>
      <c r="C36" s="255"/>
      <c r="D36" s="256"/>
      <c r="E36" s="26" t="s">
        <v>24</v>
      </c>
      <c r="F36" s="25">
        <f>VLOOKUP(G21,EMPRESAS!A12:F20,5,0)</f>
        <v>5490694000</v>
      </c>
      <c r="G36" s="220"/>
      <c r="H36" s="234"/>
      <c r="I36" s="234"/>
      <c r="J36" s="235"/>
      <c r="K36" s="26" t="s">
        <v>24</v>
      </c>
      <c r="L36" s="25">
        <f>VLOOKUP(M21,EMPRESAS!A12:F20,5,0)</f>
        <v>73799143</v>
      </c>
      <c r="M36" s="220"/>
      <c r="N36" s="234"/>
      <c r="O36" s="234"/>
      <c r="P36" s="235"/>
      <c r="Q36" s="26" t="s">
        <v>24</v>
      </c>
      <c r="R36" s="25">
        <f>(+F36*F24)+(L36*L24)</f>
        <v>2836415520.07</v>
      </c>
      <c r="S36" s="220"/>
      <c r="T36" s="234"/>
      <c r="U36" s="234"/>
      <c r="V36" s="235"/>
    </row>
    <row r="37" spans="1:22" ht="14.25" thickBot="1">
      <c r="A37" s="250"/>
      <c r="B37" s="257"/>
      <c r="C37" s="258"/>
      <c r="D37" s="259"/>
      <c r="E37" s="1" t="s">
        <v>63</v>
      </c>
      <c r="F37" s="31">
        <f>+D15</f>
        <v>5408527039</v>
      </c>
      <c r="G37" s="9">
        <f>+F37*50%</f>
        <v>2704263519.5</v>
      </c>
      <c r="H37" s="231"/>
      <c r="I37" s="231"/>
      <c r="J37" s="233"/>
      <c r="K37" s="1" t="s">
        <v>63</v>
      </c>
      <c r="L37" s="31">
        <f>+D15</f>
        <v>5408527039</v>
      </c>
      <c r="M37" s="9">
        <f>+L37*50%</f>
        <v>2704263519.5</v>
      </c>
      <c r="N37" s="231"/>
      <c r="O37" s="231"/>
      <c r="P37" s="233"/>
      <c r="Q37" s="1" t="s">
        <v>63</v>
      </c>
      <c r="R37" s="31">
        <f>+D15</f>
        <v>5408527039</v>
      </c>
      <c r="S37" s="9">
        <f>+R37*50%</f>
        <v>2704263519.5</v>
      </c>
      <c r="T37" s="231"/>
      <c r="U37" s="231"/>
      <c r="V37" s="233"/>
    </row>
    <row r="38" spans="1:22" s="34" customFormat="1" ht="13.5" hidden="1">
      <c r="A38" s="32"/>
      <c r="B38" s="32"/>
      <c r="C38" s="32"/>
      <c r="D38" s="33"/>
      <c r="E38" s="32"/>
      <c r="F38" s="32"/>
      <c r="G38" s="218"/>
      <c r="H38" s="32"/>
      <c r="I38" s="32"/>
      <c r="J38" s="32"/>
      <c r="K38" s="32"/>
      <c r="L38" s="32"/>
      <c r="M38" s="218"/>
      <c r="N38" s="32"/>
      <c r="O38" s="32"/>
      <c r="P38" s="32"/>
      <c r="Q38" s="32"/>
      <c r="R38" s="32"/>
      <c r="S38" s="218"/>
      <c r="T38" s="32"/>
      <c r="U38" s="32"/>
      <c r="V38" s="32"/>
    </row>
    <row r="39" spans="1:22" s="34" customFormat="1" ht="14.25" hidden="1" thickBot="1">
      <c r="A39" s="32"/>
      <c r="B39" s="244" t="s">
        <v>28</v>
      </c>
      <c r="C39" s="244"/>
      <c r="D39" s="244"/>
      <c r="E39" s="32"/>
      <c r="F39" s="35"/>
      <c r="G39" s="218"/>
      <c r="H39" s="32"/>
      <c r="I39" s="32"/>
      <c r="J39" s="32"/>
      <c r="K39" s="32"/>
      <c r="L39" s="35"/>
      <c r="M39" s="218"/>
      <c r="N39" s="32"/>
      <c r="O39" s="32"/>
      <c r="P39" s="32"/>
      <c r="Q39" s="32"/>
      <c r="R39" s="35"/>
      <c r="S39" s="218"/>
      <c r="T39" s="32"/>
      <c r="U39" s="32"/>
      <c r="V39" s="32"/>
    </row>
    <row r="40" spans="1:22" ht="14.25" hidden="1" thickBot="1">
      <c r="A40" s="245">
        <v>4</v>
      </c>
      <c r="B40" s="260">
        <f>+A13</f>
        <v>0</v>
      </c>
      <c r="C40" s="261"/>
      <c r="D40" s="262"/>
      <c r="E40" s="36" t="s">
        <v>41</v>
      </c>
      <c r="F40" s="37">
        <f>+C16</f>
        <v>0</v>
      </c>
      <c r="G40" s="219" t="e">
        <f>+EMPRESAS!#REF!</f>
        <v>#REF!</v>
      </c>
      <c r="H40" s="221" t="s">
        <v>48</v>
      </c>
      <c r="I40" s="221"/>
      <c r="J40" s="223"/>
      <c r="K40" s="36" t="s">
        <v>41</v>
      </c>
      <c r="L40" s="37">
        <f>+C16</f>
        <v>0</v>
      </c>
      <c r="M40" s="219" t="e">
        <f>+EMPRESAS!#REF!</f>
        <v>#REF!</v>
      </c>
      <c r="N40" s="221" t="s">
        <v>48</v>
      </c>
      <c r="O40" s="221"/>
      <c r="P40" s="223"/>
      <c r="Q40" s="36" t="s">
        <v>41</v>
      </c>
      <c r="R40" s="37">
        <f>+C16</f>
        <v>0</v>
      </c>
      <c r="S40" s="219" t="e">
        <f>+G40+M40</f>
        <v>#REF!</v>
      </c>
      <c r="T40" s="221" t="s">
        <v>48</v>
      </c>
      <c r="U40" s="221"/>
      <c r="V40" s="223"/>
    </row>
    <row r="41" spans="1:22" ht="14.25" hidden="1" thickBot="1">
      <c r="A41" s="246"/>
      <c r="B41" s="263"/>
      <c r="C41" s="264"/>
      <c r="D41" s="265"/>
      <c r="E41" s="36" t="s">
        <v>34</v>
      </c>
      <c r="F41" s="37">
        <f>+F40*75%</f>
        <v>0</v>
      </c>
      <c r="G41" s="220"/>
      <c r="H41" s="222"/>
      <c r="I41" s="222"/>
      <c r="J41" s="224"/>
      <c r="K41" s="36" t="s">
        <v>34</v>
      </c>
      <c r="L41" s="37">
        <f>+L40*75%</f>
        <v>0</v>
      </c>
      <c r="M41" s="220"/>
      <c r="N41" s="222"/>
      <c r="O41" s="222"/>
      <c r="P41" s="224"/>
      <c r="Q41" s="36" t="s">
        <v>34</v>
      </c>
      <c r="R41" s="37">
        <f>+R40*75%</f>
        <v>0</v>
      </c>
      <c r="S41" s="220"/>
      <c r="T41" s="222"/>
      <c r="U41" s="222"/>
      <c r="V41" s="224"/>
    </row>
    <row r="42" spans="1:22" ht="14.25" thickBot="1">
      <c r="A42" s="13"/>
      <c r="B42" s="13"/>
      <c r="C42" s="13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3.5" thickBot="1">
      <c r="A43" s="43" t="s">
        <v>30</v>
      </c>
      <c r="B43" s="44"/>
      <c r="C43" s="44"/>
      <c r="D43" s="44"/>
      <c r="E43" s="225" t="s">
        <v>96</v>
      </c>
      <c r="F43" s="226"/>
      <c r="G43" s="226"/>
      <c r="H43" s="226"/>
      <c r="I43" s="226"/>
      <c r="J43" s="227"/>
      <c r="K43" s="225" t="s">
        <v>64</v>
      </c>
      <c r="L43" s="226"/>
      <c r="M43" s="226"/>
      <c r="N43" s="226"/>
      <c r="O43" s="226"/>
      <c r="P43" s="227"/>
      <c r="Q43" s="225" t="s">
        <v>96</v>
      </c>
      <c r="R43" s="226"/>
      <c r="S43" s="226"/>
      <c r="T43" s="226"/>
      <c r="U43" s="226"/>
      <c r="V43" s="227"/>
    </row>
    <row r="44" spans="1:4" ht="13.5">
      <c r="A44" s="13"/>
      <c r="B44" s="13"/>
      <c r="C44" s="13"/>
      <c r="D44" s="13"/>
    </row>
    <row r="45" spans="1:23" ht="13.5">
      <c r="A45" s="14"/>
      <c r="B45" s="13"/>
      <c r="C45" s="13"/>
      <c r="D45" s="13"/>
      <c r="W45" s="61"/>
    </row>
    <row r="46" spans="1:4" ht="13.5">
      <c r="A46" s="13"/>
      <c r="B46" s="13"/>
      <c r="C46" s="13"/>
      <c r="D46" s="13"/>
    </row>
    <row r="47" spans="1:3" s="11" customFormat="1" ht="11.25">
      <c r="A47" s="42"/>
      <c r="B47" s="42"/>
      <c r="C47" s="42"/>
    </row>
    <row r="48" spans="1:6" s="11" customFormat="1" ht="11.25">
      <c r="A48" s="279"/>
      <c r="B48" s="279"/>
      <c r="C48" s="279"/>
      <c r="D48" s="279"/>
      <c r="F48" s="65" t="s">
        <v>61</v>
      </c>
    </row>
    <row r="49" spans="1:6" s="11" customFormat="1" ht="11.25">
      <c r="A49" s="280"/>
      <c r="B49" s="280"/>
      <c r="C49" s="280"/>
      <c r="D49" s="280"/>
      <c r="F49" s="64" t="s">
        <v>43</v>
      </c>
    </row>
    <row r="50" spans="1:6" s="11" customFormat="1" ht="11.25">
      <c r="A50" s="42"/>
      <c r="B50" s="42"/>
      <c r="C50" s="42"/>
      <c r="D50" s="42"/>
      <c r="F50" s="2"/>
    </row>
    <row r="51" s="11" customFormat="1" ht="11.25">
      <c r="F51" s="2"/>
    </row>
    <row r="52" spans="1:6" ht="13.5">
      <c r="A52" s="13"/>
      <c r="B52" s="13"/>
      <c r="C52" s="13"/>
      <c r="D52" s="13"/>
      <c r="F52" s="2"/>
    </row>
    <row r="53" spans="1:4" ht="13.5">
      <c r="A53" t="s">
        <v>103</v>
      </c>
      <c r="B53" s="13"/>
      <c r="C53" s="13"/>
      <c r="D53" s="13"/>
    </row>
    <row r="54" spans="1:4" ht="13.5">
      <c r="A54" s="13"/>
      <c r="B54" s="13"/>
      <c r="C54" s="13"/>
      <c r="D54" s="13"/>
    </row>
    <row r="55" spans="1:4" ht="13.5">
      <c r="A55" s="13" t="s">
        <v>65</v>
      </c>
      <c r="B55" s="13"/>
      <c r="C55" s="13"/>
      <c r="D55" s="13"/>
    </row>
    <row r="56" spans="1:4" ht="13.5">
      <c r="A56" s="13"/>
      <c r="B56" s="13"/>
      <c r="C56" s="13"/>
      <c r="D56" s="13"/>
    </row>
    <row r="57" spans="1:4" ht="13.5">
      <c r="A57" s="13"/>
      <c r="B57" s="13"/>
      <c r="C57" s="13"/>
      <c r="D57" s="13"/>
    </row>
    <row r="58" spans="1:4" ht="13.5">
      <c r="A58" s="13"/>
      <c r="B58" s="13"/>
      <c r="C58" s="13"/>
      <c r="D58" s="13"/>
    </row>
    <row r="59" spans="1:4" ht="13.5">
      <c r="A59" s="13"/>
      <c r="B59" s="13"/>
      <c r="C59" s="13"/>
      <c r="D59" s="13"/>
    </row>
    <row r="60" spans="1:4" ht="13.5">
      <c r="A60" s="13"/>
      <c r="B60" s="13"/>
      <c r="C60" s="13"/>
      <c r="D60" s="13"/>
    </row>
    <row r="61" spans="1:4" ht="13.5">
      <c r="A61" s="13"/>
      <c r="B61" s="13"/>
      <c r="C61" s="13"/>
      <c r="D61" s="13"/>
    </row>
    <row r="62" spans="1:4" ht="13.5">
      <c r="A62" s="13"/>
      <c r="B62" s="13"/>
      <c r="C62" s="13"/>
      <c r="D62" s="13"/>
    </row>
    <row r="63" spans="1:4" ht="13.5">
      <c r="A63" s="13"/>
      <c r="B63" s="13"/>
      <c r="C63" s="13"/>
      <c r="D63" s="13"/>
    </row>
    <row r="64" spans="1:4" ht="13.5">
      <c r="A64" s="13"/>
      <c r="B64" s="13"/>
      <c r="C64" s="13"/>
      <c r="D64" s="13"/>
    </row>
    <row r="65" spans="1:4" ht="13.5">
      <c r="A65" s="13"/>
      <c r="B65" s="13"/>
      <c r="C65" s="13"/>
      <c r="D65" s="13"/>
    </row>
    <row r="66" spans="1:4" ht="13.5">
      <c r="A66" s="13"/>
      <c r="B66" s="13"/>
      <c r="C66" s="13"/>
      <c r="D66" s="13"/>
    </row>
    <row r="67" spans="1:4" ht="13.5">
      <c r="A67" s="13"/>
      <c r="B67" s="13"/>
      <c r="C67" s="13"/>
      <c r="D67" s="13"/>
    </row>
    <row r="68" spans="1:4" ht="13.5">
      <c r="A68" s="13"/>
      <c r="B68" s="13"/>
      <c r="C68" s="13"/>
      <c r="D68" s="13"/>
    </row>
    <row r="69" spans="1:4" ht="13.5">
      <c r="A69" s="13"/>
      <c r="B69" s="13"/>
      <c r="C69" s="13"/>
      <c r="D69" s="13"/>
    </row>
    <row r="70" spans="1:4" ht="13.5">
      <c r="A70" s="13"/>
      <c r="B70" s="13"/>
      <c r="C70" s="13"/>
      <c r="D70" s="13"/>
    </row>
    <row r="71" spans="1:4" ht="13.5">
      <c r="A71" s="13"/>
      <c r="B71" s="13"/>
      <c r="C71" s="13"/>
      <c r="D71" s="13"/>
    </row>
    <row r="72" spans="1:4" ht="13.5">
      <c r="A72" s="13"/>
      <c r="B72" s="13"/>
      <c r="C72" s="13"/>
      <c r="D72" s="13"/>
    </row>
    <row r="73" spans="1:4" ht="13.5">
      <c r="A73" s="13"/>
      <c r="B73" s="13"/>
      <c r="C73" s="13"/>
      <c r="D73" s="13"/>
    </row>
    <row r="74" spans="1:4" ht="13.5">
      <c r="A74" s="13"/>
      <c r="B74" s="13"/>
      <c r="C74" s="13"/>
      <c r="D74" s="13"/>
    </row>
    <row r="75" spans="1:4" ht="13.5">
      <c r="A75" s="13"/>
      <c r="B75" s="13"/>
      <c r="C75" s="13"/>
      <c r="D75" s="13"/>
    </row>
    <row r="76" spans="1:4" ht="13.5">
      <c r="A76" s="13"/>
      <c r="B76" s="13"/>
      <c r="C76" s="13"/>
      <c r="D76" s="13"/>
    </row>
    <row r="77" spans="1:4" ht="13.5">
      <c r="A77" s="13"/>
      <c r="B77" s="13"/>
      <c r="C77" s="13"/>
      <c r="D77" s="13"/>
    </row>
    <row r="78" spans="1:4" ht="13.5">
      <c r="A78" s="13"/>
      <c r="B78" s="13"/>
      <c r="C78" s="13"/>
      <c r="D78" s="13"/>
    </row>
    <row r="79" spans="1:4" ht="13.5">
      <c r="A79" s="13"/>
      <c r="B79" s="13"/>
      <c r="C79" s="13"/>
      <c r="D79" s="13"/>
    </row>
    <row r="80" spans="1:4" ht="13.5">
      <c r="A80" s="13"/>
      <c r="B80" s="13"/>
      <c r="C80" s="13"/>
      <c r="D80" s="13"/>
    </row>
    <row r="81" spans="1:4" ht="13.5">
      <c r="A81" s="13"/>
      <c r="B81" s="13"/>
      <c r="C81" s="13"/>
      <c r="D81" s="13"/>
    </row>
    <row r="82" spans="1:4" ht="13.5">
      <c r="A82" s="13"/>
      <c r="B82" s="13"/>
      <c r="C82" s="13"/>
      <c r="D82" s="13"/>
    </row>
    <row r="83" spans="1:4" ht="13.5">
      <c r="A83" s="13"/>
      <c r="B83" s="13"/>
      <c r="C83" s="13"/>
      <c r="D83" s="13"/>
    </row>
    <row r="84" spans="1:4" ht="13.5">
      <c r="A84" s="13"/>
      <c r="B84" s="13"/>
      <c r="C84" s="13"/>
      <c r="D84" s="13"/>
    </row>
    <row r="85" spans="1:4" ht="13.5">
      <c r="A85" s="13"/>
      <c r="B85" s="13"/>
      <c r="C85" s="13"/>
      <c r="D85" s="13"/>
    </row>
    <row r="86" spans="1:4" ht="13.5">
      <c r="A86" s="13"/>
      <c r="B86" s="13"/>
      <c r="C86" s="13"/>
      <c r="D86" s="13"/>
    </row>
    <row r="87" spans="1:4" ht="13.5">
      <c r="A87" s="13"/>
      <c r="B87" s="13"/>
      <c r="C87" s="13"/>
      <c r="D87" s="13"/>
    </row>
    <row r="88" spans="1:4" ht="13.5">
      <c r="A88" s="13"/>
      <c r="B88" s="13"/>
      <c r="C88" s="13"/>
      <c r="D88" s="13"/>
    </row>
    <row r="89" spans="1:4" ht="13.5">
      <c r="A89" s="13"/>
      <c r="B89" s="13"/>
      <c r="C89" s="13"/>
      <c r="D89" s="13"/>
    </row>
    <row r="90" spans="1:4" ht="13.5">
      <c r="A90" s="13"/>
      <c r="B90" s=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s="13"/>
      <c r="B92" s="13"/>
      <c r="C92" s="13"/>
      <c r="D92" s="13"/>
    </row>
    <row r="93" spans="1:4" ht="13.5">
      <c r="A93" s="13"/>
      <c r="B93" s="13"/>
      <c r="C93" s="13"/>
      <c r="D93" s="13"/>
    </row>
    <row r="94" spans="1:4" ht="13.5">
      <c r="A94" s="13"/>
      <c r="B94" s="13"/>
      <c r="C94" s="13"/>
      <c r="D94" s="13"/>
    </row>
    <row r="95" spans="1:4" ht="13.5">
      <c r="A95" s="13"/>
      <c r="B95" s="13"/>
      <c r="C95" s="13"/>
      <c r="D95" s="13"/>
    </row>
    <row r="96" spans="1:4" ht="13.5">
      <c r="A96" s="13"/>
      <c r="B96" s="13"/>
      <c r="C96" s="13"/>
      <c r="D96" s="13"/>
    </row>
    <row r="97" spans="1:4" ht="13.5">
      <c r="A97" s="13"/>
      <c r="B97" s="13"/>
      <c r="C97" s="13"/>
      <c r="D97" s="13"/>
    </row>
    <row r="98" spans="1:4" ht="13.5">
      <c r="A98" s="13"/>
      <c r="B98" s="13"/>
      <c r="C98" s="13"/>
      <c r="D98" s="13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</sheetData>
  <sheetProtection/>
  <mergeCells count="85">
    <mergeCell ref="A8:D8"/>
    <mergeCell ref="D15:E15"/>
    <mergeCell ref="A17:C17"/>
    <mergeCell ref="E20:J20"/>
    <mergeCell ref="K20:P20"/>
    <mergeCell ref="Q20:V20"/>
    <mergeCell ref="Q21:V22"/>
    <mergeCell ref="K17:L17"/>
    <mergeCell ref="Q17:R17"/>
    <mergeCell ref="A18:C18"/>
    <mergeCell ref="E23:J23"/>
    <mergeCell ref="K23:P23"/>
    <mergeCell ref="Q23:V23"/>
    <mergeCell ref="K22:P22"/>
    <mergeCell ref="B26:D26"/>
    <mergeCell ref="A27:A28"/>
    <mergeCell ref="B27:D28"/>
    <mergeCell ref="A20:A24"/>
    <mergeCell ref="B20:D24"/>
    <mergeCell ref="E22:J22"/>
    <mergeCell ref="B30:D30"/>
    <mergeCell ref="A31:A32"/>
    <mergeCell ref="B31:D32"/>
    <mergeCell ref="N27:N28"/>
    <mergeCell ref="O27:O28"/>
    <mergeCell ref="P27:P28"/>
    <mergeCell ref="G27:G28"/>
    <mergeCell ref="H27:H28"/>
    <mergeCell ref="I27:I28"/>
    <mergeCell ref="J27:J28"/>
    <mergeCell ref="N31:N32"/>
    <mergeCell ref="O31:O32"/>
    <mergeCell ref="P31:P32"/>
    <mergeCell ref="G31:G32"/>
    <mergeCell ref="H31:H32"/>
    <mergeCell ref="V27:V28"/>
    <mergeCell ref="S27:S28"/>
    <mergeCell ref="T27:T28"/>
    <mergeCell ref="U27:U28"/>
    <mergeCell ref="M27:M28"/>
    <mergeCell ref="S31:S32"/>
    <mergeCell ref="T31:T32"/>
    <mergeCell ref="U31:U32"/>
    <mergeCell ref="V31:V32"/>
    <mergeCell ref="B34:D34"/>
    <mergeCell ref="A35:A37"/>
    <mergeCell ref="B35:D37"/>
    <mergeCell ref="I31:I32"/>
    <mergeCell ref="J31:J32"/>
    <mergeCell ref="M31:M32"/>
    <mergeCell ref="S35:S36"/>
    <mergeCell ref="T35:T37"/>
    <mergeCell ref="U35:U37"/>
    <mergeCell ref="G35:G36"/>
    <mergeCell ref="H35:H37"/>
    <mergeCell ref="I35:I37"/>
    <mergeCell ref="J35:J37"/>
    <mergeCell ref="M35:M36"/>
    <mergeCell ref="S38:S39"/>
    <mergeCell ref="B39:D39"/>
    <mergeCell ref="A40:A41"/>
    <mergeCell ref="B40:D41"/>
    <mergeCell ref="V35:V37"/>
    <mergeCell ref="G38:G39"/>
    <mergeCell ref="M38:M39"/>
    <mergeCell ref="N35:N37"/>
    <mergeCell ref="O35:O37"/>
    <mergeCell ref="P35:P37"/>
    <mergeCell ref="J40:J41"/>
    <mergeCell ref="M40:M41"/>
    <mergeCell ref="N40:N41"/>
    <mergeCell ref="O40:O41"/>
    <mergeCell ref="P40:P41"/>
    <mergeCell ref="G40:G41"/>
    <mergeCell ref="H40:H41"/>
    <mergeCell ref="E43:J43"/>
    <mergeCell ref="K43:P43"/>
    <mergeCell ref="Q43:V43"/>
    <mergeCell ref="A48:D48"/>
    <mergeCell ref="A49:D49"/>
    <mergeCell ref="S40:S41"/>
    <mergeCell ref="T40:T41"/>
    <mergeCell ref="U40:U41"/>
    <mergeCell ref="V40:V41"/>
    <mergeCell ref="I40:I41"/>
  </mergeCells>
  <printOptions horizontalCentered="1" verticalCentered="1"/>
  <pageMargins left="0.5511811023622047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4"/>
  <sheetViews>
    <sheetView zoomScalePageLayoutView="0" workbookViewId="0" topLeftCell="K18">
      <selection activeCell="L27" sqref="L27"/>
      <selection activeCell="S27" sqref="S27:S28"/>
    </sheetView>
  </sheetViews>
  <sheetFormatPr defaultColWidth="11.421875" defaultRowHeight="12.75"/>
  <cols>
    <col min="1" max="1" width="6.421875" style="12" customWidth="1"/>
    <col min="2" max="2" width="28.421875" style="12" customWidth="1"/>
    <col min="3" max="3" width="14.421875" style="12" customWidth="1"/>
    <col min="4" max="4" width="10.7109375" style="12" customWidth="1"/>
    <col min="5" max="5" width="18.8515625" style="12" bestFit="1" customWidth="1"/>
    <col min="6" max="6" width="17.28125" style="12" customWidth="1"/>
    <col min="7" max="7" width="14.421875" style="12" bestFit="1" customWidth="1"/>
    <col min="8" max="9" width="3.7109375" style="12" customWidth="1"/>
    <col min="10" max="10" width="11.421875" style="12" customWidth="1"/>
    <col min="11" max="11" width="13.140625" style="12" customWidth="1"/>
    <col min="12" max="12" width="14.8515625" style="12" bestFit="1" customWidth="1"/>
    <col min="13" max="13" width="13.140625" style="12" bestFit="1" customWidth="1"/>
    <col min="14" max="15" width="3.7109375" style="12" customWidth="1"/>
    <col min="16" max="16" width="11.421875" style="12" customWidth="1"/>
    <col min="17" max="17" width="22.00390625" style="12" customWidth="1"/>
    <col min="18" max="18" width="18.28125" style="12" customWidth="1"/>
    <col min="19" max="19" width="16.140625" style="12" customWidth="1"/>
    <col min="20" max="21" width="3.8515625" style="12" customWidth="1"/>
    <col min="22" max="16384" width="11.421875" style="12" customWidth="1"/>
  </cols>
  <sheetData>
    <row r="1" spans="1:5" ht="13.5">
      <c r="A1" s="39" t="s">
        <v>7</v>
      </c>
      <c r="B1" s="39"/>
      <c r="C1" s="39"/>
      <c r="D1" s="39"/>
      <c r="E1" s="39"/>
    </row>
    <row r="2" spans="1:5" ht="13.5">
      <c r="A2" s="39" t="s">
        <v>4</v>
      </c>
      <c r="B2" s="39"/>
      <c r="C2" s="39"/>
      <c r="D2" s="39"/>
      <c r="E2" s="39"/>
    </row>
    <row r="3" spans="1:5" ht="13.5">
      <c r="A3" s="39" t="s">
        <v>87</v>
      </c>
      <c r="B3" s="39"/>
      <c r="C3" s="39"/>
      <c r="D3" s="39"/>
      <c r="E3" s="39"/>
    </row>
    <row r="4" spans="1:5" ht="13.5">
      <c r="A4" s="39" t="s">
        <v>36</v>
      </c>
      <c r="B4" s="39"/>
      <c r="C4" s="39"/>
      <c r="D4" s="39"/>
      <c r="E4" s="39"/>
    </row>
    <row r="5" spans="1:5" ht="13.5">
      <c r="A5" s="39" t="s">
        <v>8</v>
      </c>
      <c r="B5" s="39"/>
      <c r="C5" s="39"/>
      <c r="D5" s="39"/>
      <c r="E5" s="39"/>
    </row>
    <row r="6" spans="1:5" ht="13.5">
      <c r="A6" s="63" t="s">
        <v>101</v>
      </c>
      <c r="B6" s="63"/>
      <c r="C6" s="63"/>
      <c r="D6" s="63"/>
      <c r="E6" s="63"/>
    </row>
    <row r="7" spans="1:5" ht="13.5">
      <c r="A7" s="10"/>
      <c r="B7" s="10"/>
      <c r="C7" s="10"/>
      <c r="D7" s="10"/>
      <c r="E7" s="10"/>
    </row>
    <row r="8" spans="1:5" ht="29.25" customHeight="1" thickBot="1">
      <c r="A8" s="215" t="s">
        <v>20</v>
      </c>
      <c r="B8" s="216"/>
      <c r="C8" s="216"/>
      <c r="D8" s="217"/>
      <c r="E8" s="77"/>
    </row>
    <row r="9" spans="1:5" ht="14.25" thickBot="1">
      <c r="A9" s="71" t="s">
        <v>19</v>
      </c>
      <c r="B9" s="67"/>
      <c r="C9" s="67"/>
      <c r="D9" s="72"/>
      <c r="E9" s="77"/>
    </row>
    <row r="10" spans="1:5" ht="12.75">
      <c r="A10" s="73" t="s">
        <v>88</v>
      </c>
      <c r="B10" s="68"/>
      <c r="C10" s="68"/>
      <c r="D10" s="74"/>
      <c r="E10" s="78"/>
    </row>
    <row r="11" spans="1:5" ht="12.75">
      <c r="A11" s="75" t="s">
        <v>56</v>
      </c>
      <c r="B11" s="69"/>
      <c r="C11" s="69"/>
      <c r="D11" s="76"/>
      <c r="E11" s="78"/>
    </row>
    <row r="12" spans="1:5" ht="12.75">
      <c r="A12" s="75" t="s">
        <v>66</v>
      </c>
      <c r="B12" s="69"/>
      <c r="C12" s="69"/>
      <c r="D12" s="76"/>
      <c r="E12" s="78"/>
    </row>
    <row r="13" spans="1:5" ht="12.75">
      <c r="A13" s="75"/>
      <c r="B13" s="69"/>
      <c r="C13" s="69"/>
      <c r="D13" s="76"/>
      <c r="E13" s="78"/>
    </row>
    <row r="14" spans="1:5" ht="13.5">
      <c r="A14" s="13"/>
      <c r="B14" s="13"/>
      <c r="C14" s="13"/>
      <c r="D14" s="13"/>
      <c r="E14" s="13"/>
    </row>
    <row r="15" spans="1:5" ht="13.5">
      <c r="A15" s="14" t="s">
        <v>33</v>
      </c>
      <c r="B15" s="14"/>
      <c r="C15" s="14"/>
      <c r="D15" s="267">
        <v>5408527039</v>
      </c>
      <c r="E15" s="267"/>
    </row>
    <row r="16" spans="1:5" ht="13.5">
      <c r="A16" s="55" t="s">
        <v>40</v>
      </c>
      <c r="B16" s="55"/>
      <c r="C16" s="55"/>
      <c r="D16" s="56"/>
      <c r="E16" s="56">
        <v>5395630334</v>
      </c>
    </row>
    <row r="17" spans="1:19" s="34" customFormat="1" ht="13.5">
      <c r="A17" s="214"/>
      <c r="B17" s="214"/>
      <c r="C17" s="214"/>
      <c r="D17" s="56"/>
      <c r="E17" s="56"/>
      <c r="G17" s="62"/>
      <c r="K17" s="214"/>
      <c r="L17" s="214"/>
      <c r="M17" s="62"/>
      <c r="Q17" s="214"/>
      <c r="R17" s="214"/>
      <c r="S17" s="62"/>
    </row>
    <row r="18" spans="1:4" s="34" customFormat="1" ht="13.5">
      <c r="A18" s="214"/>
      <c r="B18" s="214"/>
      <c r="C18" s="214"/>
      <c r="D18" s="56"/>
    </row>
    <row r="19" spans="1:22" ht="14.25" thickBot="1">
      <c r="A19" s="13"/>
      <c r="B19" s="13"/>
      <c r="C19" s="13"/>
      <c r="D19" s="13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</row>
    <row r="20" spans="1:22" ht="14.25" thickBot="1">
      <c r="A20" s="268" t="s">
        <v>5</v>
      </c>
      <c r="B20" s="271" t="s">
        <v>21</v>
      </c>
      <c r="C20" s="272"/>
      <c r="D20" s="273"/>
      <c r="E20" s="287" t="s">
        <v>18</v>
      </c>
      <c r="F20" s="288"/>
      <c r="G20" s="288"/>
      <c r="H20" s="288"/>
      <c r="I20" s="288"/>
      <c r="J20" s="289"/>
      <c r="K20" s="287" t="s">
        <v>18</v>
      </c>
      <c r="L20" s="288"/>
      <c r="M20" s="288"/>
      <c r="N20" s="288"/>
      <c r="O20" s="288"/>
      <c r="P20" s="289"/>
      <c r="Q20" s="287"/>
      <c r="R20" s="288"/>
      <c r="S20" s="288"/>
      <c r="T20" s="288"/>
      <c r="U20" s="288"/>
      <c r="V20" s="289"/>
    </row>
    <row r="21" spans="1:22" ht="18.75" customHeight="1" thickBot="1">
      <c r="A21" s="269"/>
      <c r="B21" s="274"/>
      <c r="C21" s="275"/>
      <c r="D21" s="276"/>
      <c r="E21" s="15"/>
      <c r="F21" s="16" t="s">
        <v>32</v>
      </c>
      <c r="G21" s="5">
        <f>+EMPRESAS!A23</f>
        <v>860051447</v>
      </c>
      <c r="H21" s="16"/>
      <c r="I21" s="16"/>
      <c r="J21" s="17"/>
      <c r="K21" s="15"/>
      <c r="L21" s="16" t="s">
        <v>32</v>
      </c>
      <c r="M21" s="5">
        <f>+EMPRESAS!A24</f>
        <v>19365784</v>
      </c>
      <c r="N21" s="16"/>
      <c r="O21" s="16"/>
      <c r="P21" s="17"/>
      <c r="Q21" s="281" t="str">
        <f>+EMPRESAS!A22</f>
        <v>UNION TEMPORAL CRUZ-LUCENA</v>
      </c>
      <c r="R21" s="282"/>
      <c r="S21" s="282"/>
      <c r="T21" s="282"/>
      <c r="U21" s="282"/>
      <c r="V21" s="283"/>
    </row>
    <row r="22" spans="1:22" ht="27" customHeight="1" thickBot="1">
      <c r="A22" s="269"/>
      <c r="B22" s="274"/>
      <c r="C22" s="275"/>
      <c r="D22" s="276"/>
      <c r="E22" s="239" t="str">
        <f>VLOOKUP(G21,EMPRESAS!A12:B40,2,0)</f>
        <v>INDUSTRIAS CRUZ HNOS S.A.</v>
      </c>
      <c r="F22" s="240"/>
      <c r="G22" s="240"/>
      <c r="H22" s="240"/>
      <c r="I22" s="240"/>
      <c r="J22" s="241"/>
      <c r="K22" s="239" t="str">
        <f>VLOOKUP(M21,EMPRESAS!A12:B40,2,0)</f>
        <v>LUCENA MARTINEZ  JOSE ALBERTO INDUSTRIAS METALICAS LUCENA</v>
      </c>
      <c r="L22" s="240"/>
      <c r="M22" s="240"/>
      <c r="N22" s="240"/>
      <c r="O22" s="240"/>
      <c r="P22" s="241"/>
      <c r="Q22" s="284"/>
      <c r="R22" s="285"/>
      <c r="S22" s="285"/>
      <c r="T22" s="285"/>
      <c r="U22" s="285"/>
      <c r="V22" s="286"/>
    </row>
    <row r="23" spans="1:22" ht="14.25" thickBot="1">
      <c r="A23" s="269"/>
      <c r="B23" s="274"/>
      <c r="C23" s="275"/>
      <c r="D23" s="276"/>
      <c r="E23" s="236" t="s">
        <v>0</v>
      </c>
      <c r="F23" s="237"/>
      <c r="G23" s="237"/>
      <c r="H23" s="237"/>
      <c r="I23" s="237"/>
      <c r="J23" s="238"/>
      <c r="K23" s="236" t="s">
        <v>0</v>
      </c>
      <c r="L23" s="237"/>
      <c r="M23" s="237"/>
      <c r="N23" s="237"/>
      <c r="O23" s="237"/>
      <c r="P23" s="238"/>
      <c r="Q23" s="236" t="s">
        <v>0</v>
      </c>
      <c r="R23" s="237"/>
      <c r="S23" s="237"/>
      <c r="T23" s="237"/>
      <c r="U23" s="237"/>
      <c r="V23" s="238"/>
    </row>
    <row r="24" spans="1:22" ht="14.25" thickBot="1">
      <c r="A24" s="270"/>
      <c r="B24" s="277"/>
      <c r="C24" s="278"/>
      <c r="D24" s="278"/>
      <c r="E24" s="18" t="s">
        <v>45</v>
      </c>
      <c r="F24" s="96">
        <v>0.6</v>
      </c>
      <c r="G24" s="20"/>
      <c r="H24" s="21" t="s">
        <v>2</v>
      </c>
      <c r="I24" s="17" t="s">
        <v>1</v>
      </c>
      <c r="J24" s="17" t="s">
        <v>44</v>
      </c>
      <c r="K24" s="18" t="s">
        <v>45</v>
      </c>
      <c r="L24" s="96">
        <v>0.4</v>
      </c>
      <c r="M24" s="20"/>
      <c r="N24" s="21" t="s">
        <v>2</v>
      </c>
      <c r="O24" s="17" t="s">
        <v>1</v>
      </c>
      <c r="P24" s="17" t="s">
        <v>44</v>
      </c>
      <c r="Q24" s="18" t="s">
        <v>45</v>
      </c>
      <c r="R24" s="19">
        <f>+F24+L24</f>
        <v>1</v>
      </c>
      <c r="S24" s="20"/>
      <c r="T24" s="21" t="s">
        <v>2</v>
      </c>
      <c r="U24" s="17" t="s">
        <v>1</v>
      </c>
      <c r="V24" s="17" t="s">
        <v>44</v>
      </c>
    </row>
    <row r="25" spans="1:2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 thickBot="1">
      <c r="A26" s="13"/>
      <c r="B26" s="266" t="s">
        <v>22</v>
      </c>
      <c r="C26" s="266"/>
      <c r="D26" s="266"/>
      <c r="E26" s="22"/>
      <c r="F26" s="22"/>
      <c r="G26" s="22"/>
      <c r="H26" s="13"/>
      <c r="I26" s="13"/>
      <c r="J26" s="13"/>
      <c r="K26" s="22"/>
      <c r="L26" s="22"/>
      <c r="M26" s="22"/>
      <c r="N26" s="13"/>
      <c r="O26" s="13"/>
      <c r="P26" s="13"/>
      <c r="Q26" s="22"/>
      <c r="R26" s="22"/>
      <c r="S26" s="22"/>
      <c r="T26" s="13"/>
      <c r="U26" s="13"/>
      <c r="V26" s="13"/>
    </row>
    <row r="27" spans="1:22" ht="13.5">
      <c r="A27" s="248">
        <v>1</v>
      </c>
      <c r="B27" s="260" t="str">
        <f>+A10</f>
        <v>Razón Corriente &gt;= A   2,0 Veces</v>
      </c>
      <c r="C27" s="261"/>
      <c r="D27" s="262"/>
      <c r="E27" s="23" t="s">
        <v>23</v>
      </c>
      <c r="F27" s="24">
        <f>VLOOKUP(G21,EMPRESAS!A12:F40,3,0)</f>
        <v>18569664483.49</v>
      </c>
      <c r="G27" s="242">
        <f>F27/F28</f>
        <v>2.196355466724134</v>
      </c>
      <c r="H27" s="230" t="s">
        <v>48</v>
      </c>
      <c r="I27" s="232"/>
      <c r="J27" s="232"/>
      <c r="K27" s="23" t="s">
        <v>23</v>
      </c>
      <c r="L27" s="24">
        <f>VLOOKUP(M21,EMPRESAS!A12:F40,3,0)</f>
        <v>7554838774</v>
      </c>
      <c r="M27" s="242">
        <f>L27/L28</f>
        <v>6.4594456179240405</v>
      </c>
      <c r="N27" s="230" t="s">
        <v>48</v>
      </c>
      <c r="O27" s="232"/>
      <c r="P27" s="232"/>
      <c r="Q27" s="23" t="s">
        <v>23</v>
      </c>
      <c r="R27" s="24">
        <f>(+F27*F24)+(L27*L24)</f>
        <v>14163734199.694</v>
      </c>
      <c r="S27" s="242">
        <f>(+G27*F24)+(M27*L24)</f>
        <v>3.901591527204097</v>
      </c>
      <c r="T27" s="230" t="s">
        <v>48</v>
      </c>
      <c r="U27" s="232"/>
      <c r="V27" s="232"/>
    </row>
    <row r="28" spans="1:22" ht="14.25" thickBot="1">
      <c r="A28" s="250"/>
      <c r="B28" s="263"/>
      <c r="C28" s="264"/>
      <c r="D28" s="265"/>
      <c r="E28" s="26" t="s">
        <v>24</v>
      </c>
      <c r="F28" s="25">
        <f>VLOOKUP(G21,EMPRESAS!A12:F40,5,0)</f>
        <v>8454762794.47</v>
      </c>
      <c r="G28" s="243"/>
      <c r="H28" s="231"/>
      <c r="I28" s="233"/>
      <c r="J28" s="233"/>
      <c r="K28" s="26" t="s">
        <v>24</v>
      </c>
      <c r="L28" s="25">
        <f>VLOOKUP(M21,EMPRESAS!A12:F40,5,0)</f>
        <v>1169580057</v>
      </c>
      <c r="M28" s="243"/>
      <c r="N28" s="231"/>
      <c r="O28" s="233"/>
      <c r="P28" s="233"/>
      <c r="Q28" s="26" t="s">
        <v>24</v>
      </c>
      <c r="R28" s="25">
        <f>(+F28*F24)+(L28*L24)</f>
        <v>5540689699.482</v>
      </c>
      <c r="S28" s="243">
        <f>(+S12*R9)+(X12*W9)</f>
        <v>0</v>
      </c>
      <c r="T28" s="231"/>
      <c r="U28" s="233"/>
      <c r="V28" s="233"/>
    </row>
    <row r="29" spans="1:2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4.25" thickBot="1">
      <c r="A30" s="13"/>
      <c r="B30" s="266" t="s">
        <v>25</v>
      </c>
      <c r="C30" s="266"/>
      <c r="D30" s="26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248">
        <v>2</v>
      </c>
      <c r="B31" s="260" t="str">
        <f>+A11</f>
        <v>Endeudamiento  &lt;= A 50%</v>
      </c>
      <c r="C31" s="261"/>
      <c r="D31" s="262"/>
      <c r="E31" s="27" t="s">
        <v>26</v>
      </c>
      <c r="F31" s="24">
        <f>VLOOKUP(G21,EMPRESAS!A12:F40,6,0)</f>
        <v>15985044894.92</v>
      </c>
      <c r="G31" s="228">
        <f>F31/F32</f>
        <v>0.4335596050515367</v>
      </c>
      <c r="H31" s="230" t="s">
        <v>48</v>
      </c>
      <c r="I31" s="230"/>
      <c r="J31" s="232"/>
      <c r="K31" s="27" t="s">
        <v>26</v>
      </c>
      <c r="L31" s="24">
        <f>VLOOKUP(M21,EMPRESAS!A12:F40,6,0)</f>
        <v>4351771869</v>
      </c>
      <c r="M31" s="228">
        <f>L31/L32</f>
        <v>0.3279203448594376</v>
      </c>
      <c r="N31" s="230" t="s">
        <v>48</v>
      </c>
      <c r="O31" s="230"/>
      <c r="P31" s="232"/>
      <c r="Q31" s="27" t="s">
        <v>26</v>
      </c>
      <c r="R31" s="24">
        <f>(+F31*F24)+(L31*L24)</f>
        <v>11331735684.552</v>
      </c>
      <c r="S31" s="228">
        <f>R31/R32</f>
        <v>0.41311594625618236</v>
      </c>
      <c r="T31" s="230" t="s">
        <v>48</v>
      </c>
      <c r="U31" s="230"/>
      <c r="V31" s="232"/>
    </row>
    <row r="32" spans="1:22" ht="13.5" thickBot="1">
      <c r="A32" s="250"/>
      <c r="B32" s="263"/>
      <c r="C32" s="264"/>
      <c r="D32" s="265"/>
      <c r="E32" s="28" t="s">
        <v>29</v>
      </c>
      <c r="F32" s="25">
        <f>VLOOKUP(G21,EMPRESAS!A12:F40,4,0)</f>
        <v>36869313258.6</v>
      </c>
      <c r="G32" s="229"/>
      <c r="H32" s="231"/>
      <c r="I32" s="231"/>
      <c r="J32" s="233"/>
      <c r="K32" s="28" t="s">
        <v>29</v>
      </c>
      <c r="L32" s="25">
        <f>VLOOKUP(M21,EMPRESAS!A12:F40,4,0)</f>
        <v>13270819994</v>
      </c>
      <c r="M32" s="229"/>
      <c r="N32" s="231"/>
      <c r="O32" s="231"/>
      <c r="P32" s="233"/>
      <c r="Q32" s="28" t="s">
        <v>29</v>
      </c>
      <c r="R32" s="25">
        <f>(+F32*F24)+(L32*L24)</f>
        <v>27429915952.760002</v>
      </c>
      <c r="S32" s="229"/>
      <c r="T32" s="231"/>
      <c r="U32" s="231"/>
      <c r="V32" s="23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4.25" thickBot="1">
      <c r="A34" s="13"/>
      <c r="B34" s="247" t="s">
        <v>27</v>
      </c>
      <c r="C34" s="247"/>
      <c r="D34" s="247"/>
      <c r="E34" s="13"/>
      <c r="G34" s="29"/>
      <c r="H34" s="30"/>
      <c r="I34" s="30"/>
      <c r="J34" s="30"/>
      <c r="K34" s="13"/>
      <c r="M34" s="29"/>
      <c r="N34" s="30"/>
      <c r="O34" s="30"/>
      <c r="P34" s="30"/>
      <c r="Q34" s="13"/>
      <c r="S34" s="29"/>
      <c r="T34" s="30"/>
      <c r="U34" s="30"/>
      <c r="V34" s="30"/>
    </row>
    <row r="35" spans="1:22" ht="13.5">
      <c r="A35" s="248">
        <v>3</v>
      </c>
      <c r="B35" s="251" t="str">
        <f>+A12</f>
        <v>Capital de Trabajo: &gt;= 50%  del Valor del Presupuesto Oficial</v>
      </c>
      <c r="C35" s="252"/>
      <c r="D35" s="253"/>
      <c r="E35" s="23" t="s">
        <v>23</v>
      </c>
      <c r="F35" s="24">
        <f>VLOOKUP(G21,EMPRESAS!A12:F40,3,0)</f>
        <v>18569664483.49</v>
      </c>
      <c r="G35" s="219">
        <f>F35-F36</f>
        <v>10114901689.02</v>
      </c>
      <c r="H35" s="230" t="s">
        <v>48</v>
      </c>
      <c r="I35" s="230"/>
      <c r="J35" s="232"/>
      <c r="K35" s="23" t="s">
        <v>23</v>
      </c>
      <c r="L35" s="24">
        <f>VLOOKUP(M21,EMPRESAS!A12:F40,3,0)</f>
        <v>7554838774</v>
      </c>
      <c r="M35" s="219">
        <f>L35-L36</f>
        <v>6385258717</v>
      </c>
      <c r="N35" s="230" t="s">
        <v>48</v>
      </c>
      <c r="O35" s="230"/>
      <c r="P35" s="232"/>
      <c r="Q35" s="23" t="s">
        <v>23</v>
      </c>
      <c r="R35" s="24">
        <f>(+F35*F24)+(L35*L24)</f>
        <v>14163734199.694</v>
      </c>
      <c r="S35" s="219">
        <f>+(G35*F24)+(M35*L24)</f>
        <v>8623044500.212</v>
      </c>
      <c r="T35" s="230" t="s">
        <v>48</v>
      </c>
      <c r="U35" s="230"/>
      <c r="V35" s="232"/>
    </row>
    <row r="36" spans="1:22" ht="14.25" thickBot="1">
      <c r="A36" s="249"/>
      <c r="B36" s="254"/>
      <c r="C36" s="255"/>
      <c r="D36" s="256"/>
      <c r="E36" s="26" t="s">
        <v>24</v>
      </c>
      <c r="F36" s="25">
        <f>VLOOKUP(G21,EMPRESAS!A12:F40,5,0)</f>
        <v>8454762794.47</v>
      </c>
      <c r="G36" s="220"/>
      <c r="H36" s="234"/>
      <c r="I36" s="234"/>
      <c r="J36" s="235"/>
      <c r="K36" s="26" t="s">
        <v>24</v>
      </c>
      <c r="L36" s="25">
        <f>VLOOKUP(M21,EMPRESAS!A12:F40,5,0)</f>
        <v>1169580057</v>
      </c>
      <c r="M36" s="220"/>
      <c r="N36" s="234"/>
      <c r="O36" s="234"/>
      <c r="P36" s="235"/>
      <c r="Q36" s="26" t="s">
        <v>24</v>
      </c>
      <c r="R36" s="25">
        <f>(+F36*F24)+(L36*L24)</f>
        <v>5540689699.482</v>
      </c>
      <c r="S36" s="220"/>
      <c r="T36" s="234"/>
      <c r="U36" s="234"/>
      <c r="V36" s="235"/>
    </row>
    <row r="37" spans="1:22" ht="14.25" thickBot="1">
      <c r="A37" s="250"/>
      <c r="B37" s="257"/>
      <c r="C37" s="258"/>
      <c r="D37" s="259"/>
      <c r="E37" s="1" t="s">
        <v>63</v>
      </c>
      <c r="F37" s="31">
        <f>+D15</f>
        <v>5408527039</v>
      </c>
      <c r="G37" s="9">
        <f>+F37*50%</f>
        <v>2704263519.5</v>
      </c>
      <c r="H37" s="231"/>
      <c r="I37" s="231"/>
      <c r="J37" s="233"/>
      <c r="K37" s="1" t="s">
        <v>63</v>
      </c>
      <c r="L37" s="31">
        <f>+D15</f>
        <v>5408527039</v>
      </c>
      <c r="M37" s="9">
        <f>+L37*50%</f>
        <v>2704263519.5</v>
      </c>
      <c r="N37" s="231"/>
      <c r="O37" s="231"/>
      <c r="P37" s="233"/>
      <c r="Q37" s="1" t="s">
        <v>63</v>
      </c>
      <c r="R37" s="31">
        <f>+D15</f>
        <v>5408527039</v>
      </c>
      <c r="S37" s="9">
        <f>+R37*50%</f>
        <v>2704263519.5</v>
      </c>
      <c r="T37" s="231"/>
      <c r="U37" s="231"/>
      <c r="V37" s="233"/>
    </row>
    <row r="38" spans="1:22" s="34" customFormat="1" ht="13.5" hidden="1">
      <c r="A38" s="32"/>
      <c r="B38" s="32"/>
      <c r="C38" s="32"/>
      <c r="D38" s="33"/>
      <c r="E38" s="32"/>
      <c r="F38" s="32"/>
      <c r="G38" s="218"/>
      <c r="H38" s="32"/>
      <c r="I38" s="32"/>
      <c r="J38" s="32"/>
      <c r="K38" s="32"/>
      <c r="L38" s="32"/>
      <c r="M38" s="218"/>
      <c r="N38" s="32"/>
      <c r="O38" s="32"/>
      <c r="P38" s="32"/>
      <c r="Q38" s="32"/>
      <c r="R38" s="32"/>
      <c r="S38" s="218"/>
      <c r="T38" s="32"/>
      <c r="U38" s="32"/>
      <c r="V38" s="32"/>
    </row>
    <row r="39" spans="1:22" s="34" customFormat="1" ht="13.5" hidden="1">
      <c r="A39" s="32"/>
      <c r="B39" s="244" t="s">
        <v>28</v>
      </c>
      <c r="C39" s="244"/>
      <c r="D39" s="244"/>
      <c r="E39" s="32"/>
      <c r="F39" s="35"/>
      <c r="G39" s="218"/>
      <c r="H39" s="32"/>
      <c r="I39" s="32"/>
      <c r="J39" s="32"/>
      <c r="K39" s="32"/>
      <c r="L39" s="35"/>
      <c r="M39" s="218"/>
      <c r="N39" s="32"/>
      <c r="O39" s="32"/>
      <c r="P39" s="32"/>
      <c r="Q39" s="32"/>
      <c r="R39" s="35"/>
      <c r="S39" s="218"/>
      <c r="T39" s="32"/>
      <c r="U39" s="32"/>
      <c r="V39" s="32"/>
    </row>
    <row r="40" spans="1:22" ht="14.25" hidden="1" thickBot="1">
      <c r="A40" s="245">
        <v>4</v>
      </c>
      <c r="B40" s="260">
        <f>+A13</f>
        <v>0</v>
      </c>
      <c r="C40" s="261"/>
      <c r="D40" s="262"/>
      <c r="E40" s="36" t="s">
        <v>41</v>
      </c>
      <c r="F40" s="37">
        <f>+C16</f>
        <v>0</v>
      </c>
      <c r="G40" s="219" t="e">
        <f>+EMPRESAS!#REF!</f>
        <v>#REF!</v>
      </c>
      <c r="H40" s="221" t="s">
        <v>48</v>
      </c>
      <c r="I40" s="221"/>
      <c r="J40" s="223"/>
      <c r="K40" s="36" t="s">
        <v>41</v>
      </c>
      <c r="L40" s="37">
        <f>+C16</f>
        <v>0</v>
      </c>
      <c r="M40" s="219" t="e">
        <f>+EMPRESAS!#REF!</f>
        <v>#REF!</v>
      </c>
      <c r="N40" s="221" t="s">
        <v>48</v>
      </c>
      <c r="O40" s="221"/>
      <c r="P40" s="223"/>
      <c r="Q40" s="36" t="s">
        <v>41</v>
      </c>
      <c r="R40" s="37">
        <f>+C16</f>
        <v>0</v>
      </c>
      <c r="S40" s="219" t="e">
        <f>+G40+M40</f>
        <v>#REF!</v>
      </c>
      <c r="T40" s="221" t="s">
        <v>48</v>
      </c>
      <c r="U40" s="221"/>
      <c r="V40" s="223"/>
    </row>
    <row r="41" spans="1:22" ht="14.25" hidden="1" thickBot="1">
      <c r="A41" s="246"/>
      <c r="B41" s="263"/>
      <c r="C41" s="264"/>
      <c r="D41" s="265"/>
      <c r="E41" s="36" t="s">
        <v>34</v>
      </c>
      <c r="F41" s="37">
        <f>+F40*75%</f>
        <v>0</v>
      </c>
      <c r="G41" s="220"/>
      <c r="H41" s="222"/>
      <c r="I41" s="222"/>
      <c r="J41" s="224"/>
      <c r="K41" s="36" t="s">
        <v>34</v>
      </c>
      <c r="L41" s="37">
        <f>+L40*75%</f>
        <v>0</v>
      </c>
      <c r="M41" s="220"/>
      <c r="N41" s="222"/>
      <c r="O41" s="222"/>
      <c r="P41" s="224"/>
      <c r="Q41" s="36" t="s">
        <v>34</v>
      </c>
      <c r="R41" s="37">
        <f>+R40*75%</f>
        <v>0</v>
      </c>
      <c r="S41" s="220"/>
      <c r="T41" s="222"/>
      <c r="U41" s="222"/>
      <c r="V41" s="224"/>
    </row>
    <row r="42" spans="1:22" ht="14.25" thickBot="1">
      <c r="A42" s="13"/>
      <c r="B42" s="13"/>
      <c r="C42" s="13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3.5" thickBot="1">
      <c r="A43" s="43" t="s">
        <v>30</v>
      </c>
      <c r="B43" s="44"/>
      <c r="C43" s="44"/>
      <c r="D43" s="44"/>
      <c r="E43" s="225" t="s">
        <v>49</v>
      </c>
      <c r="F43" s="226"/>
      <c r="G43" s="226"/>
      <c r="H43" s="226"/>
      <c r="I43" s="226"/>
      <c r="J43" s="227"/>
      <c r="K43" s="225" t="s">
        <v>50</v>
      </c>
      <c r="L43" s="226"/>
      <c r="M43" s="226"/>
      <c r="N43" s="226"/>
      <c r="O43" s="226"/>
      <c r="P43" s="227"/>
      <c r="Q43" s="225" t="s">
        <v>49</v>
      </c>
      <c r="R43" s="226"/>
      <c r="S43" s="226"/>
      <c r="T43" s="226"/>
      <c r="U43" s="226"/>
      <c r="V43" s="227"/>
    </row>
    <row r="44" spans="1:4" ht="13.5">
      <c r="A44" s="13"/>
      <c r="B44" s="13"/>
      <c r="C44" s="13"/>
      <c r="D44" s="13"/>
    </row>
    <row r="45" spans="1:23" ht="13.5">
      <c r="A45" s="14"/>
      <c r="B45" s="13"/>
      <c r="C45" s="13"/>
      <c r="D45" s="13"/>
      <c r="W45" s="61"/>
    </row>
    <row r="46" spans="1:4" ht="13.5">
      <c r="A46" s="13"/>
      <c r="B46" s="13"/>
      <c r="C46" s="13"/>
      <c r="D46" s="13"/>
    </row>
    <row r="47" spans="1:3" s="11" customFormat="1" ht="11.25">
      <c r="A47" s="42"/>
      <c r="B47" s="42"/>
      <c r="C47" s="42"/>
    </row>
    <row r="48" spans="1:6" s="11" customFormat="1" ht="11.25">
      <c r="A48" s="279"/>
      <c r="B48" s="279"/>
      <c r="C48" s="279"/>
      <c r="D48" s="279"/>
      <c r="F48" s="65" t="s">
        <v>61</v>
      </c>
    </row>
    <row r="49" spans="1:6" s="11" customFormat="1" ht="11.25">
      <c r="A49" s="280"/>
      <c r="B49" s="280"/>
      <c r="C49" s="280"/>
      <c r="D49" s="280"/>
      <c r="F49" s="64" t="s">
        <v>43</v>
      </c>
    </row>
    <row r="50" spans="1:6" s="11" customFormat="1" ht="11.25">
      <c r="A50" s="42"/>
      <c r="B50" s="42"/>
      <c r="C50" s="42"/>
      <c r="D50" s="42"/>
      <c r="F50" s="2"/>
    </row>
    <row r="51" s="11" customFormat="1" ht="11.25">
      <c r="F51" s="2"/>
    </row>
    <row r="52" spans="1:6" ht="13.5">
      <c r="A52" s="13"/>
      <c r="B52" s="13"/>
      <c r="C52" s="13"/>
      <c r="D52" s="13"/>
      <c r="F52" s="2"/>
    </row>
    <row r="53" spans="1:4" ht="13.5">
      <c r="A53" t="s">
        <v>103</v>
      </c>
      <c r="B53" s="13"/>
      <c r="C53" s="13"/>
      <c r="D53" s="13"/>
    </row>
    <row r="54" spans="1:4" ht="13.5">
      <c r="A54" s="13"/>
      <c r="B54" s="13"/>
      <c r="C54" s="13"/>
      <c r="D54" s="13"/>
    </row>
    <row r="55" spans="1:4" ht="13.5">
      <c r="A55" s="13" t="s">
        <v>65</v>
      </c>
      <c r="B55" s="13"/>
      <c r="C55" s="13"/>
      <c r="D55" s="13"/>
    </row>
    <row r="56" spans="1:4" ht="13.5">
      <c r="A56" s="13"/>
      <c r="B56" s="13"/>
      <c r="C56" s="13"/>
      <c r="D56" s="13"/>
    </row>
    <row r="57" spans="1:4" ht="13.5">
      <c r="A57" s="13"/>
      <c r="B57" s="13"/>
      <c r="C57" s="13"/>
      <c r="D57" s="13"/>
    </row>
    <row r="58" spans="1:4" ht="13.5">
      <c r="A58" s="13"/>
      <c r="B58" s="13"/>
      <c r="C58" s="13"/>
      <c r="D58" s="13"/>
    </row>
    <row r="59" spans="1:4" ht="13.5">
      <c r="A59" s="13"/>
      <c r="B59" s="13"/>
      <c r="C59" s="13"/>
      <c r="D59" s="13"/>
    </row>
    <row r="60" spans="1:4" ht="13.5">
      <c r="A60" s="13"/>
      <c r="B60" s="13"/>
      <c r="C60" s="13"/>
      <c r="D60" s="13"/>
    </row>
    <row r="61" spans="1:4" ht="13.5">
      <c r="A61" s="13"/>
      <c r="B61" s="13"/>
      <c r="C61" s="13"/>
      <c r="D61" s="13"/>
    </row>
    <row r="62" spans="1:4" ht="13.5">
      <c r="A62" s="13"/>
      <c r="B62" s="13"/>
      <c r="C62" s="13"/>
      <c r="D62" s="13"/>
    </row>
    <row r="63" spans="1:4" ht="13.5">
      <c r="A63" s="13"/>
      <c r="B63" s="13"/>
      <c r="C63" s="13"/>
      <c r="D63" s="13"/>
    </row>
    <row r="64" spans="1:4" ht="13.5">
      <c r="A64" s="13"/>
      <c r="B64" s="13"/>
      <c r="C64" s="13"/>
      <c r="D64" s="13"/>
    </row>
    <row r="65" spans="1:4" ht="13.5">
      <c r="A65" s="13"/>
      <c r="B65" s="13"/>
      <c r="C65" s="13"/>
      <c r="D65" s="13"/>
    </row>
    <row r="66" spans="1:4" ht="13.5">
      <c r="A66" s="13"/>
      <c r="B66" s="13"/>
      <c r="C66" s="13"/>
      <c r="D66" s="13"/>
    </row>
    <row r="67" spans="1:4" ht="13.5">
      <c r="A67" s="13"/>
      <c r="B67" s="13"/>
      <c r="C67" s="13"/>
      <c r="D67" s="13"/>
    </row>
    <row r="68" spans="1:4" ht="13.5">
      <c r="A68" s="13"/>
      <c r="B68" s="13"/>
      <c r="C68" s="13"/>
      <c r="D68" s="13"/>
    </row>
    <row r="69" spans="1:4" ht="13.5">
      <c r="A69" s="13"/>
      <c r="B69" s="13"/>
      <c r="C69" s="13"/>
      <c r="D69" s="13"/>
    </row>
    <row r="70" spans="1:4" ht="13.5">
      <c r="A70" s="13"/>
      <c r="B70" s="13"/>
      <c r="C70" s="13"/>
      <c r="D70" s="13"/>
    </row>
    <row r="71" spans="1:4" ht="13.5">
      <c r="A71" s="13"/>
      <c r="B71" s="13"/>
      <c r="C71" s="13"/>
      <c r="D71" s="13"/>
    </row>
    <row r="72" spans="1:4" ht="13.5">
      <c r="A72" s="13"/>
      <c r="B72" s="13"/>
      <c r="C72" s="13"/>
      <c r="D72" s="13"/>
    </row>
    <row r="73" spans="1:4" ht="13.5">
      <c r="A73" s="13"/>
      <c r="B73" s="13"/>
      <c r="C73" s="13"/>
      <c r="D73" s="13"/>
    </row>
    <row r="74" spans="1:4" ht="13.5">
      <c r="A74" s="13"/>
      <c r="B74" s="13"/>
      <c r="C74" s="13"/>
      <c r="D74" s="13"/>
    </row>
    <row r="75" spans="1:4" ht="13.5">
      <c r="A75" s="13"/>
      <c r="B75" s="13"/>
      <c r="C75" s="13"/>
      <c r="D75" s="13"/>
    </row>
    <row r="76" spans="1:4" ht="13.5">
      <c r="A76" s="13"/>
      <c r="B76" s="13"/>
      <c r="C76" s="13"/>
      <c r="D76" s="13"/>
    </row>
    <row r="77" spans="1:4" ht="13.5">
      <c r="A77" s="13"/>
      <c r="B77" s="13"/>
      <c r="C77" s="13"/>
      <c r="D77" s="13"/>
    </row>
    <row r="78" spans="1:4" ht="13.5">
      <c r="A78" s="13"/>
      <c r="B78" s="13"/>
      <c r="C78" s="13"/>
      <c r="D78" s="13"/>
    </row>
    <row r="79" spans="1:4" ht="13.5">
      <c r="A79" s="13"/>
      <c r="B79" s="13"/>
      <c r="C79" s="13"/>
      <c r="D79" s="13"/>
    </row>
    <row r="80" spans="1:4" ht="13.5">
      <c r="A80" s="13"/>
      <c r="B80" s="13"/>
      <c r="C80" s="13"/>
      <c r="D80" s="13"/>
    </row>
    <row r="81" spans="1:4" ht="13.5">
      <c r="A81" s="13"/>
      <c r="B81" s="13"/>
      <c r="C81" s="13"/>
      <c r="D81" s="13"/>
    </row>
    <row r="82" spans="1:4" ht="13.5">
      <c r="A82" s="13"/>
      <c r="B82" s="13"/>
      <c r="C82" s="13"/>
      <c r="D82" s="13"/>
    </row>
    <row r="83" spans="1:4" ht="13.5">
      <c r="A83" s="13"/>
      <c r="B83" s="13"/>
      <c r="C83" s="13"/>
      <c r="D83" s="13"/>
    </row>
    <row r="84" spans="1:4" ht="13.5">
      <c r="A84" s="13"/>
      <c r="B84" s="13"/>
      <c r="C84" s="13"/>
      <c r="D84" s="13"/>
    </row>
    <row r="85" spans="1:4" ht="13.5">
      <c r="A85" s="13"/>
      <c r="B85" s="13"/>
      <c r="C85" s="13"/>
      <c r="D85" s="13"/>
    </row>
    <row r="86" spans="1:4" ht="13.5">
      <c r="A86" s="13"/>
      <c r="B86" s="13"/>
      <c r="C86" s="13"/>
      <c r="D86" s="13"/>
    </row>
    <row r="87" spans="1:4" ht="13.5">
      <c r="A87" s="13"/>
      <c r="B87" s="13"/>
      <c r="C87" s="13"/>
      <c r="D87" s="13"/>
    </row>
    <row r="88" spans="1:4" ht="13.5">
      <c r="A88" s="13"/>
      <c r="B88" s="13"/>
      <c r="C88" s="13"/>
      <c r="D88" s="13"/>
    </row>
    <row r="89" spans="1:4" ht="13.5">
      <c r="A89" s="13"/>
      <c r="B89" s="13"/>
      <c r="C89" s="13"/>
      <c r="D89" s="13"/>
    </row>
    <row r="90" spans="1:4" ht="13.5">
      <c r="A90" s="13"/>
      <c r="B90" s=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s="13"/>
      <c r="B92" s="13"/>
      <c r="C92" s="13"/>
      <c r="D92" s="13"/>
    </row>
    <row r="93" spans="1:4" ht="13.5">
      <c r="A93" s="13"/>
      <c r="B93" s="13"/>
      <c r="C93" s="13"/>
      <c r="D93" s="13"/>
    </row>
    <row r="94" spans="1:4" ht="13.5">
      <c r="A94" s="13"/>
      <c r="B94" s="13"/>
      <c r="C94" s="13"/>
      <c r="D94" s="13"/>
    </row>
    <row r="95" spans="1:4" ht="13.5">
      <c r="A95" s="13"/>
      <c r="B95" s="13"/>
      <c r="C95" s="13"/>
      <c r="D95" s="13"/>
    </row>
    <row r="96" spans="1:4" ht="13.5">
      <c r="A96" s="13"/>
      <c r="B96" s="13"/>
      <c r="C96" s="13"/>
      <c r="D96" s="13"/>
    </row>
    <row r="97" spans="1:4" ht="13.5">
      <c r="A97" s="13"/>
      <c r="B97" s="13"/>
      <c r="C97" s="13"/>
      <c r="D97" s="13"/>
    </row>
    <row r="98" spans="1:4" ht="13.5">
      <c r="A98" s="13"/>
      <c r="B98" s="13"/>
      <c r="C98" s="13"/>
      <c r="D98" s="13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</sheetData>
  <sheetProtection/>
  <mergeCells count="85">
    <mergeCell ref="A49:D49"/>
    <mergeCell ref="U40:U41"/>
    <mergeCell ref="V40:V41"/>
    <mergeCell ref="E43:J43"/>
    <mergeCell ref="K43:P43"/>
    <mergeCell ref="Q43:V43"/>
    <mergeCell ref="A48:D48"/>
    <mergeCell ref="M40:M41"/>
    <mergeCell ref="N40:N41"/>
    <mergeCell ref="O40:O41"/>
    <mergeCell ref="P40:P41"/>
    <mergeCell ref="S40:S41"/>
    <mergeCell ref="T40:T41"/>
    <mergeCell ref="A40:A41"/>
    <mergeCell ref="B40:D41"/>
    <mergeCell ref="G40:G41"/>
    <mergeCell ref="H40:H41"/>
    <mergeCell ref="I40:I41"/>
    <mergeCell ref="J40:J41"/>
    <mergeCell ref="U35:U37"/>
    <mergeCell ref="V35:V37"/>
    <mergeCell ref="G38:G39"/>
    <mergeCell ref="M38:M39"/>
    <mergeCell ref="S38:S39"/>
    <mergeCell ref="B39:D39"/>
    <mergeCell ref="M35:M36"/>
    <mergeCell ref="N35:N37"/>
    <mergeCell ref="O35:O37"/>
    <mergeCell ref="P35:P37"/>
    <mergeCell ref="S35:S36"/>
    <mergeCell ref="T35:T37"/>
    <mergeCell ref="T31:T32"/>
    <mergeCell ref="U31:U32"/>
    <mergeCell ref="V31:V32"/>
    <mergeCell ref="B34:D34"/>
    <mergeCell ref="J31:J32"/>
    <mergeCell ref="M31:M32"/>
    <mergeCell ref="N31:N32"/>
    <mergeCell ref="O31:O32"/>
    <mergeCell ref="A35:A37"/>
    <mergeCell ref="B35:D37"/>
    <mergeCell ref="G35:G36"/>
    <mergeCell ref="H35:H37"/>
    <mergeCell ref="I35:I37"/>
    <mergeCell ref="J35:J37"/>
    <mergeCell ref="P31:P32"/>
    <mergeCell ref="S31:S32"/>
    <mergeCell ref="B30:D30"/>
    <mergeCell ref="A31:A32"/>
    <mergeCell ref="B31:D32"/>
    <mergeCell ref="G31:G32"/>
    <mergeCell ref="H31:H32"/>
    <mergeCell ref="I31:I32"/>
    <mergeCell ref="O27:O28"/>
    <mergeCell ref="P27:P28"/>
    <mergeCell ref="S27:S28"/>
    <mergeCell ref="T27:T28"/>
    <mergeCell ref="U27:U28"/>
    <mergeCell ref="V27:V28"/>
    <mergeCell ref="Q23:V23"/>
    <mergeCell ref="B26:D26"/>
    <mergeCell ref="A27:A28"/>
    <mergeCell ref="B27:D28"/>
    <mergeCell ref="G27:G28"/>
    <mergeCell ref="H27:H28"/>
    <mergeCell ref="I27:I28"/>
    <mergeCell ref="J27:J28"/>
    <mergeCell ref="M27:M28"/>
    <mergeCell ref="N27:N28"/>
    <mergeCell ref="A20:A24"/>
    <mergeCell ref="B20:D24"/>
    <mergeCell ref="E20:J20"/>
    <mergeCell ref="K20:P20"/>
    <mergeCell ref="Q20:V20"/>
    <mergeCell ref="Q21:V22"/>
    <mergeCell ref="E22:J22"/>
    <mergeCell ref="K22:P22"/>
    <mergeCell ref="E23:J23"/>
    <mergeCell ref="K23:P23"/>
    <mergeCell ref="A8:D8"/>
    <mergeCell ref="D15:E15"/>
    <mergeCell ref="A17:C17"/>
    <mergeCell ref="K17:L17"/>
    <mergeCell ref="Q17:R17"/>
    <mergeCell ref="A18:C18"/>
  </mergeCells>
  <printOptions horizontalCentered="1" verticalCentered="1"/>
  <pageMargins left="0.5511811023622047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4"/>
  <sheetViews>
    <sheetView zoomScalePageLayoutView="0" workbookViewId="0" topLeftCell="L19">
      <selection activeCell="L27" sqref="L27"/>
      <selection activeCell="S27" sqref="S27:S28"/>
    </sheetView>
  </sheetViews>
  <sheetFormatPr defaultColWidth="11.421875" defaultRowHeight="12.75"/>
  <cols>
    <col min="1" max="1" width="6.421875" style="12" customWidth="1"/>
    <col min="2" max="2" width="28.421875" style="12" customWidth="1"/>
    <col min="3" max="3" width="14.421875" style="12" customWidth="1"/>
    <col min="4" max="4" width="10.7109375" style="12" customWidth="1"/>
    <col min="5" max="5" width="18.57421875" style="12" bestFit="1" customWidth="1"/>
    <col min="6" max="6" width="17.28125" style="12" customWidth="1"/>
    <col min="7" max="7" width="14.421875" style="12" bestFit="1" customWidth="1"/>
    <col min="8" max="9" width="3.7109375" style="12" customWidth="1"/>
    <col min="10" max="10" width="11.421875" style="12" customWidth="1"/>
    <col min="11" max="11" width="13.140625" style="12" customWidth="1"/>
    <col min="12" max="12" width="14.8515625" style="12" bestFit="1" customWidth="1"/>
    <col min="13" max="13" width="13.140625" style="12" bestFit="1" customWidth="1"/>
    <col min="14" max="15" width="3.7109375" style="12" customWidth="1"/>
    <col min="16" max="16" width="11.421875" style="12" customWidth="1"/>
    <col min="17" max="17" width="22.00390625" style="12" customWidth="1"/>
    <col min="18" max="18" width="18.28125" style="12" customWidth="1"/>
    <col min="19" max="19" width="16.140625" style="12" customWidth="1"/>
    <col min="20" max="21" width="3.8515625" style="12" customWidth="1"/>
    <col min="22" max="16384" width="11.421875" style="12" customWidth="1"/>
  </cols>
  <sheetData>
    <row r="1" spans="1:5" ht="13.5">
      <c r="A1" s="39" t="s">
        <v>7</v>
      </c>
      <c r="B1" s="39"/>
      <c r="C1" s="39"/>
      <c r="D1" s="39"/>
      <c r="E1" s="39"/>
    </row>
    <row r="2" spans="1:5" ht="13.5">
      <c r="A2" s="39" t="s">
        <v>4</v>
      </c>
      <c r="B2" s="39"/>
      <c r="C2" s="39"/>
      <c r="D2" s="39"/>
      <c r="E2" s="39"/>
    </row>
    <row r="3" spans="1:5" ht="13.5">
      <c r="A3" s="39" t="s">
        <v>87</v>
      </c>
      <c r="B3" s="39"/>
      <c r="C3" s="39"/>
      <c r="D3" s="39"/>
      <c r="E3" s="39"/>
    </row>
    <row r="4" spans="1:5" ht="13.5">
      <c r="A4" s="39" t="s">
        <v>36</v>
      </c>
      <c r="B4" s="39"/>
      <c r="C4" s="39"/>
      <c r="D4" s="39"/>
      <c r="E4" s="39"/>
    </row>
    <row r="5" spans="1:5" ht="13.5">
      <c r="A5" s="39" t="s">
        <v>8</v>
      </c>
      <c r="B5" s="39"/>
      <c r="C5" s="39"/>
      <c r="D5" s="39"/>
      <c r="E5" s="39"/>
    </row>
    <row r="6" spans="1:5" ht="13.5">
      <c r="A6" s="63" t="s">
        <v>101</v>
      </c>
      <c r="B6" s="63"/>
      <c r="C6" s="63"/>
      <c r="D6" s="63"/>
      <c r="E6" s="63"/>
    </row>
    <row r="7" spans="1:5" ht="13.5">
      <c r="A7" s="10"/>
      <c r="B7" s="10"/>
      <c r="C7" s="10"/>
      <c r="D7" s="10"/>
      <c r="E7" s="10"/>
    </row>
    <row r="8" spans="1:5" ht="29.25" customHeight="1" thickBot="1">
      <c r="A8" s="215" t="s">
        <v>20</v>
      </c>
      <c r="B8" s="216"/>
      <c r="C8" s="216"/>
      <c r="D8" s="217"/>
      <c r="E8" s="77"/>
    </row>
    <row r="9" spans="1:5" ht="14.25" thickBot="1">
      <c r="A9" s="71" t="s">
        <v>19</v>
      </c>
      <c r="B9" s="67"/>
      <c r="C9" s="67"/>
      <c r="D9" s="72"/>
      <c r="E9" s="77"/>
    </row>
    <row r="10" spans="1:5" ht="12.75">
      <c r="A10" s="73" t="s">
        <v>88</v>
      </c>
      <c r="B10" s="68"/>
      <c r="C10" s="68"/>
      <c r="D10" s="74"/>
      <c r="E10" s="78"/>
    </row>
    <row r="11" spans="1:5" ht="12.75">
      <c r="A11" s="75" t="s">
        <v>56</v>
      </c>
      <c r="B11" s="69"/>
      <c r="C11" s="69"/>
      <c r="D11" s="76"/>
      <c r="E11" s="78"/>
    </row>
    <row r="12" spans="1:5" ht="12.75">
      <c r="A12" s="75" t="s">
        <v>66</v>
      </c>
      <c r="B12" s="69"/>
      <c r="C12" s="69"/>
      <c r="D12" s="76"/>
      <c r="E12" s="78"/>
    </row>
    <row r="13" spans="1:5" ht="12.75">
      <c r="A13" s="75"/>
      <c r="B13" s="69"/>
      <c r="C13" s="69"/>
      <c r="D13" s="76"/>
      <c r="E13" s="78"/>
    </row>
    <row r="14" spans="1:5" ht="13.5">
      <c r="A14" s="13"/>
      <c r="B14" s="13"/>
      <c r="C14" s="13"/>
      <c r="D14" s="13"/>
      <c r="E14" s="13"/>
    </row>
    <row r="15" spans="1:5" ht="13.5">
      <c r="A15" s="14" t="s">
        <v>33</v>
      </c>
      <c r="B15" s="14"/>
      <c r="C15" s="14"/>
      <c r="D15" s="267">
        <v>5408527039</v>
      </c>
      <c r="E15" s="267"/>
    </row>
    <row r="16" spans="1:5" ht="13.5">
      <c r="A16" s="55" t="s">
        <v>40</v>
      </c>
      <c r="B16" s="55"/>
      <c r="C16" s="55"/>
      <c r="D16" s="56"/>
      <c r="E16" s="56">
        <v>5384312692</v>
      </c>
    </row>
    <row r="17" spans="1:19" s="34" customFormat="1" ht="13.5">
      <c r="A17" s="214"/>
      <c r="B17" s="214"/>
      <c r="C17" s="214"/>
      <c r="D17" s="56"/>
      <c r="E17" s="56"/>
      <c r="G17" s="62"/>
      <c r="K17" s="214"/>
      <c r="L17" s="214"/>
      <c r="M17" s="62"/>
      <c r="Q17" s="214"/>
      <c r="R17" s="214"/>
      <c r="S17" s="62"/>
    </row>
    <row r="18" spans="1:4" s="34" customFormat="1" ht="13.5">
      <c r="A18" s="214"/>
      <c r="B18" s="214"/>
      <c r="C18" s="214"/>
      <c r="D18" s="56"/>
    </row>
    <row r="19" spans="1:22" ht="14.25" thickBot="1">
      <c r="A19" s="13"/>
      <c r="B19" s="13"/>
      <c r="C19" s="13"/>
      <c r="D19" s="13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</row>
    <row r="20" spans="1:22" ht="14.25" thickBot="1">
      <c r="A20" s="268" t="s">
        <v>5</v>
      </c>
      <c r="B20" s="271" t="s">
        <v>21</v>
      </c>
      <c r="C20" s="272"/>
      <c r="D20" s="273"/>
      <c r="E20" s="287" t="s">
        <v>18</v>
      </c>
      <c r="F20" s="288"/>
      <c r="G20" s="288"/>
      <c r="H20" s="288"/>
      <c r="I20" s="288"/>
      <c r="J20" s="289"/>
      <c r="K20" s="287" t="s">
        <v>18</v>
      </c>
      <c r="L20" s="288"/>
      <c r="M20" s="288"/>
      <c r="N20" s="288"/>
      <c r="O20" s="288"/>
      <c r="P20" s="289"/>
      <c r="Q20" s="287"/>
      <c r="R20" s="288"/>
      <c r="S20" s="288"/>
      <c r="T20" s="288"/>
      <c r="U20" s="288"/>
      <c r="V20" s="289"/>
    </row>
    <row r="21" spans="1:22" ht="18.75" customHeight="1" thickBot="1">
      <c r="A21" s="269"/>
      <c r="B21" s="274"/>
      <c r="C21" s="275"/>
      <c r="D21" s="276"/>
      <c r="E21" s="15"/>
      <c r="F21" s="16" t="s">
        <v>32</v>
      </c>
      <c r="G21" s="5">
        <f>+EMPRESAS!A27</f>
        <v>860059687</v>
      </c>
      <c r="H21" s="16"/>
      <c r="I21" s="16"/>
      <c r="J21" s="17"/>
      <c r="K21" s="15"/>
      <c r="L21" s="16" t="s">
        <v>32</v>
      </c>
      <c r="M21" s="5">
        <f>+EMPRESAS!A28</f>
        <v>91262212</v>
      </c>
      <c r="N21" s="16"/>
      <c r="O21" s="16"/>
      <c r="P21" s="17"/>
      <c r="Q21" s="281" t="str">
        <f>+EMPRESAS!A26</f>
        <v>UNION TEMPORAL MULHE 2013</v>
      </c>
      <c r="R21" s="282"/>
      <c r="S21" s="282"/>
      <c r="T21" s="282"/>
      <c r="U21" s="282"/>
      <c r="V21" s="283"/>
    </row>
    <row r="22" spans="1:22" ht="27" customHeight="1" thickBot="1">
      <c r="A22" s="269"/>
      <c r="B22" s="274"/>
      <c r="C22" s="275"/>
      <c r="D22" s="276"/>
      <c r="E22" s="239" t="str">
        <f>VLOOKUP(G21,EMPRESAS!A12:B40,2,0)</f>
        <v>MULTIPROYECTOS S.A.</v>
      </c>
      <c r="F22" s="240"/>
      <c r="G22" s="240"/>
      <c r="H22" s="240"/>
      <c r="I22" s="240"/>
      <c r="J22" s="241"/>
      <c r="K22" s="239" t="str">
        <f>VLOOKUP(M21,EMPRESAS!A12:B40,2,0)</f>
        <v>MAURICIO VEGA MERCHAN / HECHO EN COLOMBIA</v>
      </c>
      <c r="L22" s="240"/>
      <c r="M22" s="240"/>
      <c r="N22" s="240"/>
      <c r="O22" s="240"/>
      <c r="P22" s="241"/>
      <c r="Q22" s="284"/>
      <c r="R22" s="285"/>
      <c r="S22" s="285"/>
      <c r="T22" s="285"/>
      <c r="U22" s="285"/>
      <c r="V22" s="286"/>
    </row>
    <row r="23" spans="1:22" ht="14.25" thickBot="1">
      <c r="A23" s="269"/>
      <c r="B23" s="274"/>
      <c r="C23" s="275"/>
      <c r="D23" s="276"/>
      <c r="E23" s="236" t="s">
        <v>0</v>
      </c>
      <c r="F23" s="237"/>
      <c r="G23" s="237"/>
      <c r="H23" s="237"/>
      <c r="I23" s="237"/>
      <c r="J23" s="238"/>
      <c r="K23" s="236" t="s">
        <v>0</v>
      </c>
      <c r="L23" s="237"/>
      <c r="M23" s="237"/>
      <c r="N23" s="237"/>
      <c r="O23" s="237"/>
      <c r="P23" s="238"/>
      <c r="Q23" s="236" t="s">
        <v>0</v>
      </c>
      <c r="R23" s="237"/>
      <c r="S23" s="237"/>
      <c r="T23" s="237"/>
      <c r="U23" s="237"/>
      <c r="V23" s="238"/>
    </row>
    <row r="24" spans="1:22" ht="14.25" thickBot="1">
      <c r="A24" s="270"/>
      <c r="B24" s="277"/>
      <c r="C24" s="278"/>
      <c r="D24" s="278"/>
      <c r="E24" s="18" t="s">
        <v>45</v>
      </c>
      <c r="F24" s="96">
        <v>0.5</v>
      </c>
      <c r="G24" s="20"/>
      <c r="H24" s="21" t="s">
        <v>2</v>
      </c>
      <c r="I24" s="17" t="s">
        <v>1</v>
      </c>
      <c r="J24" s="17" t="s">
        <v>44</v>
      </c>
      <c r="K24" s="18" t="s">
        <v>45</v>
      </c>
      <c r="L24" s="96">
        <v>0.5</v>
      </c>
      <c r="M24" s="20"/>
      <c r="N24" s="21" t="s">
        <v>2</v>
      </c>
      <c r="O24" s="17" t="s">
        <v>1</v>
      </c>
      <c r="P24" s="17" t="s">
        <v>44</v>
      </c>
      <c r="Q24" s="18" t="s">
        <v>45</v>
      </c>
      <c r="R24" s="19">
        <f>+F24+L24</f>
        <v>1</v>
      </c>
      <c r="S24" s="20"/>
      <c r="T24" s="21" t="s">
        <v>2</v>
      </c>
      <c r="U24" s="17" t="s">
        <v>1</v>
      </c>
      <c r="V24" s="17" t="s">
        <v>44</v>
      </c>
    </row>
    <row r="25" spans="1:2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 thickBot="1">
      <c r="A26" s="13"/>
      <c r="B26" s="266" t="s">
        <v>22</v>
      </c>
      <c r="C26" s="266"/>
      <c r="D26" s="266"/>
      <c r="E26" s="22"/>
      <c r="F26" s="22"/>
      <c r="G26" s="22"/>
      <c r="H26" s="13"/>
      <c r="I26" s="13"/>
      <c r="J26" s="13"/>
      <c r="K26" s="22"/>
      <c r="L26" s="22"/>
      <c r="M26" s="22"/>
      <c r="N26" s="13"/>
      <c r="O26" s="13"/>
      <c r="P26" s="13"/>
      <c r="Q26" s="22"/>
      <c r="R26" s="22"/>
      <c r="S26" s="22"/>
      <c r="T26" s="13"/>
      <c r="U26" s="13"/>
      <c r="V26" s="13"/>
    </row>
    <row r="27" spans="1:22" ht="13.5">
      <c r="A27" s="248">
        <v>1</v>
      </c>
      <c r="B27" s="260" t="str">
        <f>+A10</f>
        <v>Razón Corriente &gt;= A   2,0 Veces</v>
      </c>
      <c r="C27" s="261"/>
      <c r="D27" s="262"/>
      <c r="E27" s="23" t="s">
        <v>23</v>
      </c>
      <c r="F27" s="24">
        <f>VLOOKUP(G21,EMPRESAS!A12:F40,3,0)</f>
        <v>23722553000</v>
      </c>
      <c r="G27" s="242">
        <f>F27/F28</f>
        <v>1.50607153869854</v>
      </c>
      <c r="H27" s="230"/>
      <c r="I27" s="230" t="s">
        <v>48</v>
      </c>
      <c r="J27" s="232"/>
      <c r="K27" s="23" t="s">
        <v>23</v>
      </c>
      <c r="L27" s="24">
        <f>VLOOKUP(M21,EMPRESAS!A12:F40,3,0)</f>
        <v>2125693782</v>
      </c>
      <c r="M27" s="242">
        <f>L27/L28</f>
        <v>5.06015597771112</v>
      </c>
      <c r="N27" s="230" t="s">
        <v>48</v>
      </c>
      <c r="O27" s="232"/>
      <c r="P27" s="232"/>
      <c r="Q27" s="23" t="s">
        <v>23</v>
      </c>
      <c r="R27" s="24">
        <f>(+F27*F24)+(L27*L24)</f>
        <v>12924123391</v>
      </c>
      <c r="S27" s="242">
        <f>(+G27*F24)+(M27*L24)</f>
        <v>3.2831137582048298</v>
      </c>
      <c r="T27" s="230" t="s">
        <v>48</v>
      </c>
      <c r="U27" s="232"/>
      <c r="V27" s="232"/>
    </row>
    <row r="28" spans="1:22" ht="14.25" thickBot="1">
      <c r="A28" s="250"/>
      <c r="B28" s="263"/>
      <c r="C28" s="264"/>
      <c r="D28" s="265"/>
      <c r="E28" s="26" t="s">
        <v>24</v>
      </c>
      <c r="F28" s="25">
        <f>VLOOKUP(G21,EMPRESAS!A12:F40,5,0)</f>
        <v>15751279000</v>
      </c>
      <c r="G28" s="243"/>
      <c r="H28" s="231"/>
      <c r="I28" s="231"/>
      <c r="J28" s="233"/>
      <c r="K28" s="26" t="s">
        <v>24</v>
      </c>
      <c r="L28" s="25">
        <f>VLOOKUP(M21,EMPRESAS!A12:F40,5,0)</f>
        <v>420084636</v>
      </c>
      <c r="M28" s="243"/>
      <c r="N28" s="231"/>
      <c r="O28" s="233"/>
      <c r="P28" s="233"/>
      <c r="Q28" s="26" t="s">
        <v>24</v>
      </c>
      <c r="R28" s="25">
        <f>(+F28*F24)+(L28*L24)</f>
        <v>8085681818</v>
      </c>
      <c r="S28" s="243">
        <f>(+S12*R9)+(X12*W9)</f>
        <v>0</v>
      </c>
      <c r="T28" s="231"/>
      <c r="U28" s="233"/>
      <c r="V28" s="233"/>
    </row>
    <row r="29" spans="1:2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4.25" thickBot="1">
      <c r="A30" s="13"/>
      <c r="B30" s="266" t="s">
        <v>25</v>
      </c>
      <c r="C30" s="266"/>
      <c r="D30" s="26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248">
        <v>2</v>
      </c>
      <c r="B31" s="260" t="str">
        <f>+A11</f>
        <v>Endeudamiento  &lt;= A 50%</v>
      </c>
      <c r="C31" s="261"/>
      <c r="D31" s="262"/>
      <c r="E31" s="27" t="s">
        <v>26</v>
      </c>
      <c r="F31" s="24">
        <f>VLOOKUP(G21,EMPRESAS!A12:F40,6,0)</f>
        <v>27623665000</v>
      </c>
      <c r="G31" s="228">
        <f>F31/F32</f>
        <v>0.5643508192205952</v>
      </c>
      <c r="H31" s="230"/>
      <c r="I31" s="230" t="s">
        <v>48</v>
      </c>
      <c r="J31" s="232"/>
      <c r="K31" s="27" t="s">
        <v>26</v>
      </c>
      <c r="L31" s="24">
        <f>VLOOKUP(M21,EMPRESAS!A12:F40,6,0)</f>
        <v>644064853</v>
      </c>
      <c r="M31" s="228">
        <f>L31/L32</f>
        <v>0.20500324163588374</v>
      </c>
      <c r="N31" s="230" t="s">
        <v>48</v>
      </c>
      <c r="O31" s="230"/>
      <c r="P31" s="232"/>
      <c r="Q31" s="27" t="s">
        <v>26</v>
      </c>
      <c r="R31" s="24">
        <f>(+F31*F24)+(L31*L24)</f>
        <v>14133864926.5</v>
      </c>
      <c r="S31" s="228">
        <f>(G31*F24)+(M31*L24)</f>
        <v>0.3846770304282394</v>
      </c>
      <c r="T31" s="230" t="s">
        <v>48</v>
      </c>
      <c r="U31" s="230"/>
      <c r="V31" s="232"/>
    </row>
    <row r="32" spans="1:22" ht="13.5" thickBot="1">
      <c r="A32" s="250"/>
      <c r="B32" s="263"/>
      <c r="C32" s="264"/>
      <c r="D32" s="265"/>
      <c r="E32" s="28" t="s">
        <v>29</v>
      </c>
      <c r="F32" s="25">
        <f>VLOOKUP(G21,EMPRESAS!A12:F40,4,0)</f>
        <v>48947683000</v>
      </c>
      <c r="G32" s="229"/>
      <c r="H32" s="231"/>
      <c r="I32" s="231"/>
      <c r="J32" s="233"/>
      <c r="K32" s="28" t="s">
        <v>29</v>
      </c>
      <c r="L32" s="25">
        <f>VLOOKUP(M21,EMPRESAS!A12:F40,4,0)</f>
        <v>3141730091</v>
      </c>
      <c r="M32" s="229"/>
      <c r="N32" s="231"/>
      <c r="O32" s="231"/>
      <c r="P32" s="233"/>
      <c r="Q32" s="28" t="s">
        <v>29</v>
      </c>
      <c r="R32" s="25">
        <f>(+F32*F24)+(L32*L24)</f>
        <v>26044706545.5</v>
      </c>
      <c r="S32" s="229"/>
      <c r="T32" s="231"/>
      <c r="U32" s="231"/>
      <c r="V32" s="23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4.25" thickBot="1">
      <c r="A34" s="13"/>
      <c r="B34" s="247" t="s">
        <v>27</v>
      </c>
      <c r="C34" s="247"/>
      <c r="D34" s="247"/>
      <c r="E34" s="13"/>
      <c r="G34" s="29"/>
      <c r="H34" s="30"/>
      <c r="I34" s="30"/>
      <c r="J34" s="30"/>
      <c r="K34" s="13"/>
      <c r="M34" s="29"/>
      <c r="N34" s="30"/>
      <c r="O34" s="30"/>
      <c r="P34" s="30"/>
      <c r="Q34" s="13"/>
      <c r="S34" s="29"/>
      <c r="T34" s="30"/>
      <c r="U34" s="30"/>
      <c r="V34" s="30"/>
    </row>
    <row r="35" spans="1:22" ht="13.5">
      <c r="A35" s="248">
        <v>3</v>
      </c>
      <c r="B35" s="251" t="str">
        <f>+A12</f>
        <v>Capital de Trabajo: &gt;= 50%  del Valor del Presupuesto Oficial</v>
      </c>
      <c r="C35" s="252"/>
      <c r="D35" s="253"/>
      <c r="E35" s="23" t="s">
        <v>23</v>
      </c>
      <c r="F35" s="24">
        <f>VLOOKUP(G21,EMPRESAS!A12:F40,3,0)</f>
        <v>23722553000</v>
      </c>
      <c r="G35" s="219">
        <f>F35-F36</f>
        <v>7971274000</v>
      </c>
      <c r="H35" s="230" t="s">
        <v>48</v>
      </c>
      <c r="I35" s="230"/>
      <c r="J35" s="232"/>
      <c r="K35" s="23" t="s">
        <v>23</v>
      </c>
      <c r="L35" s="24">
        <f>VLOOKUP(M21,EMPRESAS!A12:F40,3,0)</f>
        <v>2125693782</v>
      </c>
      <c r="M35" s="219">
        <f>L35-L36</f>
        <v>1705609146</v>
      </c>
      <c r="N35" s="230"/>
      <c r="O35" s="230" t="s">
        <v>48</v>
      </c>
      <c r="P35" s="232"/>
      <c r="Q35" s="23" t="s">
        <v>23</v>
      </c>
      <c r="R35" s="24">
        <f>(+F35*F24)+(L35*L24)</f>
        <v>12924123391</v>
      </c>
      <c r="S35" s="219">
        <f>+(G35*F24)+(M35*L24)</f>
        <v>4838441573</v>
      </c>
      <c r="T35" s="230" t="s">
        <v>48</v>
      </c>
      <c r="U35" s="230"/>
      <c r="V35" s="232"/>
    </row>
    <row r="36" spans="1:22" ht="14.25" thickBot="1">
      <c r="A36" s="249"/>
      <c r="B36" s="254"/>
      <c r="C36" s="255"/>
      <c r="D36" s="256"/>
      <c r="E36" s="26" t="s">
        <v>24</v>
      </c>
      <c r="F36" s="25">
        <f>VLOOKUP(G21,EMPRESAS!A12:F40,5,0)</f>
        <v>15751279000</v>
      </c>
      <c r="G36" s="220"/>
      <c r="H36" s="234"/>
      <c r="I36" s="234"/>
      <c r="J36" s="235"/>
      <c r="K36" s="26" t="s">
        <v>24</v>
      </c>
      <c r="L36" s="25">
        <f>VLOOKUP(M21,EMPRESAS!A12:F40,5,0)</f>
        <v>420084636</v>
      </c>
      <c r="M36" s="220"/>
      <c r="N36" s="234"/>
      <c r="O36" s="234"/>
      <c r="P36" s="235"/>
      <c r="Q36" s="26" t="s">
        <v>24</v>
      </c>
      <c r="R36" s="25">
        <f>(+F36*F24)+(L36*L24)</f>
        <v>8085681818</v>
      </c>
      <c r="S36" s="220"/>
      <c r="T36" s="234"/>
      <c r="U36" s="234"/>
      <c r="V36" s="235"/>
    </row>
    <row r="37" spans="1:22" ht="14.25" thickBot="1">
      <c r="A37" s="250"/>
      <c r="B37" s="257"/>
      <c r="C37" s="258"/>
      <c r="D37" s="259"/>
      <c r="E37" s="1" t="s">
        <v>63</v>
      </c>
      <c r="F37" s="31">
        <f>+D15</f>
        <v>5408527039</v>
      </c>
      <c r="G37" s="9">
        <f>+F37*50%</f>
        <v>2704263519.5</v>
      </c>
      <c r="H37" s="231"/>
      <c r="I37" s="231"/>
      <c r="J37" s="233"/>
      <c r="K37" s="1" t="s">
        <v>63</v>
      </c>
      <c r="L37" s="31">
        <f>+D15</f>
        <v>5408527039</v>
      </c>
      <c r="M37" s="9">
        <f>+L37*50%</f>
        <v>2704263519.5</v>
      </c>
      <c r="N37" s="231"/>
      <c r="O37" s="231"/>
      <c r="P37" s="233"/>
      <c r="Q37" s="1" t="s">
        <v>63</v>
      </c>
      <c r="R37" s="31">
        <f>+D15</f>
        <v>5408527039</v>
      </c>
      <c r="S37" s="9">
        <f>+R37*50%</f>
        <v>2704263519.5</v>
      </c>
      <c r="T37" s="231"/>
      <c r="U37" s="231"/>
      <c r="V37" s="233"/>
    </row>
    <row r="38" spans="1:22" s="34" customFormat="1" ht="13.5" hidden="1">
      <c r="A38" s="32"/>
      <c r="B38" s="32"/>
      <c r="C38" s="32"/>
      <c r="D38" s="33"/>
      <c r="E38" s="32"/>
      <c r="F38" s="32"/>
      <c r="G38" s="218"/>
      <c r="H38" s="32"/>
      <c r="I38" s="32"/>
      <c r="J38" s="32"/>
      <c r="K38" s="32"/>
      <c r="L38" s="32"/>
      <c r="M38" s="218"/>
      <c r="N38" s="32"/>
      <c r="O38" s="32"/>
      <c r="P38" s="32"/>
      <c r="Q38" s="32"/>
      <c r="R38" s="32"/>
      <c r="S38" s="218"/>
      <c r="T38" s="32"/>
      <c r="U38" s="32"/>
      <c r="V38" s="32"/>
    </row>
    <row r="39" spans="1:22" s="34" customFormat="1" ht="13.5" hidden="1">
      <c r="A39" s="32"/>
      <c r="B39" s="244" t="s">
        <v>28</v>
      </c>
      <c r="C39" s="244"/>
      <c r="D39" s="244"/>
      <c r="E39" s="32"/>
      <c r="F39" s="35"/>
      <c r="G39" s="218"/>
      <c r="H39" s="32"/>
      <c r="I39" s="32"/>
      <c r="J39" s="32"/>
      <c r="K39" s="32"/>
      <c r="L39" s="35"/>
      <c r="M39" s="218"/>
      <c r="N39" s="32"/>
      <c r="O39" s="32"/>
      <c r="P39" s="32"/>
      <c r="Q39" s="32"/>
      <c r="R39" s="35"/>
      <c r="S39" s="218"/>
      <c r="T39" s="32"/>
      <c r="U39" s="32"/>
      <c r="V39" s="32"/>
    </row>
    <row r="40" spans="1:22" ht="14.25" hidden="1" thickBot="1">
      <c r="A40" s="245">
        <v>4</v>
      </c>
      <c r="B40" s="260">
        <f>+A13</f>
        <v>0</v>
      </c>
      <c r="C40" s="261"/>
      <c r="D40" s="262"/>
      <c r="E40" s="36" t="s">
        <v>41</v>
      </c>
      <c r="F40" s="37">
        <f>+C16</f>
        <v>0</v>
      </c>
      <c r="G40" s="219" t="e">
        <f>+EMPRESAS!#REF!</f>
        <v>#REF!</v>
      </c>
      <c r="H40" s="221" t="s">
        <v>48</v>
      </c>
      <c r="I40" s="221"/>
      <c r="J40" s="223"/>
      <c r="K40" s="36" t="s">
        <v>41</v>
      </c>
      <c r="L40" s="37">
        <f>+C16</f>
        <v>0</v>
      </c>
      <c r="M40" s="219" t="e">
        <f>+EMPRESAS!#REF!</f>
        <v>#REF!</v>
      </c>
      <c r="N40" s="221" t="s">
        <v>48</v>
      </c>
      <c r="O40" s="221"/>
      <c r="P40" s="223"/>
      <c r="Q40" s="36" t="s">
        <v>41</v>
      </c>
      <c r="R40" s="37">
        <f>+C16</f>
        <v>0</v>
      </c>
      <c r="S40" s="219" t="e">
        <f>+G40+M40</f>
        <v>#REF!</v>
      </c>
      <c r="T40" s="221" t="s">
        <v>48</v>
      </c>
      <c r="U40" s="221"/>
      <c r="V40" s="223"/>
    </row>
    <row r="41" spans="1:22" ht="14.25" hidden="1" thickBot="1">
      <c r="A41" s="246"/>
      <c r="B41" s="263"/>
      <c r="C41" s="264"/>
      <c r="D41" s="265"/>
      <c r="E41" s="36" t="s">
        <v>34</v>
      </c>
      <c r="F41" s="37">
        <f>+F40*75%</f>
        <v>0</v>
      </c>
      <c r="G41" s="220"/>
      <c r="H41" s="222"/>
      <c r="I41" s="222"/>
      <c r="J41" s="224"/>
      <c r="K41" s="36" t="s">
        <v>34</v>
      </c>
      <c r="L41" s="37">
        <f>+L40*75%</f>
        <v>0</v>
      </c>
      <c r="M41" s="220"/>
      <c r="N41" s="222"/>
      <c r="O41" s="222"/>
      <c r="P41" s="224"/>
      <c r="Q41" s="36" t="s">
        <v>34</v>
      </c>
      <c r="R41" s="37">
        <f>+R40*75%</f>
        <v>0</v>
      </c>
      <c r="S41" s="220"/>
      <c r="T41" s="222"/>
      <c r="U41" s="222"/>
      <c r="V41" s="224"/>
    </row>
    <row r="42" spans="1:22" ht="14.25" thickBot="1">
      <c r="A42" s="13"/>
      <c r="B42" s="13"/>
      <c r="C42" s="13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3.5" thickBot="1">
      <c r="A43" s="43" t="s">
        <v>30</v>
      </c>
      <c r="B43" s="44"/>
      <c r="C43" s="44"/>
      <c r="D43" s="44"/>
      <c r="E43" s="225" t="s">
        <v>96</v>
      </c>
      <c r="F43" s="226"/>
      <c r="G43" s="226"/>
      <c r="H43" s="226"/>
      <c r="I43" s="226"/>
      <c r="J43" s="227"/>
      <c r="K43" s="225" t="s">
        <v>64</v>
      </c>
      <c r="L43" s="226"/>
      <c r="M43" s="226"/>
      <c r="N43" s="226"/>
      <c r="O43" s="226"/>
      <c r="P43" s="227"/>
      <c r="Q43" s="225" t="s">
        <v>49</v>
      </c>
      <c r="R43" s="226"/>
      <c r="S43" s="226"/>
      <c r="T43" s="226"/>
      <c r="U43" s="226"/>
      <c r="V43" s="227"/>
    </row>
    <row r="44" spans="1:4" ht="13.5">
      <c r="A44" s="13"/>
      <c r="B44" s="13"/>
      <c r="C44" s="13"/>
      <c r="D44" s="13"/>
    </row>
    <row r="45" spans="1:23" ht="13.5">
      <c r="A45" s="14"/>
      <c r="B45" s="13"/>
      <c r="C45" s="13"/>
      <c r="D45" s="13"/>
      <c r="W45" s="61"/>
    </row>
    <row r="46" spans="1:4" ht="13.5">
      <c r="A46" s="13"/>
      <c r="B46" s="13"/>
      <c r="C46" s="13"/>
      <c r="D46" s="13"/>
    </row>
    <row r="47" spans="1:3" s="11" customFormat="1" ht="11.25">
      <c r="A47" s="42"/>
      <c r="B47" s="42"/>
      <c r="C47" s="42"/>
    </row>
    <row r="48" spans="1:6" s="11" customFormat="1" ht="11.25">
      <c r="A48" s="279"/>
      <c r="B48" s="279"/>
      <c r="C48" s="279"/>
      <c r="D48" s="279"/>
      <c r="F48" s="65" t="s">
        <v>61</v>
      </c>
    </row>
    <row r="49" spans="1:6" s="11" customFormat="1" ht="11.25">
      <c r="A49" s="280"/>
      <c r="B49" s="280"/>
      <c r="C49" s="280"/>
      <c r="D49" s="280"/>
      <c r="F49" s="64" t="s">
        <v>43</v>
      </c>
    </row>
    <row r="50" spans="1:6" s="11" customFormat="1" ht="11.25">
      <c r="A50" s="42"/>
      <c r="B50" s="42"/>
      <c r="C50" s="42"/>
      <c r="D50" s="42"/>
      <c r="F50" s="2"/>
    </row>
    <row r="51" s="11" customFormat="1" ht="11.25">
      <c r="F51" s="2"/>
    </row>
    <row r="52" spans="1:6" ht="13.5">
      <c r="A52" s="13"/>
      <c r="B52" s="13"/>
      <c r="C52" s="13"/>
      <c r="D52" s="13"/>
      <c r="F52" s="2"/>
    </row>
    <row r="53" spans="1:4" ht="13.5">
      <c r="A53" t="s">
        <v>103</v>
      </c>
      <c r="B53" s="13"/>
      <c r="C53" s="13"/>
      <c r="D53" s="13"/>
    </row>
    <row r="54" spans="1:4" ht="13.5">
      <c r="A54" s="13"/>
      <c r="B54" s="13"/>
      <c r="C54" s="13"/>
      <c r="D54" s="13"/>
    </row>
    <row r="55" spans="1:4" ht="13.5">
      <c r="A55" s="13" t="s">
        <v>65</v>
      </c>
      <c r="B55" s="13"/>
      <c r="C55" s="13"/>
      <c r="D55" s="13"/>
    </row>
    <row r="56" spans="1:4" ht="13.5">
      <c r="A56" s="13"/>
      <c r="B56" s="13"/>
      <c r="C56" s="13"/>
      <c r="D56" s="13"/>
    </row>
    <row r="57" spans="1:4" ht="13.5">
      <c r="A57" s="13"/>
      <c r="B57" s="13"/>
      <c r="C57" s="13"/>
      <c r="D57" s="13"/>
    </row>
    <row r="58" spans="1:4" ht="13.5">
      <c r="A58" s="13"/>
      <c r="B58" s="13"/>
      <c r="C58" s="13"/>
      <c r="D58" s="13"/>
    </row>
    <row r="59" spans="1:4" ht="13.5">
      <c r="A59" s="13"/>
      <c r="B59" s="13"/>
      <c r="C59" s="13"/>
      <c r="D59" s="13"/>
    </row>
    <row r="60" spans="1:4" ht="13.5">
      <c r="A60" s="13"/>
      <c r="B60" s="13"/>
      <c r="C60" s="13"/>
      <c r="D60" s="13"/>
    </row>
    <row r="61" spans="1:4" ht="13.5">
      <c r="A61" s="13"/>
      <c r="B61" s="13"/>
      <c r="C61" s="13"/>
      <c r="D61" s="13"/>
    </row>
    <row r="62" spans="1:4" ht="13.5">
      <c r="A62" s="13"/>
      <c r="B62" s="13"/>
      <c r="C62" s="13"/>
      <c r="D62" s="13"/>
    </row>
    <row r="63" spans="1:4" ht="13.5">
      <c r="A63" s="13"/>
      <c r="B63" s="13"/>
      <c r="C63" s="13"/>
      <c r="D63" s="13"/>
    </row>
    <row r="64" spans="1:4" ht="13.5">
      <c r="A64" s="13"/>
      <c r="B64" s="13"/>
      <c r="C64" s="13"/>
      <c r="D64" s="13"/>
    </row>
    <row r="65" spans="1:4" ht="13.5">
      <c r="A65" s="13"/>
      <c r="B65" s="13"/>
      <c r="C65" s="13"/>
      <c r="D65" s="13"/>
    </row>
    <row r="66" spans="1:4" ht="13.5">
      <c r="A66" s="13"/>
      <c r="B66" s="13"/>
      <c r="C66" s="13"/>
      <c r="D66" s="13"/>
    </row>
    <row r="67" spans="1:4" ht="13.5">
      <c r="A67" s="13"/>
      <c r="B67" s="13"/>
      <c r="C67" s="13"/>
      <c r="D67" s="13"/>
    </row>
    <row r="68" spans="1:4" ht="13.5">
      <c r="A68" s="13"/>
      <c r="B68" s="13"/>
      <c r="C68" s="13"/>
      <c r="D68" s="13"/>
    </row>
    <row r="69" spans="1:4" ht="13.5">
      <c r="A69" s="13"/>
      <c r="B69" s="13"/>
      <c r="C69" s="13"/>
      <c r="D69" s="13"/>
    </row>
    <row r="70" spans="1:4" ht="13.5">
      <c r="A70" s="13"/>
      <c r="B70" s="13"/>
      <c r="C70" s="13"/>
      <c r="D70" s="13"/>
    </row>
    <row r="71" spans="1:4" ht="13.5">
      <c r="A71" s="13"/>
      <c r="B71" s="13"/>
      <c r="C71" s="13"/>
      <c r="D71" s="13"/>
    </row>
    <row r="72" spans="1:4" ht="13.5">
      <c r="A72" s="13"/>
      <c r="B72" s="13"/>
      <c r="C72" s="13"/>
      <c r="D72" s="13"/>
    </row>
    <row r="73" spans="1:4" ht="13.5">
      <c r="A73" s="13"/>
      <c r="B73" s="13"/>
      <c r="C73" s="13"/>
      <c r="D73" s="13"/>
    </row>
    <row r="74" spans="1:4" ht="13.5">
      <c r="A74" s="13"/>
      <c r="B74" s="13"/>
      <c r="C74" s="13"/>
      <c r="D74" s="13"/>
    </row>
    <row r="75" spans="1:4" ht="13.5">
      <c r="A75" s="13"/>
      <c r="B75" s="13"/>
      <c r="C75" s="13"/>
      <c r="D75" s="13"/>
    </row>
    <row r="76" spans="1:4" ht="13.5">
      <c r="A76" s="13"/>
      <c r="B76" s="13"/>
      <c r="C76" s="13"/>
      <c r="D76" s="13"/>
    </row>
    <row r="77" spans="1:4" ht="13.5">
      <c r="A77" s="13"/>
      <c r="B77" s="13"/>
      <c r="C77" s="13"/>
      <c r="D77" s="13"/>
    </row>
    <row r="78" spans="1:4" ht="13.5">
      <c r="A78" s="13"/>
      <c r="B78" s="13"/>
      <c r="C78" s="13"/>
      <c r="D78" s="13"/>
    </row>
    <row r="79" spans="1:4" ht="13.5">
      <c r="A79" s="13"/>
      <c r="B79" s="13"/>
      <c r="C79" s="13"/>
      <c r="D79" s="13"/>
    </row>
    <row r="80" spans="1:4" ht="13.5">
      <c r="A80" s="13"/>
      <c r="B80" s="13"/>
      <c r="C80" s="13"/>
      <c r="D80" s="13"/>
    </row>
    <row r="81" spans="1:4" ht="13.5">
      <c r="A81" s="13"/>
      <c r="B81" s="13"/>
      <c r="C81" s="13"/>
      <c r="D81" s="13"/>
    </row>
    <row r="82" spans="1:4" ht="13.5">
      <c r="A82" s="13"/>
      <c r="B82" s="13"/>
      <c r="C82" s="13"/>
      <c r="D82" s="13"/>
    </row>
    <row r="83" spans="1:4" ht="13.5">
      <c r="A83" s="13"/>
      <c r="B83" s="13"/>
      <c r="C83" s="13"/>
      <c r="D83" s="13"/>
    </row>
    <row r="84" spans="1:4" ht="13.5">
      <c r="A84" s="13"/>
      <c r="B84" s="13"/>
      <c r="C84" s="13"/>
      <c r="D84" s="13"/>
    </row>
    <row r="85" spans="1:4" ht="13.5">
      <c r="A85" s="13"/>
      <c r="B85" s="13"/>
      <c r="C85" s="13"/>
      <c r="D85" s="13"/>
    </row>
    <row r="86" spans="1:4" ht="13.5">
      <c r="A86" s="13"/>
      <c r="B86" s="13"/>
      <c r="C86" s="13"/>
      <c r="D86" s="13"/>
    </row>
    <row r="87" spans="1:4" ht="13.5">
      <c r="A87" s="13"/>
      <c r="B87" s="13"/>
      <c r="C87" s="13"/>
      <c r="D87" s="13"/>
    </row>
    <row r="88" spans="1:4" ht="13.5">
      <c r="A88" s="13"/>
      <c r="B88" s="13"/>
      <c r="C88" s="13"/>
      <c r="D88" s="13"/>
    </row>
    <row r="89" spans="1:4" ht="13.5">
      <c r="A89" s="13"/>
      <c r="B89" s="13"/>
      <c r="C89" s="13"/>
      <c r="D89" s="13"/>
    </row>
    <row r="90" spans="1:4" ht="13.5">
      <c r="A90" s="13"/>
      <c r="B90" s=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s="13"/>
      <c r="B92" s="13"/>
      <c r="C92" s="13"/>
      <c r="D92" s="13"/>
    </row>
    <row r="93" spans="1:4" ht="13.5">
      <c r="A93" s="13"/>
      <c r="B93" s="13"/>
      <c r="C93" s="13"/>
      <c r="D93" s="13"/>
    </row>
    <row r="94" spans="1:4" ht="13.5">
      <c r="A94" s="13"/>
      <c r="B94" s="13"/>
      <c r="C94" s="13"/>
      <c r="D94" s="13"/>
    </row>
    <row r="95" spans="1:4" ht="13.5">
      <c r="A95" s="13"/>
      <c r="B95" s="13"/>
      <c r="C95" s="13"/>
      <c r="D95" s="13"/>
    </row>
    <row r="96" spans="1:4" ht="13.5">
      <c r="A96" s="13"/>
      <c r="B96" s="13"/>
      <c r="C96" s="13"/>
      <c r="D96" s="13"/>
    </row>
    <row r="97" spans="1:4" ht="13.5">
      <c r="A97" s="13"/>
      <c r="B97" s="13"/>
      <c r="C97" s="13"/>
      <c r="D97" s="13"/>
    </row>
    <row r="98" spans="1:4" ht="13.5">
      <c r="A98" s="13"/>
      <c r="B98" s="13"/>
      <c r="C98" s="13"/>
      <c r="D98" s="13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</sheetData>
  <sheetProtection/>
  <mergeCells count="85">
    <mergeCell ref="A49:D49"/>
    <mergeCell ref="U40:U41"/>
    <mergeCell ref="V40:V41"/>
    <mergeCell ref="E43:J43"/>
    <mergeCell ref="K43:P43"/>
    <mergeCell ref="Q43:V43"/>
    <mergeCell ref="A48:D48"/>
    <mergeCell ref="M40:M41"/>
    <mergeCell ref="N40:N41"/>
    <mergeCell ref="O40:O41"/>
    <mergeCell ref="P40:P41"/>
    <mergeCell ref="S40:S41"/>
    <mergeCell ref="T40:T41"/>
    <mergeCell ref="A40:A41"/>
    <mergeCell ref="B40:D41"/>
    <mergeCell ref="G40:G41"/>
    <mergeCell ref="H40:H41"/>
    <mergeCell ref="I40:I41"/>
    <mergeCell ref="J40:J41"/>
    <mergeCell ref="U35:U37"/>
    <mergeCell ref="V35:V37"/>
    <mergeCell ref="G38:G39"/>
    <mergeCell ref="M38:M39"/>
    <mergeCell ref="S38:S39"/>
    <mergeCell ref="B39:D39"/>
    <mergeCell ref="M35:M36"/>
    <mergeCell ref="N35:N37"/>
    <mergeCell ref="O35:O37"/>
    <mergeCell ref="P35:P37"/>
    <mergeCell ref="S35:S36"/>
    <mergeCell ref="T35:T37"/>
    <mergeCell ref="T31:T32"/>
    <mergeCell ref="U31:U32"/>
    <mergeCell ref="V31:V32"/>
    <mergeCell ref="B34:D34"/>
    <mergeCell ref="J31:J32"/>
    <mergeCell ref="M31:M32"/>
    <mergeCell ref="N31:N32"/>
    <mergeCell ref="O31:O32"/>
    <mergeCell ref="A35:A37"/>
    <mergeCell ref="B35:D37"/>
    <mergeCell ref="G35:G36"/>
    <mergeCell ref="H35:H37"/>
    <mergeCell ref="I35:I37"/>
    <mergeCell ref="J35:J37"/>
    <mergeCell ref="P31:P32"/>
    <mergeCell ref="S31:S32"/>
    <mergeCell ref="B30:D30"/>
    <mergeCell ref="A31:A32"/>
    <mergeCell ref="B31:D32"/>
    <mergeCell ref="G31:G32"/>
    <mergeCell ref="H31:H32"/>
    <mergeCell ref="I31:I32"/>
    <mergeCell ref="O27:O28"/>
    <mergeCell ref="P27:P28"/>
    <mergeCell ref="S27:S28"/>
    <mergeCell ref="T27:T28"/>
    <mergeCell ref="U27:U28"/>
    <mergeCell ref="V27:V28"/>
    <mergeCell ref="Q23:V23"/>
    <mergeCell ref="B26:D26"/>
    <mergeCell ref="A27:A28"/>
    <mergeCell ref="B27:D28"/>
    <mergeCell ref="G27:G28"/>
    <mergeCell ref="H27:H28"/>
    <mergeCell ref="I27:I28"/>
    <mergeCell ref="J27:J28"/>
    <mergeCell ref="M27:M28"/>
    <mergeCell ref="N27:N28"/>
    <mergeCell ref="A20:A24"/>
    <mergeCell ref="B20:D24"/>
    <mergeCell ref="E20:J20"/>
    <mergeCell ref="K20:P20"/>
    <mergeCell ref="Q20:V20"/>
    <mergeCell ref="Q21:V22"/>
    <mergeCell ref="E22:J22"/>
    <mergeCell ref="K22:P22"/>
    <mergeCell ref="E23:J23"/>
    <mergeCell ref="K23:P23"/>
    <mergeCell ref="A8:D8"/>
    <mergeCell ref="D15:E15"/>
    <mergeCell ref="A17:C17"/>
    <mergeCell ref="K17:L17"/>
    <mergeCell ref="Q17:R17"/>
    <mergeCell ref="A18:C18"/>
  </mergeCells>
  <printOptions horizontalCentered="1" verticalCentered="1"/>
  <pageMargins left="0.5511811023622047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4"/>
  <sheetViews>
    <sheetView zoomScalePageLayoutView="0" workbookViewId="0" topLeftCell="K19">
      <selection activeCell="L27" sqref="L27"/>
      <selection activeCell="A1" sqref="A1"/>
    </sheetView>
  </sheetViews>
  <sheetFormatPr defaultColWidth="11.421875" defaultRowHeight="12.75"/>
  <cols>
    <col min="1" max="1" width="6.421875" style="12" customWidth="1"/>
    <col min="2" max="2" width="28.421875" style="12" customWidth="1"/>
    <col min="3" max="3" width="14.421875" style="12" customWidth="1"/>
    <col min="4" max="4" width="10.7109375" style="12" customWidth="1"/>
    <col min="5" max="5" width="18.28125" style="12" bestFit="1" customWidth="1"/>
    <col min="6" max="6" width="17.28125" style="12" customWidth="1"/>
    <col min="7" max="7" width="14.421875" style="12" bestFit="1" customWidth="1"/>
    <col min="8" max="9" width="3.7109375" style="12" customWidth="1"/>
    <col min="10" max="10" width="11.421875" style="12" customWidth="1"/>
    <col min="11" max="11" width="13.140625" style="12" customWidth="1"/>
    <col min="12" max="12" width="14.8515625" style="12" bestFit="1" customWidth="1"/>
    <col min="13" max="13" width="13.140625" style="12" bestFit="1" customWidth="1"/>
    <col min="14" max="15" width="3.7109375" style="12" customWidth="1"/>
    <col min="16" max="16" width="11.421875" style="12" customWidth="1"/>
    <col min="17" max="17" width="22.00390625" style="12" customWidth="1"/>
    <col min="18" max="18" width="18.28125" style="12" customWidth="1"/>
    <col min="19" max="19" width="16.140625" style="12" customWidth="1"/>
    <col min="20" max="21" width="3.8515625" style="12" customWidth="1"/>
    <col min="22" max="16384" width="11.421875" style="12" customWidth="1"/>
  </cols>
  <sheetData>
    <row r="1" spans="1:5" ht="13.5">
      <c r="A1" s="39" t="s">
        <v>7</v>
      </c>
      <c r="B1" s="39"/>
      <c r="C1" s="39"/>
      <c r="D1" s="39"/>
      <c r="E1" s="39"/>
    </row>
    <row r="2" spans="1:5" ht="13.5">
      <c r="A2" s="39" t="s">
        <v>4</v>
      </c>
      <c r="B2" s="39"/>
      <c r="C2" s="39"/>
      <c r="D2" s="39"/>
      <c r="E2" s="39"/>
    </row>
    <row r="3" spans="1:5" ht="13.5">
      <c r="A3" s="39" t="s">
        <v>87</v>
      </c>
      <c r="B3" s="39"/>
      <c r="C3" s="39"/>
      <c r="D3" s="39"/>
      <c r="E3" s="39"/>
    </row>
    <row r="4" spans="1:5" ht="13.5">
      <c r="A4" s="39" t="s">
        <v>36</v>
      </c>
      <c r="B4" s="39"/>
      <c r="C4" s="39"/>
      <c r="D4" s="39"/>
      <c r="E4" s="39"/>
    </row>
    <row r="5" spans="1:5" ht="13.5">
      <c r="A5" s="39" t="s">
        <v>8</v>
      </c>
      <c r="B5" s="39"/>
      <c r="C5" s="39"/>
      <c r="D5" s="39"/>
      <c r="E5" s="39"/>
    </row>
    <row r="6" spans="1:5" ht="13.5">
      <c r="A6" s="63" t="s">
        <v>101</v>
      </c>
      <c r="B6" s="63"/>
      <c r="C6" s="63"/>
      <c r="D6" s="63"/>
      <c r="E6" s="63"/>
    </row>
    <row r="7" spans="1:5" ht="13.5">
      <c r="A7" s="10"/>
      <c r="B7" s="10"/>
      <c r="C7" s="10"/>
      <c r="D7" s="10"/>
      <c r="E7" s="10"/>
    </row>
    <row r="8" spans="1:5" ht="29.25" customHeight="1" thickBot="1">
      <c r="A8" s="215" t="s">
        <v>20</v>
      </c>
      <c r="B8" s="216"/>
      <c r="C8" s="216"/>
      <c r="D8" s="217"/>
      <c r="E8" s="77"/>
    </row>
    <row r="9" spans="1:5" ht="14.25" thickBot="1">
      <c r="A9" s="71" t="s">
        <v>19</v>
      </c>
      <c r="B9" s="67"/>
      <c r="C9" s="67"/>
      <c r="D9" s="72"/>
      <c r="E9" s="77"/>
    </row>
    <row r="10" spans="1:5" ht="12.75">
      <c r="A10" s="73" t="s">
        <v>88</v>
      </c>
      <c r="B10" s="68"/>
      <c r="C10" s="68"/>
      <c r="D10" s="74"/>
      <c r="E10" s="78"/>
    </row>
    <row r="11" spans="1:5" ht="12.75">
      <c r="A11" s="75" t="s">
        <v>56</v>
      </c>
      <c r="B11" s="69"/>
      <c r="C11" s="69"/>
      <c r="D11" s="76"/>
      <c r="E11" s="78"/>
    </row>
    <row r="12" spans="1:5" ht="12.75">
      <c r="A12" s="75" t="s">
        <v>66</v>
      </c>
      <c r="B12" s="69"/>
      <c r="C12" s="69"/>
      <c r="D12" s="76"/>
      <c r="E12" s="78"/>
    </row>
    <row r="13" spans="1:5" ht="12.75">
      <c r="A13" s="75"/>
      <c r="B13" s="69"/>
      <c r="C13" s="69"/>
      <c r="D13" s="76"/>
      <c r="E13" s="78"/>
    </row>
    <row r="14" spans="1:5" ht="13.5">
      <c r="A14" s="13"/>
      <c r="B14" s="13"/>
      <c r="C14" s="13"/>
      <c r="D14" s="13"/>
      <c r="E14" s="13"/>
    </row>
    <row r="15" spans="1:5" ht="13.5">
      <c r="A15" s="14" t="s">
        <v>33</v>
      </c>
      <c r="B15" s="14"/>
      <c r="C15" s="14"/>
      <c r="D15" s="267">
        <v>5408527039</v>
      </c>
      <c r="E15" s="267"/>
    </row>
    <row r="16" spans="1:5" ht="13.5">
      <c r="A16" s="55" t="s">
        <v>40</v>
      </c>
      <c r="B16" s="55"/>
      <c r="C16" s="55"/>
      <c r="D16" s="56"/>
      <c r="E16" s="56">
        <v>5381484148</v>
      </c>
    </row>
    <row r="17" spans="1:19" s="34" customFormat="1" ht="13.5">
      <c r="A17" s="214"/>
      <c r="B17" s="214"/>
      <c r="C17" s="214"/>
      <c r="D17" s="56"/>
      <c r="E17" s="56"/>
      <c r="G17" s="62"/>
      <c r="K17" s="214"/>
      <c r="L17" s="214"/>
      <c r="M17" s="62"/>
      <c r="Q17" s="214"/>
      <c r="R17" s="214"/>
      <c r="S17" s="62"/>
    </row>
    <row r="18" spans="1:4" s="34" customFormat="1" ht="13.5">
      <c r="A18" s="214"/>
      <c r="B18" s="214"/>
      <c r="C18" s="214"/>
      <c r="D18" s="56"/>
    </row>
    <row r="19" spans="1:22" ht="14.25" thickBot="1">
      <c r="A19" s="13"/>
      <c r="B19" s="13"/>
      <c r="C19" s="13"/>
      <c r="D19" s="13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</row>
    <row r="20" spans="1:22" ht="14.25" thickBot="1">
      <c r="A20" s="268" t="s">
        <v>5</v>
      </c>
      <c r="B20" s="271" t="s">
        <v>21</v>
      </c>
      <c r="C20" s="272"/>
      <c r="D20" s="273"/>
      <c r="E20" s="287" t="s">
        <v>18</v>
      </c>
      <c r="F20" s="288"/>
      <c r="G20" s="288"/>
      <c r="H20" s="288"/>
      <c r="I20" s="288"/>
      <c r="J20" s="289"/>
      <c r="K20" s="287" t="s">
        <v>18</v>
      </c>
      <c r="L20" s="288"/>
      <c r="M20" s="288"/>
      <c r="N20" s="288"/>
      <c r="O20" s="288"/>
      <c r="P20" s="289"/>
      <c r="Q20" s="287"/>
      <c r="R20" s="288"/>
      <c r="S20" s="288"/>
      <c r="T20" s="288"/>
      <c r="U20" s="288"/>
      <c r="V20" s="289"/>
    </row>
    <row r="21" spans="1:22" ht="18.75" customHeight="1" thickBot="1">
      <c r="A21" s="269"/>
      <c r="B21" s="274"/>
      <c r="C21" s="275"/>
      <c r="D21" s="276"/>
      <c r="E21" s="15"/>
      <c r="F21" s="16" t="s">
        <v>32</v>
      </c>
      <c r="G21" s="5">
        <f>+EMPRESAS!A31</f>
        <v>830092384</v>
      </c>
      <c r="H21" s="16"/>
      <c r="I21" s="16"/>
      <c r="J21" s="17"/>
      <c r="K21" s="15"/>
      <c r="L21" s="16" t="s">
        <v>32</v>
      </c>
      <c r="M21" s="5">
        <f>+EMPRESAS!A32</f>
        <v>800218499</v>
      </c>
      <c r="N21" s="16"/>
      <c r="O21" s="16"/>
      <c r="P21" s="17"/>
      <c r="Q21" s="281" t="str">
        <f>+EMPRESAS!A30</f>
        <v>UNION TEMPORAL SEVEX - EMES</v>
      </c>
      <c r="R21" s="282"/>
      <c r="S21" s="282"/>
      <c r="T21" s="282"/>
      <c r="U21" s="282"/>
      <c r="V21" s="283"/>
    </row>
    <row r="22" spans="1:22" ht="27" customHeight="1" thickBot="1">
      <c r="A22" s="269"/>
      <c r="B22" s="274"/>
      <c r="C22" s="275"/>
      <c r="D22" s="276"/>
      <c r="E22" s="239" t="str">
        <f>VLOOKUP(G21,EMPRESAS!A12:B40,2,0)</f>
        <v>SERVEX</v>
      </c>
      <c r="F22" s="240"/>
      <c r="G22" s="240"/>
      <c r="H22" s="240"/>
      <c r="I22" s="240"/>
      <c r="J22" s="241"/>
      <c r="K22" s="239" t="str">
        <f>VLOOKUP(M21,EMPRESAS!A12:B40,2,0)</f>
        <v>EMES</v>
      </c>
      <c r="L22" s="240"/>
      <c r="M22" s="240"/>
      <c r="N22" s="240"/>
      <c r="O22" s="240"/>
      <c r="P22" s="241"/>
      <c r="Q22" s="284"/>
      <c r="R22" s="285"/>
      <c r="S22" s="285"/>
      <c r="T22" s="285"/>
      <c r="U22" s="285"/>
      <c r="V22" s="286"/>
    </row>
    <row r="23" spans="1:22" ht="14.25" thickBot="1">
      <c r="A23" s="269"/>
      <c r="B23" s="274"/>
      <c r="C23" s="275"/>
      <c r="D23" s="276"/>
      <c r="E23" s="236" t="s">
        <v>0</v>
      </c>
      <c r="F23" s="237"/>
      <c r="G23" s="237"/>
      <c r="H23" s="237"/>
      <c r="I23" s="237"/>
      <c r="J23" s="238"/>
      <c r="K23" s="236" t="s">
        <v>0</v>
      </c>
      <c r="L23" s="237"/>
      <c r="M23" s="237"/>
      <c r="N23" s="237"/>
      <c r="O23" s="237"/>
      <c r="P23" s="238"/>
      <c r="Q23" s="236" t="s">
        <v>0</v>
      </c>
      <c r="R23" s="237"/>
      <c r="S23" s="237"/>
      <c r="T23" s="237"/>
      <c r="U23" s="237"/>
      <c r="V23" s="238"/>
    </row>
    <row r="24" spans="1:22" ht="14.25" thickBot="1">
      <c r="A24" s="270"/>
      <c r="B24" s="277"/>
      <c r="C24" s="278"/>
      <c r="D24" s="278"/>
      <c r="E24" s="18" t="s">
        <v>45</v>
      </c>
      <c r="F24" s="96">
        <v>0.7</v>
      </c>
      <c r="G24" s="20"/>
      <c r="H24" s="21" t="s">
        <v>2</v>
      </c>
      <c r="I24" s="17" t="s">
        <v>1</v>
      </c>
      <c r="J24" s="17" t="s">
        <v>44</v>
      </c>
      <c r="K24" s="18" t="s">
        <v>45</v>
      </c>
      <c r="L24" s="96">
        <v>0.3</v>
      </c>
      <c r="M24" s="20"/>
      <c r="N24" s="21" t="s">
        <v>2</v>
      </c>
      <c r="O24" s="17" t="s">
        <v>1</v>
      </c>
      <c r="P24" s="17" t="s">
        <v>44</v>
      </c>
      <c r="Q24" s="18" t="s">
        <v>45</v>
      </c>
      <c r="R24" s="19">
        <f>+F24+L24</f>
        <v>1</v>
      </c>
      <c r="S24" s="20"/>
      <c r="T24" s="21" t="s">
        <v>2</v>
      </c>
      <c r="U24" s="17" t="s">
        <v>1</v>
      </c>
      <c r="V24" s="17" t="s">
        <v>44</v>
      </c>
    </row>
    <row r="25" spans="1:2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 thickBot="1">
      <c r="A26" s="13"/>
      <c r="B26" s="266" t="s">
        <v>22</v>
      </c>
      <c r="C26" s="266"/>
      <c r="D26" s="266"/>
      <c r="E26" s="22"/>
      <c r="F26" s="22"/>
      <c r="G26" s="22"/>
      <c r="H26" s="13"/>
      <c r="I26" s="13"/>
      <c r="J26" s="13"/>
      <c r="K26" s="22"/>
      <c r="L26" s="22"/>
      <c r="M26" s="22"/>
      <c r="N26" s="13"/>
      <c r="O26" s="13"/>
      <c r="P26" s="13"/>
      <c r="Q26" s="22"/>
      <c r="R26" s="22"/>
      <c r="S26" s="22"/>
      <c r="T26" s="13"/>
      <c r="U26" s="13"/>
      <c r="V26" s="13"/>
    </row>
    <row r="27" spans="1:22" ht="13.5">
      <c r="A27" s="248">
        <v>1</v>
      </c>
      <c r="B27" s="260" t="str">
        <f>+A10</f>
        <v>Razón Corriente &gt;= A   2,0 Veces</v>
      </c>
      <c r="C27" s="261"/>
      <c r="D27" s="262"/>
      <c r="E27" s="23" t="s">
        <v>23</v>
      </c>
      <c r="F27" s="24">
        <f>VLOOKUP(G21,EMPRESAS!A12:F40,3,0)</f>
        <v>6671801000</v>
      </c>
      <c r="G27" s="242">
        <f>F27/F28</f>
        <v>2.339863777428549</v>
      </c>
      <c r="H27" s="230" t="s">
        <v>48</v>
      </c>
      <c r="I27" s="232"/>
      <c r="J27" s="232"/>
      <c r="K27" s="23" t="s">
        <v>23</v>
      </c>
      <c r="L27" s="24">
        <f>VLOOKUP(M21,EMPRESAS!A12:F40,3,0)</f>
        <v>787257250</v>
      </c>
      <c r="M27" s="242">
        <f>L27/L28</f>
        <v>4.733336555600055</v>
      </c>
      <c r="N27" s="230" t="s">
        <v>48</v>
      </c>
      <c r="O27" s="232"/>
      <c r="P27" s="232"/>
      <c r="Q27" s="23" t="s">
        <v>23</v>
      </c>
      <c r="R27" s="24">
        <f>(+F27*F24)+(L27*L24)</f>
        <v>4906437875</v>
      </c>
      <c r="S27" s="242">
        <f>(+G27*F24)+(M27*L24)</f>
        <v>3.0579056108800007</v>
      </c>
      <c r="T27" s="230" t="s">
        <v>48</v>
      </c>
      <c r="U27" s="232"/>
      <c r="V27" s="232"/>
    </row>
    <row r="28" spans="1:22" ht="14.25" thickBot="1">
      <c r="A28" s="250"/>
      <c r="B28" s="263"/>
      <c r="C28" s="264"/>
      <c r="D28" s="265"/>
      <c r="E28" s="26" t="s">
        <v>24</v>
      </c>
      <c r="F28" s="25">
        <f>VLOOKUP(G21,EMPRESAS!A12:F40,5,0)</f>
        <v>2851363000</v>
      </c>
      <c r="G28" s="243"/>
      <c r="H28" s="231"/>
      <c r="I28" s="233"/>
      <c r="J28" s="233"/>
      <c r="K28" s="26" t="s">
        <v>24</v>
      </c>
      <c r="L28" s="25">
        <f>VLOOKUP(M21,EMPRESAS!A12:F40,5,0)</f>
        <v>166321841</v>
      </c>
      <c r="M28" s="243"/>
      <c r="N28" s="231"/>
      <c r="O28" s="233"/>
      <c r="P28" s="233"/>
      <c r="Q28" s="26" t="s">
        <v>24</v>
      </c>
      <c r="R28" s="25">
        <f>(+F28*F24)+(L28*L24)</f>
        <v>2045850652.2999997</v>
      </c>
      <c r="S28" s="243">
        <f>(+S12*R9)+(X12*W9)</f>
        <v>0</v>
      </c>
      <c r="T28" s="231"/>
      <c r="U28" s="233"/>
      <c r="V28" s="233"/>
    </row>
    <row r="29" spans="1:2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4.25" thickBot="1">
      <c r="A30" s="13"/>
      <c r="B30" s="266" t="s">
        <v>25</v>
      </c>
      <c r="C30" s="266"/>
      <c r="D30" s="26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248">
        <v>2</v>
      </c>
      <c r="B31" s="260" t="str">
        <f>+A11</f>
        <v>Endeudamiento  &lt;= A 50%</v>
      </c>
      <c r="C31" s="261"/>
      <c r="D31" s="262"/>
      <c r="E31" s="27" t="s">
        <v>26</v>
      </c>
      <c r="F31" s="24">
        <f>VLOOKUP(G21,EMPRESAS!A12:F40,6,0)</f>
        <v>4213966000</v>
      </c>
      <c r="G31" s="228">
        <f>F31/F32</f>
        <v>0.5484660332921829</v>
      </c>
      <c r="H31" s="230"/>
      <c r="I31" s="230" t="s">
        <v>48</v>
      </c>
      <c r="J31" s="232"/>
      <c r="K31" s="27" t="s">
        <v>26</v>
      </c>
      <c r="L31" s="24">
        <f>VLOOKUP(M21,EMPRESAS!A12:F40,6,0)</f>
        <v>212698711</v>
      </c>
      <c r="M31" s="228">
        <f>L31/L32</f>
        <v>0.17620256598384956</v>
      </c>
      <c r="N31" s="230" t="s">
        <v>48</v>
      </c>
      <c r="O31" s="230"/>
      <c r="P31" s="232"/>
      <c r="Q31" s="27" t="s">
        <v>26</v>
      </c>
      <c r="R31" s="24">
        <f>(+F31*F24)+(L31*L24)</f>
        <v>3013585813.3</v>
      </c>
      <c r="S31" s="228">
        <f>+(G31*F24)+(M31*L24)</f>
        <v>0.4367869930996829</v>
      </c>
      <c r="T31" s="230" t="s">
        <v>48</v>
      </c>
      <c r="U31" s="230"/>
      <c r="V31" s="232"/>
    </row>
    <row r="32" spans="1:22" ht="13.5" thickBot="1">
      <c r="A32" s="250"/>
      <c r="B32" s="263"/>
      <c r="C32" s="264"/>
      <c r="D32" s="265"/>
      <c r="E32" s="28" t="s">
        <v>29</v>
      </c>
      <c r="F32" s="25">
        <f>VLOOKUP(G21,EMPRESAS!A12:F40,4,0)</f>
        <v>7683185000</v>
      </c>
      <c r="G32" s="229"/>
      <c r="H32" s="231"/>
      <c r="I32" s="231"/>
      <c r="J32" s="233"/>
      <c r="K32" s="28" t="s">
        <v>29</v>
      </c>
      <c r="L32" s="25">
        <f>VLOOKUP(M21,EMPRESAS!A12:F40,4,0)</f>
        <v>1207126070</v>
      </c>
      <c r="M32" s="229"/>
      <c r="N32" s="231"/>
      <c r="O32" s="231"/>
      <c r="P32" s="233"/>
      <c r="Q32" s="28" t="s">
        <v>29</v>
      </c>
      <c r="R32" s="25">
        <f>(+F32*F24)+(L32*L24)</f>
        <v>5740367321</v>
      </c>
      <c r="S32" s="229"/>
      <c r="T32" s="231"/>
      <c r="U32" s="231"/>
      <c r="V32" s="23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4.25" thickBot="1">
      <c r="A34" s="13"/>
      <c r="B34" s="247" t="s">
        <v>27</v>
      </c>
      <c r="C34" s="247"/>
      <c r="D34" s="247"/>
      <c r="E34" s="13"/>
      <c r="G34" s="29"/>
      <c r="H34" s="30"/>
      <c r="I34" s="30"/>
      <c r="J34" s="30"/>
      <c r="K34" s="13"/>
      <c r="M34" s="29"/>
      <c r="N34" s="30"/>
      <c r="O34" s="30"/>
      <c r="P34" s="30"/>
      <c r="Q34" s="13"/>
      <c r="S34" s="29"/>
      <c r="T34" s="30"/>
      <c r="U34" s="30"/>
      <c r="V34" s="30"/>
    </row>
    <row r="35" spans="1:22" ht="13.5">
      <c r="A35" s="248">
        <v>3</v>
      </c>
      <c r="B35" s="251" t="str">
        <f>+A12</f>
        <v>Capital de Trabajo: &gt;= 50%  del Valor del Presupuesto Oficial</v>
      </c>
      <c r="C35" s="252"/>
      <c r="D35" s="253"/>
      <c r="E35" s="23" t="s">
        <v>23</v>
      </c>
      <c r="F35" s="24">
        <f>VLOOKUP(G21,EMPRESAS!A12:F40,3,0)</f>
        <v>6671801000</v>
      </c>
      <c r="G35" s="219">
        <f>F35-F36</f>
        <v>3820438000</v>
      </c>
      <c r="H35" s="230" t="s">
        <v>48</v>
      </c>
      <c r="I35" s="230"/>
      <c r="J35" s="232"/>
      <c r="K35" s="23" t="s">
        <v>23</v>
      </c>
      <c r="L35" s="24">
        <f>VLOOKUP(M21,EMPRESAS!A12:F40,3,0)</f>
        <v>787257250</v>
      </c>
      <c r="M35" s="219">
        <f>L35-L36</f>
        <v>620935409</v>
      </c>
      <c r="N35" s="230"/>
      <c r="O35" s="230" t="s">
        <v>48</v>
      </c>
      <c r="P35" s="232"/>
      <c r="Q35" s="23" t="s">
        <v>23</v>
      </c>
      <c r="R35" s="24">
        <f>(+F35*F24)+(L35*L24)</f>
        <v>4906437875</v>
      </c>
      <c r="S35" s="219">
        <f>+(G35*F24)+(M35*L24)</f>
        <v>2860587222.7</v>
      </c>
      <c r="T35" s="230" t="s">
        <v>48</v>
      </c>
      <c r="U35" s="230"/>
      <c r="V35" s="232"/>
    </row>
    <row r="36" spans="1:22" ht="14.25" thickBot="1">
      <c r="A36" s="249"/>
      <c r="B36" s="254"/>
      <c r="C36" s="255"/>
      <c r="D36" s="256"/>
      <c r="E36" s="26" t="s">
        <v>24</v>
      </c>
      <c r="F36" s="25">
        <f>VLOOKUP(G21,EMPRESAS!A12:F40,5,0)</f>
        <v>2851363000</v>
      </c>
      <c r="G36" s="220"/>
      <c r="H36" s="234"/>
      <c r="I36" s="234"/>
      <c r="J36" s="235"/>
      <c r="K36" s="26" t="s">
        <v>24</v>
      </c>
      <c r="L36" s="25">
        <f>VLOOKUP(M21,EMPRESAS!A12:F40,5,0)</f>
        <v>166321841</v>
      </c>
      <c r="M36" s="220"/>
      <c r="N36" s="234"/>
      <c r="O36" s="234"/>
      <c r="P36" s="235"/>
      <c r="Q36" s="26" t="s">
        <v>24</v>
      </c>
      <c r="R36" s="25">
        <f>(+F36*F24)+(L36*L24)</f>
        <v>2045850652.2999997</v>
      </c>
      <c r="S36" s="220"/>
      <c r="T36" s="234"/>
      <c r="U36" s="234"/>
      <c r="V36" s="235"/>
    </row>
    <row r="37" spans="1:22" ht="14.25" thickBot="1">
      <c r="A37" s="250"/>
      <c r="B37" s="257"/>
      <c r="C37" s="258"/>
      <c r="D37" s="259"/>
      <c r="E37" s="1" t="s">
        <v>63</v>
      </c>
      <c r="F37" s="31">
        <f>+D15</f>
        <v>5408527039</v>
      </c>
      <c r="G37" s="9">
        <f>+F37*50%</f>
        <v>2704263519.5</v>
      </c>
      <c r="H37" s="231"/>
      <c r="I37" s="231"/>
      <c r="J37" s="233"/>
      <c r="K37" s="1" t="s">
        <v>63</v>
      </c>
      <c r="L37" s="31">
        <f>+D15</f>
        <v>5408527039</v>
      </c>
      <c r="M37" s="9">
        <f>+L37*50%</f>
        <v>2704263519.5</v>
      </c>
      <c r="N37" s="231"/>
      <c r="O37" s="231"/>
      <c r="P37" s="233"/>
      <c r="Q37" s="1" t="s">
        <v>63</v>
      </c>
      <c r="R37" s="31">
        <f>+D15</f>
        <v>5408527039</v>
      </c>
      <c r="S37" s="9">
        <f>+R37*50%</f>
        <v>2704263519.5</v>
      </c>
      <c r="T37" s="231"/>
      <c r="U37" s="231"/>
      <c r="V37" s="233"/>
    </row>
    <row r="38" spans="1:22" s="34" customFormat="1" ht="13.5" hidden="1">
      <c r="A38" s="32"/>
      <c r="B38" s="32"/>
      <c r="C38" s="32"/>
      <c r="D38" s="33"/>
      <c r="E38" s="32"/>
      <c r="F38" s="32"/>
      <c r="G38" s="218"/>
      <c r="H38" s="32"/>
      <c r="I38" s="32"/>
      <c r="J38" s="32"/>
      <c r="K38" s="32"/>
      <c r="L38" s="32"/>
      <c r="M38" s="218"/>
      <c r="N38" s="32"/>
      <c r="O38" s="32"/>
      <c r="P38" s="32"/>
      <c r="Q38" s="32"/>
      <c r="R38" s="32"/>
      <c r="S38" s="218"/>
      <c r="T38" s="32"/>
      <c r="U38" s="32"/>
      <c r="V38" s="32"/>
    </row>
    <row r="39" spans="1:22" s="34" customFormat="1" ht="13.5" hidden="1">
      <c r="A39" s="32"/>
      <c r="B39" s="244" t="s">
        <v>28</v>
      </c>
      <c r="C39" s="244"/>
      <c r="D39" s="244"/>
      <c r="E39" s="32"/>
      <c r="F39" s="35"/>
      <c r="G39" s="218"/>
      <c r="H39" s="32"/>
      <c r="I39" s="32"/>
      <c r="J39" s="32"/>
      <c r="K39" s="32"/>
      <c r="L39" s="35"/>
      <c r="M39" s="218"/>
      <c r="N39" s="32"/>
      <c r="O39" s="32"/>
      <c r="P39" s="32"/>
      <c r="Q39" s="32"/>
      <c r="R39" s="35"/>
      <c r="S39" s="218"/>
      <c r="T39" s="32"/>
      <c r="U39" s="32"/>
      <c r="V39" s="32"/>
    </row>
    <row r="40" spans="1:22" ht="14.25" hidden="1" thickBot="1">
      <c r="A40" s="245">
        <v>4</v>
      </c>
      <c r="B40" s="260">
        <f>+A13</f>
        <v>0</v>
      </c>
      <c r="C40" s="261"/>
      <c r="D40" s="262"/>
      <c r="E40" s="36" t="s">
        <v>41</v>
      </c>
      <c r="F40" s="37">
        <f>+C16</f>
        <v>0</v>
      </c>
      <c r="G40" s="219" t="e">
        <f>+EMPRESAS!#REF!</f>
        <v>#REF!</v>
      </c>
      <c r="H40" s="221" t="s">
        <v>48</v>
      </c>
      <c r="I40" s="221"/>
      <c r="J40" s="223"/>
      <c r="K40" s="36" t="s">
        <v>41</v>
      </c>
      <c r="L40" s="37">
        <f>+C16</f>
        <v>0</v>
      </c>
      <c r="M40" s="219" t="e">
        <f>+EMPRESAS!#REF!</f>
        <v>#REF!</v>
      </c>
      <c r="N40" s="221" t="s">
        <v>48</v>
      </c>
      <c r="O40" s="221"/>
      <c r="P40" s="223"/>
      <c r="Q40" s="36" t="s">
        <v>41</v>
      </c>
      <c r="R40" s="37">
        <f>+C16</f>
        <v>0</v>
      </c>
      <c r="S40" s="219" t="e">
        <f>+G40+M40</f>
        <v>#REF!</v>
      </c>
      <c r="T40" s="221" t="s">
        <v>48</v>
      </c>
      <c r="U40" s="221"/>
      <c r="V40" s="223"/>
    </row>
    <row r="41" spans="1:22" ht="14.25" hidden="1" thickBot="1">
      <c r="A41" s="246"/>
      <c r="B41" s="263"/>
      <c r="C41" s="264"/>
      <c r="D41" s="265"/>
      <c r="E41" s="36" t="s">
        <v>34</v>
      </c>
      <c r="F41" s="37">
        <f>+F40*75%</f>
        <v>0</v>
      </c>
      <c r="G41" s="220"/>
      <c r="H41" s="222"/>
      <c r="I41" s="222"/>
      <c r="J41" s="224"/>
      <c r="K41" s="36" t="s">
        <v>34</v>
      </c>
      <c r="L41" s="37">
        <f>+L40*75%</f>
        <v>0</v>
      </c>
      <c r="M41" s="220"/>
      <c r="N41" s="222"/>
      <c r="O41" s="222"/>
      <c r="P41" s="224"/>
      <c r="Q41" s="36" t="s">
        <v>34</v>
      </c>
      <c r="R41" s="37">
        <f>+R40*75%</f>
        <v>0</v>
      </c>
      <c r="S41" s="220"/>
      <c r="T41" s="222"/>
      <c r="U41" s="222"/>
      <c r="V41" s="224"/>
    </row>
    <row r="42" spans="1:22" ht="14.25" thickBot="1">
      <c r="A42" s="13"/>
      <c r="B42" s="13"/>
      <c r="C42" s="13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3.5" thickBot="1">
      <c r="A43" s="43" t="s">
        <v>30</v>
      </c>
      <c r="B43" s="44"/>
      <c r="C43" s="44"/>
      <c r="D43" s="44"/>
      <c r="E43" s="225" t="s">
        <v>96</v>
      </c>
      <c r="F43" s="226"/>
      <c r="G43" s="226"/>
      <c r="H43" s="226"/>
      <c r="I43" s="226"/>
      <c r="J43" s="227"/>
      <c r="K43" s="225" t="s">
        <v>64</v>
      </c>
      <c r="L43" s="226"/>
      <c r="M43" s="226"/>
      <c r="N43" s="226"/>
      <c r="O43" s="226"/>
      <c r="P43" s="227"/>
      <c r="Q43" s="225" t="s">
        <v>49</v>
      </c>
      <c r="R43" s="226"/>
      <c r="S43" s="226"/>
      <c r="T43" s="226"/>
      <c r="U43" s="226"/>
      <c r="V43" s="227"/>
    </row>
    <row r="44" spans="1:4" ht="13.5">
      <c r="A44" s="13"/>
      <c r="B44" s="13"/>
      <c r="C44" s="13"/>
      <c r="D44" s="13"/>
    </row>
    <row r="45" spans="1:23" ht="13.5">
      <c r="A45" s="14"/>
      <c r="B45" s="13"/>
      <c r="C45" s="13"/>
      <c r="D45" s="13"/>
      <c r="W45" s="61"/>
    </row>
    <row r="46" spans="1:4" ht="13.5">
      <c r="A46" s="13"/>
      <c r="B46" s="13"/>
      <c r="C46" s="13"/>
      <c r="D46" s="13"/>
    </row>
    <row r="47" spans="1:3" s="11" customFormat="1" ht="11.25">
      <c r="A47" s="42"/>
      <c r="B47" s="42"/>
      <c r="C47" s="42"/>
    </row>
    <row r="48" spans="1:6" s="11" customFormat="1" ht="11.25">
      <c r="A48" s="279"/>
      <c r="B48" s="279"/>
      <c r="C48" s="279"/>
      <c r="D48" s="279"/>
      <c r="F48" s="65" t="s">
        <v>61</v>
      </c>
    </row>
    <row r="49" spans="1:6" s="11" customFormat="1" ht="11.25">
      <c r="A49" s="280"/>
      <c r="B49" s="280"/>
      <c r="C49" s="280"/>
      <c r="D49" s="280"/>
      <c r="F49" s="64" t="s">
        <v>43</v>
      </c>
    </row>
    <row r="50" spans="1:6" s="11" customFormat="1" ht="11.25">
      <c r="A50" s="42"/>
      <c r="B50" s="42"/>
      <c r="C50" s="42"/>
      <c r="D50" s="42"/>
      <c r="F50" s="2"/>
    </row>
    <row r="51" s="11" customFormat="1" ht="11.25">
      <c r="F51" s="2"/>
    </row>
    <row r="52" spans="1:6" ht="13.5">
      <c r="A52" s="13"/>
      <c r="B52" s="13"/>
      <c r="C52" s="13"/>
      <c r="D52" s="13"/>
      <c r="F52" s="2"/>
    </row>
    <row r="53" spans="1:4" ht="13.5">
      <c r="A53" t="s">
        <v>103</v>
      </c>
      <c r="B53" s="13"/>
      <c r="C53" s="13"/>
      <c r="D53" s="13"/>
    </row>
    <row r="54" spans="1:4" ht="13.5">
      <c r="A54" s="13"/>
      <c r="B54" s="13"/>
      <c r="C54" s="13"/>
      <c r="D54" s="13"/>
    </row>
    <row r="55" spans="1:4" ht="13.5">
      <c r="A55" s="13" t="s">
        <v>65</v>
      </c>
      <c r="B55" s="13"/>
      <c r="C55" s="13"/>
      <c r="D55" s="13"/>
    </row>
    <row r="56" spans="1:4" ht="13.5">
      <c r="A56" s="13"/>
      <c r="B56" s="13"/>
      <c r="C56" s="13"/>
      <c r="D56" s="13"/>
    </row>
    <row r="57" spans="1:4" ht="13.5">
      <c r="A57" s="13"/>
      <c r="B57" s="13"/>
      <c r="C57" s="13"/>
      <c r="D57" s="13"/>
    </row>
    <row r="58" spans="1:4" ht="13.5">
      <c r="A58" s="13"/>
      <c r="B58" s="13"/>
      <c r="C58" s="13"/>
      <c r="D58" s="13"/>
    </row>
    <row r="59" spans="1:4" ht="13.5">
      <c r="A59" s="13"/>
      <c r="B59" s="13"/>
      <c r="C59" s="13"/>
      <c r="D59" s="13"/>
    </row>
    <row r="60" spans="1:4" ht="13.5">
      <c r="A60" s="13"/>
      <c r="B60" s="13"/>
      <c r="C60" s="13"/>
      <c r="D60" s="13"/>
    </row>
    <row r="61" spans="1:4" ht="13.5">
      <c r="A61" s="13"/>
      <c r="B61" s="13"/>
      <c r="C61" s="13"/>
      <c r="D61" s="13"/>
    </row>
    <row r="62" spans="1:4" ht="13.5">
      <c r="A62" s="13"/>
      <c r="B62" s="13"/>
      <c r="C62" s="13"/>
      <c r="D62" s="13"/>
    </row>
    <row r="63" spans="1:4" ht="13.5">
      <c r="A63" s="13"/>
      <c r="B63" s="13"/>
      <c r="C63" s="13"/>
      <c r="D63" s="13"/>
    </row>
    <row r="64" spans="1:4" ht="13.5">
      <c r="A64" s="13"/>
      <c r="B64" s="13"/>
      <c r="C64" s="13"/>
      <c r="D64" s="13"/>
    </row>
    <row r="65" spans="1:4" ht="13.5">
      <c r="A65" s="13"/>
      <c r="B65" s="13"/>
      <c r="C65" s="13"/>
      <c r="D65" s="13"/>
    </row>
    <row r="66" spans="1:4" ht="13.5">
      <c r="A66" s="13"/>
      <c r="B66" s="13"/>
      <c r="C66" s="13"/>
      <c r="D66" s="13"/>
    </row>
    <row r="67" spans="1:4" ht="13.5">
      <c r="A67" s="13"/>
      <c r="B67" s="13"/>
      <c r="C67" s="13"/>
      <c r="D67" s="13"/>
    </row>
    <row r="68" spans="1:4" ht="13.5">
      <c r="A68" s="13"/>
      <c r="B68" s="13"/>
      <c r="C68" s="13"/>
      <c r="D68" s="13"/>
    </row>
    <row r="69" spans="1:4" ht="13.5">
      <c r="A69" s="13"/>
      <c r="B69" s="13"/>
      <c r="C69" s="13"/>
      <c r="D69" s="13"/>
    </row>
    <row r="70" spans="1:4" ht="13.5">
      <c r="A70" s="13"/>
      <c r="B70" s="13"/>
      <c r="C70" s="13"/>
      <c r="D70" s="13"/>
    </row>
    <row r="71" spans="1:4" ht="13.5">
      <c r="A71" s="13"/>
      <c r="B71" s="13"/>
      <c r="C71" s="13"/>
      <c r="D71" s="13"/>
    </row>
    <row r="72" spans="1:4" ht="13.5">
      <c r="A72" s="13"/>
      <c r="B72" s="13"/>
      <c r="C72" s="13"/>
      <c r="D72" s="13"/>
    </row>
    <row r="73" spans="1:4" ht="13.5">
      <c r="A73" s="13"/>
      <c r="B73" s="13"/>
      <c r="C73" s="13"/>
      <c r="D73" s="13"/>
    </row>
    <row r="74" spans="1:4" ht="13.5">
      <c r="A74" s="13"/>
      <c r="B74" s="13"/>
      <c r="C74" s="13"/>
      <c r="D74" s="13"/>
    </row>
    <row r="75" spans="1:4" ht="13.5">
      <c r="A75" s="13"/>
      <c r="B75" s="13"/>
      <c r="C75" s="13"/>
      <c r="D75" s="13"/>
    </row>
    <row r="76" spans="1:4" ht="13.5">
      <c r="A76" s="13"/>
      <c r="B76" s="13"/>
      <c r="C76" s="13"/>
      <c r="D76" s="13"/>
    </row>
    <row r="77" spans="1:4" ht="13.5">
      <c r="A77" s="13"/>
      <c r="B77" s="13"/>
      <c r="C77" s="13"/>
      <c r="D77" s="13"/>
    </row>
    <row r="78" spans="1:4" ht="13.5">
      <c r="A78" s="13"/>
      <c r="B78" s="13"/>
      <c r="C78" s="13"/>
      <c r="D78" s="13"/>
    </row>
    <row r="79" spans="1:4" ht="13.5">
      <c r="A79" s="13"/>
      <c r="B79" s="13"/>
      <c r="C79" s="13"/>
      <c r="D79" s="13"/>
    </row>
    <row r="80" spans="1:4" ht="13.5">
      <c r="A80" s="13"/>
      <c r="B80" s="13"/>
      <c r="C80" s="13"/>
      <c r="D80" s="13"/>
    </row>
    <row r="81" spans="1:4" ht="13.5">
      <c r="A81" s="13"/>
      <c r="B81" s="13"/>
      <c r="C81" s="13"/>
      <c r="D81" s="13"/>
    </row>
    <row r="82" spans="1:4" ht="13.5">
      <c r="A82" s="13"/>
      <c r="B82" s="13"/>
      <c r="C82" s="13"/>
      <c r="D82" s="13"/>
    </row>
    <row r="83" spans="1:4" ht="13.5">
      <c r="A83" s="13"/>
      <c r="B83" s="13"/>
      <c r="C83" s="13"/>
      <c r="D83" s="13"/>
    </row>
    <row r="84" spans="1:4" ht="13.5">
      <c r="A84" s="13"/>
      <c r="B84" s="13"/>
      <c r="C84" s="13"/>
      <c r="D84" s="13"/>
    </row>
    <row r="85" spans="1:4" ht="13.5">
      <c r="A85" s="13"/>
      <c r="B85" s="13"/>
      <c r="C85" s="13"/>
      <c r="D85" s="13"/>
    </row>
    <row r="86" spans="1:4" ht="13.5">
      <c r="A86" s="13"/>
      <c r="B86" s="13"/>
      <c r="C86" s="13"/>
      <c r="D86" s="13"/>
    </row>
    <row r="87" spans="1:4" ht="13.5">
      <c r="A87" s="13"/>
      <c r="B87" s="13"/>
      <c r="C87" s="13"/>
      <c r="D87" s="13"/>
    </row>
    <row r="88" spans="1:4" ht="13.5">
      <c r="A88" s="13"/>
      <c r="B88" s="13"/>
      <c r="C88" s="13"/>
      <c r="D88" s="13"/>
    </row>
    <row r="89" spans="1:4" ht="13.5">
      <c r="A89" s="13"/>
      <c r="B89" s="13"/>
      <c r="C89" s="13"/>
      <c r="D89" s="13"/>
    </row>
    <row r="90" spans="1:4" ht="13.5">
      <c r="A90" s="13"/>
      <c r="B90" s=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s="13"/>
      <c r="B92" s="13"/>
      <c r="C92" s="13"/>
      <c r="D92" s="13"/>
    </row>
    <row r="93" spans="1:4" ht="13.5">
      <c r="A93" s="13"/>
      <c r="B93" s="13"/>
      <c r="C93" s="13"/>
      <c r="D93" s="13"/>
    </row>
    <row r="94" spans="1:4" ht="13.5">
      <c r="A94" s="13"/>
      <c r="B94" s="13"/>
      <c r="C94" s="13"/>
      <c r="D94" s="13"/>
    </row>
    <row r="95" spans="1:4" ht="13.5">
      <c r="A95" s="13"/>
      <c r="B95" s="13"/>
      <c r="C95" s="13"/>
      <c r="D95" s="13"/>
    </row>
    <row r="96" spans="1:4" ht="13.5">
      <c r="A96" s="13"/>
      <c r="B96" s="13"/>
      <c r="C96" s="13"/>
      <c r="D96" s="13"/>
    </row>
    <row r="97" spans="1:4" ht="13.5">
      <c r="A97" s="13"/>
      <c r="B97" s="13"/>
      <c r="C97" s="13"/>
      <c r="D97" s="13"/>
    </row>
    <row r="98" spans="1:4" ht="13.5">
      <c r="A98" s="13"/>
      <c r="B98" s="13"/>
      <c r="C98" s="13"/>
      <c r="D98" s="13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</sheetData>
  <sheetProtection/>
  <mergeCells count="85">
    <mergeCell ref="A49:D49"/>
    <mergeCell ref="U40:U41"/>
    <mergeCell ref="V40:V41"/>
    <mergeCell ref="E43:J43"/>
    <mergeCell ref="K43:P43"/>
    <mergeCell ref="Q43:V43"/>
    <mergeCell ref="A48:D48"/>
    <mergeCell ref="M40:M41"/>
    <mergeCell ref="N40:N41"/>
    <mergeCell ref="O40:O41"/>
    <mergeCell ref="P40:P41"/>
    <mergeCell ref="S40:S41"/>
    <mergeCell ref="T40:T41"/>
    <mergeCell ref="A40:A41"/>
    <mergeCell ref="B40:D41"/>
    <mergeCell ref="G40:G41"/>
    <mergeCell ref="H40:H41"/>
    <mergeCell ref="I40:I41"/>
    <mergeCell ref="J40:J41"/>
    <mergeCell ref="U35:U37"/>
    <mergeCell ref="V35:V37"/>
    <mergeCell ref="G38:G39"/>
    <mergeCell ref="M38:M39"/>
    <mergeCell ref="S38:S39"/>
    <mergeCell ref="B39:D39"/>
    <mergeCell ref="M35:M36"/>
    <mergeCell ref="N35:N37"/>
    <mergeCell ref="O35:O37"/>
    <mergeCell ref="P35:P37"/>
    <mergeCell ref="S35:S36"/>
    <mergeCell ref="T35:T37"/>
    <mergeCell ref="T31:T32"/>
    <mergeCell ref="U31:U32"/>
    <mergeCell ref="V31:V32"/>
    <mergeCell ref="B34:D34"/>
    <mergeCell ref="J31:J32"/>
    <mergeCell ref="M31:M32"/>
    <mergeCell ref="N31:N32"/>
    <mergeCell ref="O31:O32"/>
    <mergeCell ref="A35:A37"/>
    <mergeCell ref="B35:D37"/>
    <mergeCell ref="G35:G36"/>
    <mergeCell ref="H35:H37"/>
    <mergeCell ref="I35:I37"/>
    <mergeCell ref="J35:J37"/>
    <mergeCell ref="P31:P32"/>
    <mergeCell ref="S31:S32"/>
    <mergeCell ref="B30:D30"/>
    <mergeCell ref="A31:A32"/>
    <mergeCell ref="B31:D32"/>
    <mergeCell ref="G31:G32"/>
    <mergeCell ref="H31:H32"/>
    <mergeCell ref="I31:I32"/>
    <mergeCell ref="O27:O28"/>
    <mergeCell ref="P27:P28"/>
    <mergeCell ref="S27:S28"/>
    <mergeCell ref="T27:T28"/>
    <mergeCell ref="U27:U28"/>
    <mergeCell ref="V27:V28"/>
    <mergeCell ref="Q23:V23"/>
    <mergeCell ref="B26:D26"/>
    <mergeCell ref="A27:A28"/>
    <mergeCell ref="B27:D28"/>
    <mergeCell ref="G27:G28"/>
    <mergeCell ref="H27:H28"/>
    <mergeCell ref="I27:I28"/>
    <mergeCell ref="J27:J28"/>
    <mergeCell ref="M27:M28"/>
    <mergeCell ref="N27:N28"/>
    <mergeCell ref="A20:A24"/>
    <mergeCell ref="B20:D24"/>
    <mergeCell ref="E20:J20"/>
    <mergeCell ref="K20:P20"/>
    <mergeCell ref="Q20:V20"/>
    <mergeCell ref="Q21:V22"/>
    <mergeCell ref="E22:J22"/>
    <mergeCell ref="K22:P22"/>
    <mergeCell ref="E23:J23"/>
    <mergeCell ref="K23:P23"/>
    <mergeCell ref="A8:D8"/>
    <mergeCell ref="D15:E15"/>
    <mergeCell ref="A17:C17"/>
    <mergeCell ref="K17:L17"/>
    <mergeCell ref="Q17:R17"/>
    <mergeCell ref="A18:C18"/>
  </mergeCells>
  <printOptions horizontalCentered="1" verticalCentered="1"/>
  <pageMargins left="0.5511811023622047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4"/>
  <sheetViews>
    <sheetView zoomScalePageLayoutView="0" workbookViewId="0" topLeftCell="L22">
      <selection activeCell="L27" sqref="L27"/>
      <selection activeCell="A1" sqref="A1"/>
    </sheetView>
  </sheetViews>
  <sheetFormatPr defaultColWidth="11.421875" defaultRowHeight="12.75"/>
  <cols>
    <col min="1" max="1" width="6.421875" style="12" customWidth="1"/>
    <col min="2" max="2" width="28.421875" style="12" customWidth="1"/>
    <col min="3" max="3" width="14.421875" style="12" customWidth="1"/>
    <col min="4" max="4" width="10.7109375" style="12" customWidth="1"/>
    <col min="5" max="5" width="18.8515625" style="12" bestFit="1" customWidth="1"/>
    <col min="6" max="6" width="17.28125" style="12" customWidth="1"/>
    <col min="7" max="7" width="14.421875" style="12" bestFit="1" customWidth="1"/>
    <col min="8" max="9" width="3.7109375" style="12" customWidth="1"/>
    <col min="10" max="10" width="11.421875" style="12" customWidth="1"/>
    <col min="11" max="11" width="13.140625" style="12" customWidth="1"/>
    <col min="12" max="12" width="14.8515625" style="12" bestFit="1" customWidth="1"/>
    <col min="13" max="13" width="13.140625" style="12" bestFit="1" customWidth="1"/>
    <col min="14" max="15" width="3.7109375" style="12" customWidth="1"/>
    <col min="16" max="16" width="11.421875" style="12" customWidth="1"/>
    <col min="17" max="17" width="22.00390625" style="12" customWidth="1"/>
    <col min="18" max="18" width="18.28125" style="12" customWidth="1"/>
    <col min="19" max="19" width="16.140625" style="12" customWidth="1"/>
    <col min="20" max="21" width="3.8515625" style="12" customWidth="1"/>
    <col min="22" max="16384" width="11.421875" style="12" customWidth="1"/>
  </cols>
  <sheetData>
    <row r="1" spans="1:5" ht="13.5">
      <c r="A1" s="39" t="s">
        <v>7</v>
      </c>
      <c r="B1" s="39"/>
      <c r="C1" s="39"/>
      <c r="D1" s="39"/>
      <c r="E1" s="39"/>
    </row>
    <row r="2" spans="1:5" ht="13.5">
      <c r="A2" s="39" t="s">
        <v>4</v>
      </c>
      <c r="B2" s="39"/>
      <c r="C2" s="39"/>
      <c r="D2" s="39"/>
      <c r="E2" s="39"/>
    </row>
    <row r="3" spans="1:5" ht="13.5">
      <c r="A3" s="39" t="s">
        <v>87</v>
      </c>
      <c r="B3" s="39"/>
      <c r="C3" s="39"/>
      <c r="D3" s="39"/>
      <c r="E3" s="39"/>
    </row>
    <row r="4" spans="1:5" ht="13.5">
      <c r="A4" s="39" t="s">
        <v>36</v>
      </c>
      <c r="B4" s="39"/>
      <c r="C4" s="39"/>
      <c r="D4" s="39"/>
      <c r="E4" s="39"/>
    </row>
    <row r="5" spans="1:5" ht="13.5">
      <c r="A5" s="39" t="s">
        <v>8</v>
      </c>
      <c r="B5" s="39"/>
      <c r="C5" s="39"/>
      <c r="D5" s="39"/>
      <c r="E5" s="39"/>
    </row>
    <row r="6" spans="1:5" ht="13.5">
      <c r="A6" s="63" t="s">
        <v>101</v>
      </c>
      <c r="B6" s="63"/>
      <c r="C6" s="63"/>
      <c r="D6" s="63"/>
      <c r="E6" s="63"/>
    </row>
    <row r="7" spans="1:5" ht="13.5">
      <c r="A7" s="10"/>
      <c r="B7" s="10"/>
      <c r="C7" s="10"/>
      <c r="D7" s="10"/>
      <c r="E7" s="10"/>
    </row>
    <row r="8" spans="1:5" ht="29.25" customHeight="1" thickBot="1">
      <c r="A8" s="215" t="s">
        <v>20</v>
      </c>
      <c r="B8" s="216"/>
      <c r="C8" s="216"/>
      <c r="D8" s="217"/>
      <c r="E8" s="77"/>
    </row>
    <row r="9" spans="1:5" ht="14.25" thickBot="1">
      <c r="A9" s="71" t="s">
        <v>19</v>
      </c>
      <c r="B9" s="67"/>
      <c r="C9" s="67"/>
      <c r="D9" s="72"/>
      <c r="E9" s="77"/>
    </row>
    <row r="10" spans="1:5" ht="12.75">
      <c r="A10" s="73" t="s">
        <v>88</v>
      </c>
      <c r="B10" s="68"/>
      <c r="C10" s="68"/>
      <c r="D10" s="74"/>
      <c r="E10" s="78"/>
    </row>
    <row r="11" spans="1:5" ht="12.75">
      <c r="A11" s="75" t="s">
        <v>56</v>
      </c>
      <c r="B11" s="69"/>
      <c r="C11" s="69"/>
      <c r="D11" s="76"/>
      <c r="E11" s="78"/>
    </row>
    <row r="12" spans="1:5" ht="12.75">
      <c r="A12" s="75" t="s">
        <v>66</v>
      </c>
      <c r="B12" s="69"/>
      <c r="C12" s="69"/>
      <c r="D12" s="76"/>
      <c r="E12" s="78"/>
    </row>
    <row r="13" spans="1:5" ht="12.75">
      <c r="A13" s="75"/>
      <c r="B13" s="69"/>
      <c r="C13" s="69"/>
      <c r="D13" s="76"/>
      <c r="E13" s="78"/>
    </row>
    <row r="14" spans="1:5" ht="13.5">
      <c r="A14" s="13"/>
      <c r="B14" s="13"/>
      <c r="C14" s="13"/>
      <c r="D14" s="13"/>
      <c r="E14" s="13"/>
    </row>
    <row r="15" spans="1:5" ht="13.5">
      <c r="A15" s="14" t="s">
        <v>33</v>
      </c>
      <c r="B15" s="14"/>
      <c r="C15" s="14"/>
      <c r="D15" s="267">
        <v>5408527039</v>
      </c>
      <c r="E15" s="267"/>
    </row>
    <row r="16" spans="1:5" ht="13.5">
      <c r="A16" s="55" t="s">
        <v>40</v>
      </c>
      <c r="B16" s="55"/>
      <c r="C16" s="55"/>
      <c r="D16" s="56"/>
      <c r="E16" s="56">
        <v>5385750000</v>
      </c>
    </row>
    <row r="17" spans="1:19" s="34" customFormat="1" ht="13.5">
      <c r="A17" s="214"/>
      <c r="B17" s="214"/>
      <c r="C17" s="214"/>
      <c r="D17" s="56"/>
      <c r="E17" s="56"/>
      <c r="G17" s="62"/>
      <c r="K17" s="214"/>
      <c r="L17" s="214"/>
      <c r="M17" s="62"/>
      <c r="Q17" s="214"/>
      <c r="R17" s="214"/>
      <c r="S17" s="62"/>
    </row>
    <row r="18" spans="1:4" s="34" customFormat="1" ht="13.5">
      <c r="A18" s="214"/>
      <c r="B18" s="214"/>
      <c r="C18" s="214"/>
      <c r="D18" s="56"/>
    </row>
    <row r="19" spans="1:22" ht="14.25" thickBot="1">
      <c r="A19" s="13"/>
      <c r="B19" s="13"/>
      <c r="C19" s="13"/>
      <c r="D19" s="13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</row>
    <row r="20" spans="1:22" ht="14.25" thickBot="1">
      <c r="A20" s="268" t="s">
        <v>5</v>
      </c>
      <c r="B20" s="271" t="s">
        <v>21</v>
      </c>
      <c r="C20" s="272"/>
      <c r="D20" s="273"/>
      <c r="E20" s="287" t="s">
        <v>18</v>
      </c>
      <c r="F20" s="288"/>
      <c r="G20" s="288"/>
      <c r="H20" s="288"/>
      <c r="I20" s="288"/>
      <c r="J20" s="289"/>
      <c r="K20" s="287" t="s">
        <v>18</v>
      </c>
      <c r="L20" s="288"/>
      <c r="M20" s="288"/>
      <c r="N20" s="288"/>
      <c r="O20" s="288"/>
      <c r="P20" s="289"/>
      <c r="Q20" s="287"/>
      <c r="R20" s="288"/>
      <c r="S20" s="288"/>
      <c r="T20" s="288"/>
      <c r="U20" s="288"/>
      <c r="V20" s="289"/>
    </row>
    <row r="21" spans="1:22" ht="18.75" customHeight="1" thickBot="1">
      <c r="A21" s="269"/>
      <c r="B21" s="274"/>
      <c r="C21" s="275"/>
      <c r="D21" s="276"/>
      <c r="E21" s="15"/>
      <c r="F21" s="16" t="s">
        <v>32</v>
      </c>
      <c r="G21" s="5">
        <f>+EMPRESAS!A35</f>
        <v>830064756</v>
      </c>
      <c r="H21" s="16"/>
      <c r="I21" s="16"/>
      <c r="J21" s="17"/>
      <c r="K21" s="15"/>
      <c r="L21" s="16" t="s">
        <v>32</v>
      </c>
      <c r="M21" s="5">
        <f>+EMPRESAS!A36</f>
        <v>890207543</v>
      </c>
      <c r="N21" s="16"/>
      <c r="O21" s="16"/>
      <c r="P21" s="17"/>
      <c r="Q21" s="281" t="str">
        <f>+EMPRESAS!A34</f>
        <v>UNION TEMPORAL CIENCIAS Y EDUCACION 004 DE  2013</v>
      </c>
      <c r="R21" s="282"/>
      <c r="S21" s="282"/>
      <c r="T21" s="282"/>
      <c r="U21" s="282"/>
      <c r="V21" s="283"/>
    </row>
    <row r="22" spans="1:22" ht="27" customHeight="1" thickBot="1">
      <c r="A22" s="269"/>
      <c r="B22" s="274"/>
      <c r="C22" s="275"/>
      <c r="D22" s="276"/>
      <c r="E22" s="239" t="str">
        <f>VLOOKUP(G21,EMPRESAS!A12:B40,2,0)</f>
        <v>AMPLEX</v>
      </c>
      <c r="F22" s="240"/>
      <c r="G22" s="240"/>
      <c r="H22" s="240"/>
      <c r="I22" s="240"/>
      <c r="J22" s="241"/>
      <c r="K22" s="239" t="str">
        <f>VLOOKUP(M21,EMPRESAS!A12:B40,2,0)</f>
        <v>VENTANAL ARKETIPO S.A.</v>
      </c>
      <c r="L22" s="240"/>
      <c r="M22" s="240"/>
      <c r="N22" s="240"/>
      <c r="O22" s="240"/>
      <c r="P22" s="241"/>
      <c r="Q22" s="284"/>
      <c r="R22" s="285"/>
      <c r="S22" s="285"/>
      <c r="T22" s="285"/>
      <c r="U22" s="285"/>
      <c r="V22" s="286"/>
    </row>
    <row r="23" spans="1:22" ht="14.25" thickBot="1">
      <c r="A23" s="269"/>
      <c r="B23" s="274"/>
      <c r="C23" s="275"/>
      <c r="D23" s="276"/>
      <c r="E23" s="236" t="s">
        <v>0</v>
      </c>
      <c r="F23" s="237"/>
      <c r="G23" s="237"/>
      <c r="H23" s="237"/>
      <c r="I23" s="237"/>
      <c r="J23" s="238"/>
      <c r="K23" s="236" t="s">
        <v>0</v>
      </c>
      <c r="L23" s="237"/>
      <c r="M23" s="237"/>
      <c r="N23" s="237"/>
      <c r="O23" s="237"/>
      <c r="P23" s="238"/>
      <c r="Q23" s="236" t="s">
        <v>0</v>
      </c>
      <c r="R23" s="237"/>
      <c r="S23" s="237"/>
      <c r="T23" s="237"/>
      <c r="U23" s="237"/>
      <c r="V23" s="238"/>
    </row>
    <row r="24" spans="1:22" ht="14.25" thickBot="1">
      <c r="A24" s="270"/>
      <c r="B24" s="277"/>
      <c r="C24" s="278"/>
      <c r="D24" s="278"/>
      <c r="E24" s="18" t="s">
        <v>45</v>
      </c>
      <c r="F24" s="96">
        <v>0.7</v>
      </c>
      <c r="G24" s="20"/>
      <c r="H24" s="21" t="s">
        <v>2</v>
      </c>
      <c r="I24" s="17" t="s">
        <v>1</v>
      </c>
      <c r="J24" s="17" t="s">
        <v>44</v>
      </c>
      <c r="K24" s="18" t="s">
        <v>45</v>
      </c>
      <c r="L24" s="96">
        <v>0.3</v>
      </c>
      <c r="M24" s="20"/>
      <c r="N24" s="21" t="s">
        <v>2</v>
      </c>
      <c r="O24" s="17" t="s">
        <v>1</v>
      </c>
      <c r="P24" s="17" t="s">
        <v>44</v>
      </c>
      <c r="Q24" s="18" t="s">
        <v>45</v>
      </c>
      <c r="R24" s="19">
        <f>+F24+L24</f>
        <v>1</v>
      </c>
      <c r="S24" s="20"/>
      <c r="T24" s="21" t="s">
        <v>2</v>
      </c>
      <c r="U24" s="17" t="s">
        <v>1</v>
      </c>
      <c r="V24" s="17" t="s">
        <v>44</v>
      </c>
    </row>
    <row r="25" spans="1:2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 thickBot="1">
      <c r="A26" s="13"/>
      <c r="B26" s="266" t="s">
        <v>22</v>
      </c>
      <c r="C26" s="266"/>
      <c r="D26" s="266"/>
      <c r="E26" s="22"/>
      <c r="F26" s="22"/>
      <c r="G26" s="22"/>
      <c r="H26" s="13"/>
      <c r="I26" s="13"/>
      <c r="J26" s="13"/>
      <c r="K26" s="22"/>
      <c r="L26" s="22"/>
      <c r="M26" s="22"/>
      <c r="N26" s="13"/>
      <c r="O26" s="13"/>
      <c r="P26" s="13"/>
      <c r="Q26" s="22"/>
      <c r="R26" s="22"/>
      <c r="S26" s="22"/>
      <c r="T26" s="13"/>
      <c r="U26" s="13"/>
      <c r="V26" s="13"/>
    </row>
    <row r="27" spans="1:22" ht="13.5">
      <c r="A27" s="248">
        <v>1</v>
      </c>
      <c r="B27" s="260" t="str">
        <f>+A10</f>
        <v>Razón Corriente &gt;= A   2,0 Veces</v>
      </c>
      <c r="C27" s="261"/>
      <c r="D27" s="262"/>
      <c r="E27" s="23" t="s">
        <v>23</v>
      </c>
      <c r="F27" s="24">
        <f>VLOOKUP(G21,EMPRESAS!A12:F40,3,0)</f>
        <v>3371649266</v>
      </c>
      <c r="G27" s="242">
        <f>F27/F28</f>
        <v>2.2190246773762565</v>
      </c>
      <c r="H27" s="230" t="s">
        <v>48</v>
      </c>
      <c r="I27" s="232"/>
      <c r="J27" s="232"/>
      <c r="K27" s="23" t="s">
        <v>23</v>
      </c>
      <c r="L27" s="24">
        <f>VLOOKUP(M21,EMPRESAS!A12:F40,3,0)</f>
        <v>28893907025.67</v>
      </c>
      <c r="M27" s="242">
        <f>L27/L28</f>
        <v>1.5396826577273035</v>
      </c>
      <c r="N27" s="230"/>
      <c r="O27" s="230" t="s">
        <v>48</v>
      </c>
      <c r="P27" s="232"/>
      <c r="Q27" s="23" t="s">
        <v>23</v>
      </c>
      <c r="R27" s="24">
        <f>(+F27*F24)+(L27*L24)</f>
        <v>11028326593.900997</v>
      </c>
      <c r="S27" s="242">
        <f>(+G27*F24)+(M27*L24)</f>
        <v>2.0152220714815705</v>
      </c>
      <c r="T27" s="230" t="s">
        <v>48</v>
      </c>
      <c r="U27" s="232"/>
      <c r="V27" s="232"/>
    </row>
    <row r="28" spans="1:22" ht="14.25" thickBot="1">
      <c r="A28" s="250"/>
      <c r="B28" s="263"/>
      <c r="C28" s="264"/>
      <c r="D28" s="265"/>
      <c r="E28" s="26" t="s">
        <v>24</v>
      </c>
      <c r="F28" s="25">
        <f>VLOOKUP(G21,EMPRESAS!A12:F40,5,0)</f>
        <v>1519428468</v>
      </c>
      <c r="G28" s="243"/>
      <c r="H28" s="231"/>
      <c r="I28" s="233"/>
      <c r="J28" s="233"/>
      <c r="K28" s="26" t="s">
        <v>24</v>
      </c>
      <c r="L28" s="25">
        <f>VLOOKUP(M21,EMPRESAS!A12:F40,5,0)</f>
        <v>18766144361.41</v>
      </c>
      <c r="M28" s="243"/>
      <c r="N28" s="231"/>
      <c r="O28" s="231"/>
      <c r="P28" s="233"/>
      <c r="Q28" s="26" t="s">
        <v>24</v>
      </c>
      <c r="R28" s="25">
        <f>(+F28*F24)+(L28*L24)</f>
        <v>6693443236.022999</v>
      </c>
      <c r="S28" s="243">
        <f>(+S12*R9)+(X12*W9)</f>
        <v>0</v>
      </c>
      <c r="T28" s="231"/>
      <c r="U28" s="233"/>
      <c r="V28" s="233"/>
    </row>
    <row r="29" spans="1:2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4.25" thickBot="1">
      <c r="A30" s="13"/>
      <c r="B30" s="266" t="s">
        <v>25</v>
      </c>
      <c r="C30" s="266"/>
      <c r="D30" s="26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248">
        <v>2</v>
      </c>
      <c r="B31" s="260" t="str">
        <f>+A11</f>
        <v>Endeudamiento  &lt;= A 50%</v>
      </c>
      <c r="C31" s="261"/>
      <c r="D31" s="262"/>
      <c r="E31" s="27" t="s">
        <v>26</v>
      </c>
      <c r="F31" s="24">
        <f>VLOOKUP(G21,EMPRESAS!A12:F40,6,0)</f>
        <v>1830922553</v>
      </c>
      <c r="G31" s="228">
        <f>F31/F32</f>
        <v>0.2437592389466513</v>
      </c>
      <c r="H31" s="230" t="s">
        <v>48</v>
      </c>
      <c r="I31" s="230"/>
      <c r="J31" s="232"/>
      <c r="K31" s="27" t="s">
        <v>26</v>
      </c>
      <c r="L31" s="24">
        <f>VLOOKUP(M21,EMPRESAS!A12:F40,6,0)</f>
        <v>25838977734.14</v>
      </c>
      <c r="M31" s="228">
        <f>L31/L32</f>
        <v>0.5388975151172575</v>
      </c>
      <c r="N31" s="230"/>
      <c r="O31" s="230" t="s">
        <v>48</v>
      </c>
      <c r="P31" s="232"/>
      <c r="Q31" s="27" t="s">
        <v>26</v>
      </c>
      <c r="R31" s="24">
        <f>(+F31*F24)+(L31*L24)</f>
        <v>9033339107.342</v>
      </c>
      <c r="S31" s="228">
        <f>(G31*F24)+(M31*L24)</f>
        <v>0.33230072179783315</v>
      </c>
      <c r="T31" s="230" t="s">
        <v>48</v>
      </c>
      <c r="U31" s="230"/>
      <c r="V31" s="232"/>
    </row>
    <row r="32" spans="1:22" ht="13.5" thickBot="1">
      <c r="A32" s="250"/>
      <c r="B32" s="263"/>
      <c r="C32" s="264"/>
      <c r="D32" s="265"/>
      <c r="E32" s="28" t="s">
        <v>29</v>
      </c>
      <c r="F32" s="25">
        <f>VLOOKUP(G21,EMPRESAS!A12:F40,4,0)</f>
        <v>7511192441</v>
      </c>
      <c r="G32" s="229"/>
      <c r="H32" s="231"/>
      <c r="I32" s="231"/>
      <c r="J32" s="233"/>
      <c r="K32" s="28" t="s">
        <v>29</v>
      </c>
      <c r="L32" s="25">
        <f>VLOOKUP(M21,EMPRESAS!A12:F40,4,0)</f>
        <v>47947850953.66</v>
      </c>
      <c r="M32" s="229"/>
      <c r="N32" s="231"/>
      <c r="O32" s="231"/>
      <c r="P32" s="233"/>
      <c r="Q32" s="28" t="s">
        <v>29</v>
      </c>
      <c r="R32" s="25">
        <f>(+F32*F24)+(L32*L24)</f>
        <v>19642189994.798</v>
      </c>
      <c r="S32" s="229"/>
      <c r="T32" s="231"/>
      <c r="U32" s="231"/>
      <c r="V32" s="23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4.25" thickBot="1">
      <c r="A34" s="13"/>
      <c r="B34" s="247" t="s">
        <v>27</v>
      </c>
      <c r="C34" s="247"/>
      <c r="D34" s="247"/>
      <c r="E34" s="13"/>
      <c r="G34" s="29"/>
      <c r="H34" s="30"/>
      <c r="I34" s="30"/>
      <c r="J34" s="30"/>
      <c r="K34" s="13"/>
      <c r="M34" s="29"/>
      <c r="N34" s="30"/>
      <c r="O34" s="30"/>
      <c r="P34" s="30"/>
      <c r="Q34" s="13"/>
      <c r="S34" s="29"/>
      <c r="T34" s="30"/>
      <c r="U34" s="30"/>
      <c r="V34" s="30"/>
    </row>
    <row r="35" spans="1:22" ht="13.5">
      <c r="A35" s="248">
        <v>3</v>
      </c>
      <c r="B35" s="251" t="str">
        <f>+A12</f>
        <v>Capital de Trabajo: &gt;= 50%  del Valor del Presupuesto Oficial</v>
      </c>
      <c r="C35" s="252"/>
      <c r="D35" s="253"/>
      <c r="E35" s="23" t="s">
        <v>23</v>
      </c>
      <c r="F35" s="24">
        <f>VLOOKUP(G21,EMPRESAS!A12:F40,3,0)</f>
        <v>3371649266</v>
      </c>
      <c r="G35" s="219">
        <f>F35-F36</f>
        <v>1852220798</v>
      </c>
      <c r="H35" s="230"/>
      <c r="I35" s="230" t="s">
        <v>48</v>
      </c>
      <c r="J35" s="232"/>
      <c r="K35" s="23" t="s">
        <v>23</v>
      </c>
      <c r="L35" s="24">
        <f>VLOOKUP(M21,EMPRESAS!A12:F40,3,0)</f>
        <v>28893907025.67</v>
      </c>
      <c r="M35" s="219">
        <f>L35-L36</f>
        <v>10127762664.259998</v>
      </c>
      <c r="N35" s="230" t="s">
        <v>48</v>
      </c>
      <c r="O35" s="230"/>
      <c r="P35" s="232"/>
      <c r="Q35" s="23" t="s">
        <v>23</v>
      </c>
      <c r="R35" s="24">
        <f>(+F35*F24)+(L35*L24)</f>
        <v>11028326593.900997</v>
      </c>
      <c r="S35" s="219">
        <f>+(G35*F24)+(M35*L24)</f>
        <v>4334883357.877999</v>
      </c>
      <c r="T35" s="230" t="s">
        <v>48</v>
      </c>
      <c r="U35" s="230"/>
      <c r="V35" s="232"/>
    </row>
    <row r="36" spans="1:22" ht="14.25" thickBot="1">
      <c r="A36" s="249"/>
      <c r="B36" s="254"/>
      <c r="C36" s="255"/>
      <c r="D36" s="256"/>
      <c r="E36" s="26" t="s">
        <v>24</v>
      </c>
      <c r="F36" s="25">
        <f>VLOOKUP(G21,EMPRESAS!A12:F40,5,0)</f>
        <v>1519428468</v>
      </c>
      <c r="G36" s="220"/>
      <c r="H36" s="234"/>
      <c r="I36" s="234"/>
      <c r="J36" s="235"/>
      <c r="K36" s="26" t="s">
        <v>24</v>
      </c>
      <c r="L36" s="25">
        <f>VLOOKUP(M21,EMPRESAS!A12:F40,5,0)</f>
        <v>18766144361.41</v>
      </c>
      <c r="M36" s="220"/>
      <c r="N36" s="234"/>
      <c r="O36" s="234"/>
      <c r="P36" s="235"/>
      <c r="Q36" s="26" t="s">
        <v>24</v>
      </c>
      <c r="R36" s="25">
        <f>(+F36*F24)+(L36*L24)</f>
        <v>6693443236.022999</v>
      </c>
      <c r="S36" s="220"/>
      <c r="T36" s="234"/>
      <c r="U36" s="234"/>
      <c r="V36" s="235"/>
    </row>
    <row r="37" spans="1:22" ht="14.25" thickBot="1">
      <c r="A37" s="250"/>
      <c r="B37" s="257"/>
      <c r="C37" s="258"/>
      <c r="D37" s="259"/>
      <c r="E37" s="1" t="s">
        <v>63</v>
      </c>
      <c r="F37" s="31">
        <f>+D15</f>
        <v>5408527039</v>
      </c>
      <c r="G37" s="9">
        <f>+F37*50%</f>
        <v>2704263519.5</v>
      </c>
      <c r="H37" s="231"/>
      <c r="I37" s="231"/>
      <c r="J37" s="233"/>
      <c r="K37" s="1" t="s">
        <v>63</v>
      </c>
      <c r="L37" s="31">
        <f>+D15</f>
        <v>5408527039</v>
      </c>
      <c r="M37" s="9">
        <f>+L37*50%</f>
        <v>2704263519.5</v>
      </c>
      <c r="N37" s="231"/>
      <c r="O37" s="231"/>
      <c r="P37" s="233"/>
      <c r="Q37" s="1" t="s">
        <v>63</v>
      </c>
      <c r="R37" s="31">
        <f>+D15</f>
        <v>5408527039</v>
      </c>
      <c r="S37" s="9">
        <f>+R37*50%</f>
        <v>2704263519.5</v>
      </c>
      <c r="T37" s="231"/>
      <c r="U37" s="231"/>
      <c r="V37" s="233"/>
    </row>
    <row r="38" spans="1:22" s="34" customFormat="1" ht="13.5" hidden="1">
      <c r="A38" s="32"/>
      <c r="B38" s="32"/>
      <c r="C38" s="32"/>
      <c r="D38" s="33"/>
      <c r="E38" s="32"/>
      <c r="F38" s="32"/>
      <c r="G38" s="218"/>
      <c r="H38" s="32"/>
      <c r="I38" s="32"/>
      <c r="J38" s="32"/>
      <c r="K38" s="32"/>
      <c r="L38" s="32"/>
      <c r="M38" s="218"/>
      <c r="N38" s="32"/>
      <c r="O38" s="32"/>
      <c r="P38" s="32"/>
      <c r="Q38" s="32"/>
      <c r="R38" s="32"/>
      <c r="S38" s="218"/>
      <c r="T38" s="32"/>
      <c r="U38" s="32"/>
      <c r="V38" s="32"/>
    </row>
    <row r="39" spans="1:22" s="34" customFormat="1" ht="13.5" hidden="1">
      <c r="A39" s="32"/>
      <c r="B39" s="244" t="s">
        <v>28</v>
      </c>
      <c r="C39" s="244"/>
      <c r="D39" s="244"/>
      <c r="E39" s="32"/>
      <c r="F39" s="35"/>
      <c r="G39" s="218"/>
      <c r="H39" s="32"/>
      <c r="I39" s="32"/>
      <c r="J39" s="32"/>
      <c r="K39" s="32"/>
      <c r="L39" s="35"/>
      <c r="M39" s="218"/>
      <c r="N39" s="32"/>
      <c r="O39" s="32"/>
      <c r="P39" s="32"/>
      <c r="Q39" s="32"/>
      <c r="R39" s="35"/>
      <c r="S39" s="218"/>
      <c r="T39" s="32"/>
      <c r="U39" s="32"/>
      <c r="V39" s="32"/>
    </row>
    <row r="40" spans="1:22" ht="14.25" hidden="1" thickBot="1">
      <c r="A40" s="245">
        <v>4</v>
      </c>
      <c r="B40" s="260">
        <f>+A13</f>
        <v>0</v>
      </c>
      <c r="C40" s="261"/>
      <c r="D40" s="262"/>
      <c r="E40" s="36" t="s">
        <v>41</v>
      </c>
      <c r="F40" s="37">
        <f>+C16</f>
        <v>0</v>
      </c>
      <c r="G40" s="219" t="e">
        <f>+EMPRESAS!#REF!</f>
        <v>#REF!</v>
      </c>
      <c r="H40" s="221" t="s">
        <v>48</v>
      </c>
      <c r="I40" s="221"/>
      <c r="J40" s="223"/>
      <c r="K40" s="36" t="s">
        <v>41</v>
      </c>
      <c r="L40" s="37">
        <f>+C16</f>
        <v>0</v>
      </c>
      <c r="M40" s="219" t="e">
        <f>+EMPRESAS!#REF!</f>
        <v>#REF!</v>
      </c>
      <c r="N40" s="221" t="s">
        <v>48</v>
      </c>
      <c r="O40" s="221"/>
      <c r="P40" s="223"/>
      <c r="Q40" s="36" t="s">
        <v>41</v>
      </c>
      <c r="R40" s="37">
        <f>+C16</f>
        <v>0</v>
      </c>
      <c r="S40" s="219" t="e">
        <f>+G40+M40</f>
        <v>#REF!</v>
      </c>
      <c r="T40" s="221" t="s">
        <v>48</v>
      </c>
      <c r="U40" s="221"/>
      <c r="V40" s="223"/>
    </row>
    <row r="41" spans="1:22" ht="14.25" hidden="1" thickBot="1">
      <c r="A41" s="246"/>
      <c r="B41" s="263"/>
      <c r="C41" s="264"/>
      <c r="D41" s="265"/>
      <c r="E41" s="36" t="s">
        <v>34</v>
      </c>
      <c r="F41" s="37">
        <f>+F40*75%</f>
        <v>0</v>
      </c>
      <c r="G41" s="220"/>
      <c r="H41" s="222"/>
      <c r="I41" s="222"/>
      <c r="J41" s="224"/>
      <c r="K41" s="36" t="s">
        <v>34</v>
      </c>
      <c r="L41" s="37">
        <f>+L40*75%</f>
        <v>0</v>
      </c>
      <c r="M41" s="220"/>
      <c r="N41" s="222"/>
      <c r="O41" s="222"/>
      <c r="P41" s="224"/>
      <c r="Q41" s="36" t="s">
        <v>34</v>
      </c>
      <c r="R41" s="37">
        <f>+R40*75%</f>
        <v>0</v>
      </c>
      <c r="S41" s="220"/>
      <c r="T41" s="222"/>
      <c r="U41" s="222"/>
      <c r="V41" s="224"/>
    </row>
    <row r="42" spans="1:22" ht="14.25" thickBot="1">
      <c r="A42" s="13"/>
      <c r="B42" s="13"/>
      <c r="C42" s="13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3.5" thickBot="1">
      <c r="A43" s="43" t="s">
        <v>30</v>
      </c>
      <c r="B43" s="44"/>
      <c r="C43" s="44"/>
      <c r="D43" s="44"/>
      <c r="E43" s="225" t="s">
        <v>96</v>
      </c>
      <c r="F43" s="226"/>
      <c r="G43" s="226"/>
      <c r="H43" s="226"/>
      <c r="I43" s="226"/>
      <c r="J43" s="227"/>
      <c r="K43" s="225" t="s">
        <v>64</v>
      </c>
      <c r="L43" s="226"/>
      <c r="M43" s="226"/>
      <c r="N43" s="226"/>
      <c r="O43" s="226"/>
      <c r="P43" s="227"/>
      <c r="Q43" s="225" t="s">
        <v>49</v>
      </c>
      <c r="R43" s="226"/>
      <c r="S43" s="226"/>
      <c r="T43" s="226"/>
      <c r="U43" s="226"/>
      <c r="V43" s="227"/>
    </row>
    <row r="44" spans="1:4" ht="13.5">
      <c r="A44" s="13"/>
      <c r="B44" s="13"/>
      <c r="C44" s="13"/>
      <c r="D44" s="13"/>
    </row>
    <row r="45" spans="1:23" ht="13.5">
      <c r="A45" s="14"/>
      <c r="B45" s="13"/>
      <c r="C45" s="13"/>
      <c r="D45" s="13"/>
      <c r="W45" s="61"/>
    </row>
    <row r="46" spans="1:4" ht="13.5">
      <c r="A46" s="13"/>
      <c r="B46" s="13"/>
      <c r="C46" s="13"/>
      <c r="D46" s="13"/>
    </row>
    <row r="47" spans="1:3" s="11" customFormat="1" ht="11.25">
      <c r="A47" s="42"/>
      <c r="B47" s="42"/>
      <c r="C47" s="42"/>
    </row>
    <row r="48" spans="1:6" s="11" customFormat="1" ht="11.25">
      <c r="A48" s="279"/>
      <c r="B48" s="279"/>
      <c r="C48" s="279"/>
      <c r="D48" s="279"/>
      <c r="F48" s="65" t="s">
        <v>61</v>
      </c>
    </row>
    <row r="49" spans="1:6" s="11" customFormat="1" ht="11.25">
      <c r="A49" s="280"/>
      <c r="B49" s="280"/>
      <c r="C49" s="280"/>
      <c r="D49" s="280"/>
      <c r="F49" s="64" t="s">
        <v>43</v>
      </c>
    </row>
    <row r="50" spans="1:6" s="11" customFormat="1" ht="11.25">
      <c r="A50" s="42"/>
      <c r="B50" s="42"/>
      <c r="C50" s="42"/>
      <c r="D50" s="42"/>
      <c r="F50" s="2"/>
    </row>
    <row r="51" s="11" customFormat="1" ht="11.25">
      <c r="F51" s="2"/>
    </row>
    <row r="52" spans="1:6" ht="13.5">
      <c r="A52" s="13"/>
      <c r="B52" s="13"/>
      <c r="C52" s="13"/>
      <c r="D52" s="13"/>
      <c r="F52" s="2"/>
    </row>
    <row r="53" spans="1:4" ht="13.5">
      <c r="A53" t="s">
        <v>103</v>
      </c>
      <c r="B53" s="13"/>
      <c r="C53" s="13"/>
      <c r="D53" s="13"/>
    </row>
    <row r="54" spans="1:4" ht="13.5">
      <c r="A54" s="13"/>
      <c r="B54" s="13"/>
      <c r="C54" s="13"/>
      <c r="D54" s="13"/>
    </row>
    <row r="55" spans="1:4" ht="13.5">
      <c r="A55" s="13" t="s">
        <v>65</v>
      </c>
      <c r="B55" s="13"/>
      <c r="C55" s="13"/>
      <c r="D55" s="13"/>
    </row>
    <row r="56" spans="1:4" ht="13.5">
      <c r="A56" s="13"/>
      <c r="B56" s="13"/>
      <c r="C56" s="13"/>
      <c r="D56" s="13"/>
    </row>
    <row r="57" spans="1:4" ht="13.5">
      <c r="A57" s="13"/>
      <c r="B57" s="13"/>
      <c r="C57" s="13"/>
      <c r="D57" s="13"/>
    </row>
    <row r="58" spans="1:4" ht="13.5">
      <c r="A58" s="13"/>
      <c r="B58" s="13"/>
      <c r="C58" s="13"/>
      <c r="D58" s="13"/>
    </row>
    <row r="59" spans="1:4" ht="13.5">
      <c r="A59" s="13"/>
      <c r="B59" s="13"/>
      <c r="C59" s="13"/>
      <c r="D59" s="13"/>
    </row>
    <row r="60" spans="1:4" ht="13.5">
      <c r="A60" s="13"/>
      <c r="B60" s="13"/>
      <c r="C60" s="13"/>
      <c r="D60" s="13"/>
    </row>
    <row r="61" spans="1:4" ht="13.5">
      <c r="A61" s="13"/>
      <c r="B61" s="13"/>
      <c r="C61" s="13"/>
      <c r="D61" s="13"/>
    </row>
    <row r="62" spans="1:4" ht="13.5">
      <c r="A62" s="13"/>
      <c r="B62" s="13"/>
      <c r="C62" s="13"/>
      <c r="D62" s="13"/>
    </row>
    <row r="63" spans="1:4" ht="13.5">
      <c r="A63" s="13"/>
      <c r="B63" s="13"/>
      <c r="C63" s="13"/>
      <c r="D63" s="13"/>
    </row>
    <row r="64" spans="1:4" ht="13.5">
      <c r="A64" s="13"/>
      <c r="B64" s="13"/>
      <c r="C64" s="13"/>
      <c r="D64" s="13"/>
    </row>
    <row r="65" spans="1:4" ht="13.5">
      <c r="A65" s="13"/>
      <c r="B65" s="13"/>
      <c r="C65" s="13"/>
      <c r="D65" s="13"/>
    </row>
    <row r="66" spans="1:4" ht="13.5">
      <c r="A66" s="13"/>
      <c r="B66" s="13"/>
      <c r="C66" s="13"/>
      <c r="D66" s="13"/>
    </row>
    <row r="67" spans="1:4" ht="13.5">
      <c r="A67" s="13"/>
      <c r="B67" s="13"/>
      <c r="C67" s="13"/>
      <c r="D67" s="13"/>
    </row>
    <row r="68" spans="1:4" ht="13.5">
      <c r="A68" s="13"/>
      <c r="B68" s="13"/>
      <c r="C68" s="13"/>
      <c r="D68" s="13"/>
    </row>
    <row r="69" spans="1:4" ht="13.5">
      <c r="A69" s="13"/>
      <c r="B69" s="13"/>
      <c r="C69" s="13"/>
      <c r="D69" s="13"/>
    </row>
    <row r="70" spans="1:4" ht="13.5">
      <c r="A70" s="13"/>
      <c r="B70" s="13"/>
      <c r="C70" s="13"/>
      <c r="D70" s="13"/>
    </row>
    <row r="71" spans="1:4" ht="13.5">
      <c r="A71" s="13"/>
      <c r="B71" s="13"/>
      <c r="C71" s="13"/>
      <c r="D71" s="13"/>
    </row>
    <row r="72" spans="1:4" ht="13.5">
      <c r="A72" s="13"/>
      <c r="B72" s="13"/>
      <c r="C72" s="13"/>
      <c r="D72" s="13"/>
    </row>
    <row r="73" spans="1:4" ht="13.5">
      <c r="A73" s="13"/>
      <c r="B73" s="13"/>
      <c r="C73" s="13"/>
      <c r="D73" s="13"/>
    </row>
    <row r="74" spans="1:4" ht="13.5">
      <c r="A74" s="13"/>
      <c r="B74" s="13"/>
      <c r="C74" s="13"/>
      <c r="D74" s="13"/>
    </row>
    <row r="75" spans="1:4" ht="13.5">
      <c r="A75" s="13"/>
      <c r="B75" s="13"/>
      <c r="C75" s="13"/>
      <c r="D75" s="13"/>
    </row>
    <row r="76" spans="1:4" ht="13.5">
      <c r="A76" s="13"/>
      <c r="B76" s="13"/>
      <c r="C76" s="13"/>
      <c r="D76" s="13"/>
    </row>
    <row r="77" spans="1:4" ht="13.5">
      <c r="A77" s="13"/>
      <c r="B77" s="13"/>
      <c r="C77" s="13"/>
      <c r="D77" s="13"/>
    </row>
    <row r="78" spans="1:4" ht="13.5">
      <c r="A78" s="13"/>
      <c r="B78" s="13"/>
      <c r="C78" s="13"/>
      <c r="D78" s="13"/>
    </row>
    <row r="79" spans="1:4" ht="13.5">
      <c r="A79" s="13"/>
      <c r="B79" s="13"/>
      <c r="C79" s="13"/>
      <c r="D79" s="13"/>
    </row>
    <row r="80" spans="1:4" ht="13.5">
      <c r="A80" s="13"/>
      <c r="B80" s="13"/>
      <c r="C80" s="13"/>
      <c r="D80" s="13"/>
    </row>
    <row r="81" spans="1:4" ht="13.5">
      <c r="A81" s="13"/>
      <c r="B81" s="13"/>
      <c r="C81" s="13"/>
      <c r="D81" s="13"/>
    </row>
    <row r="82" spans="1:4" ht="13.5">
      <c r="A82" s="13"/>
      <c r="B82" s="13"/>
      <c r="C82" s="13"/>
      <c r="D82" s="13"/>
    </row>
    <row r="83" spans="1:4" ht="13.5">
      <c r="A83" s="13"/>
      <c r="B83" s="13"/>
      <c r="C83" s="13"/>
      <c r="D83" s="13"/>
    </row>
    <row r="84" spans="1:4" ht="13.5">
      <c r="A84" s="13"/>
      <c r="B84" s="13"/>
      <c r="C84" s="13"/>
      <c r="D84" s="13"/>
    </row>
    <row r="85" spans="1:4" ht="13.5">
      <c r="A85" s="13"/>
      <c r="B85" s="13"/>
      <c r="C85" s="13"/>
      <c r="D85" s="13"/>
    </row>
    <row r="86" spans="1:4" ht="13.5">
      <c r="A86" s="13"/>
      <c r="B86" s="13"/>
      <c r="C86" s="13"/>
      <c r="D86" s="13"/>
    </row>
    <row r="87" spans="1:4" ht="13.5">
      <c r="A87" s="13"/>
      <c r="B87" s="13"/>
      <c r="C87" s="13"/>
      <c r="D87" s="13"/>
    </row>
    <row r="88" spans="1:4" ht="13.5">
      <c r="A88" s="13"/>
      <c r="B88" s="13"/>
      <c r="C88" s="13"/>
      <c r="D88" s="13"/>
    </row>
    <row r="89" spans="1:4" ht="13.5">
      <c r="A89" s="13"/>
      <c r="B89" s="13"/>
      <c r="C89" s="13"/>
      <c r="D89" s="13"/>
    </row>
    <row r="90" spans="1:4" ht="13.5">
      <c r="A90" s="13"/>
      <c r="B90" s=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s="13"/>
      <c r="B92" s="13"/>
      <c r="C92" s="13"/>
      <c r="D92" s="13"/>
    </row>
    <row r="93" spans="1:4" ht="13.5">
      <c r="A93" s="13"/>
      <c r="B93" s="13"/>
      <c r="C93" s="13"/>
      <c r="D93" s="13"/>
    </row>
    <row r="94" spans="1:4" ht="13.5">
      <c r="A94" s="13"/>
      <c r="B94" s="13"/>
      <c r="C94" s="13"/>
      <c r="D94" s="13"/>
    </row>
    <row r="95" spans="1:4" ht="13.5">
      <c r="A95" s="13"/>
      <c r="B95" s="13"/>
      <c r="C95" s="13"/>
      <c r="D95" s="13"/>
    </row>
    <row r="96" spans="1:4" ht="13.5">
      <c r="A96" s="13"/>
      <c r="B96" s="13"/>
      <c r="C96" s="13"/>
      <c r="D96" s="13"/>
    </row>
    <row r="97" spans="1:4" ht="13.5">
      <c r="A97" s="13"/>
      <c r="B97" s="13"/>
      <c r="C97" s="13"/>
      <c r="D97" s="13"/>
    </row>
    <row r="98" spans="1:4" ht="13.5">
      <c r="A98" s="13"/>
      <c r="B98" s="13"/>
      <c r="C98" s="13"/>
      <c r="D98" s="13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</sheetData>
  <sheetProtection/>
  <mergeCells count="85">
    <mergeCell ref="A49:D49"/>
    <mergeCell ref="U40:U41"/>
    <mergeCell ref="V40:V41"/>
    <mergeCell ref="E43:J43"/>
    <mergeCell ref="K43:P43"/>
    <mergeCell ref="Q43:V43"/>
    <mergeCell ref="A48:D48"/>
    <mergeCell ref="M40:M41"/>
    <mergeCell ref="N40:N41"/>
    <mergeCell ref="O40:O41"/>
    <mergeCell ref="P40:P41"/>
    <mergeCell ref="S40:S41"/>
    <mergeCell ref="T40:T41"/>
    <mergeCell ref="A40:A41"/>
    <mergeCell ref="B40:D41"/>
    <mergeCell ref="G40:G41"/>
    <mergeCell ref="H40:H41"/>
    <mergeCell ref="I40:I41"/>
    <mergeCell ref="J40:J41"/>
    <mergeCell ref="U35:U37"/>
    <mergeCell ref="V35:V37"/>
    <mergeCell ref="G38:G39"/>
    <mergeCell ref="M38:M39"/>
    <mergeCell ref="S38:S39"/>
    <mergeCell ref="B39:D39"/>
    <mergeCell ref="M35:M36"/>
    <mergeCell ref="N35:N37"/>
    <mergeCell ref="O35:O37"/>
    <mergeCell ref="P35:P37"/>
    <mergeCell ref="S35:S36"/>
    <mergeCell ref="T35:T37"/>
    <mergeCell ref="T31:T32"/>
    <mergeCell ref="U31:U32"/>
    <mergeCell ref="V31:V32"/>
    <mergeCell ref="B34:D34"/>
    <mergeCell ref="J31:J32"/>
    <mergeCell ref="M31:M32"/>
    <mergeCell ref="N31:N32"/>
    <mergeCell ref="O31:O32"/>
    <mergeCell ref="A35:A37"/>
    <mergeCell ref="B35:D37"/>
    <mergeCell ref="G35:G36"/>
    <mergeCell ref="H35:H37"/>
    <mergeCell ref="I35:I37"/>
    <mergeCell ref="J35:J37"/>
    <mergeCell ref="P31:P32"/>
    <mergeCell ref="S31:S32"/>
    <mergeCell ref="B30:D30"/>
    <mergeCell ref="A31:A32"/>
    <mergeCell ref="B31:D32"/>
    <mergeCell ref="G31:G32"/>
    <mergeCell ref="H31:H32"/>
    <mergeCell ref="I31:I32"/>
    <mergeCell ref="O27:O28"/>
    <mergeCell ref="P27:P28"/>
    <mergeCell ref="S27:S28"/>
    <mergeCell ref="T27:T28"/>
    <mergeCell ref="U27:U28"/>
    <mergeCell ref="V27:V28"/>
    <mergeCell ref="Q23:V23"/>
    <mergeCell ref="B26:D26"/>
    <mergeCell ref="A27:A28"/>
    <mergeCell ref="B27:D28"/>
    <mergeCell ref="G27:G28"/>
    <mergeCell ref="H27:H28"/>
    <mergeCell ref="I27:I28"/>
    <mergeCell ref="J27:J28"/>
    <mergeCell ref="M27:M28"/>
    <mergeCell ref="N27:N28"/>
    <mergeCell ref="A20:A24"/>
    <mergeCell ref="B20:D24"/>
    <mergeCell ref="E20:J20"/>
    <mergeCell ref="K20:P20"/>
    <mergeCell ref="Q20:V20"/>
    <mergeCell ref="Q21:V22"/>
    <mergeCell ref="E22:J22"/>
    <mergeCell ref="K22:P22"/>
    <mergeCell ref="E23:J23"/>
    <mergeCell ref="K23:P23"/>
    <mergeCell ref="A8:D8"/>
    <mergeCell ref="D15:E15"/>
    <mergeCell ref="A17:C17"/>
    <mergeCell ref="K17:L17"/>
    <mergeCell ref="Q17:R17"/>
    <mergeCell ref="A18:C18"/>
  </mergeCells>
  <printOptions horizontalCentered="1" verticalCentered="1"/>
  <pageMargins left="0.5511811023622047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4"/>
  <sheetViews>
    <sheetView zoomScalePageLayoutView="0" workbookViewId="0" topLeftCell="J21">
      <selection activeCell="S37" sqref="S37"/>
      <selection activeCell="T33" sqref="T33"/>
    </sheetView>
  </sheetViews>
  <sheetFormatPr defaultColWidth="11.421875" defaultRowHeight="12.75"/>
  <cols>
    <col min="1" max="1" width="6.421875" style="12" customWidth="1"/>
    <col min="2" max="2" width="28.421875" style="12" customWidth="1"/>
    <col min="3" max="3" width="14.421875" style="12" customWidth="1"/>
    <col min="4" max="4" width="10.7109375" style="12" customWidth="1"/>
    <col min="5" max="5" width="18.57421875" style="12" bestFit="1" customWidth="1"/>
    <col min="6" max="6" width="17.28125" style="12" customWidth="1"/>
    <col min="7" max="7" width="14.421875" style="12" bestFit="1" customWidth="1"/>
    <col min="8" max="9" width="3.7109375" style="12" customWidth="1"/>
    <col min="10" max="10" width="11.421875" style="12" customWidth="1"/>
    <col min="11" max="11" width="13.140625" style="12" customWidth="1"/>
    <col min="12" max="12" width="14.8515625" style="12" bestFit="1" customWidth="1"/>
    <col min="13" max="13" width="13.140625" style="12" bestFit="1" customWidth="1"/>
    <col min="14" max="15" width="3.7109375" style="12" customWidth="1"/>
    <col min="16" max="16" width="11.421875" style="12" customWidth="1"/>
    <col min="17" max="17" width="22.00390625" style="12" customWidth="1"/>
    <col min="18" max="18" width="18.28125" style="12" customWidth="1"/>
    <col min="19" max="19" width="16.140625" style="12" customWidth="1"/>
    <col min="20" max="21" width="3.8515625" style="12" customWidth="1"/>
    <col min="22" max="16384" width="11.421875" style="12" customWidth="1"/>
  </cols>
  <sheetData>
    <row r="1" spans="1:5" ht="13.5">
      <c r="A1" s="39" t="s">
        <v>7</v>
      </c>
      <c r="B1" s="39"/>
      <c r="C1" s="39"/>
      <c r="D1" s="39"/>
      <c r="E1" s="39"/>
    </row>
    <row r="2" spans="1:5" ht="13.5">
      <c r="A2" s="39" t="s">
        <v>4</v>
      </c>
      <c r="B2" s="39"/>
      <c r="C2" s="39"/>
      <c r="D2" s="39"/>
      <c r="E2" s="39"/>
    </row>
    <row r="3" spans="1:5" ht="13.5">
      <c r="A3" s="39" t="s">
        <v>87</v>
      </c>
      <c r="B3" s="39"/>
      <c r="C3" s="39"/>
      <c r="D3" s="39"/>
      <c r="E3" s="39"/>
    </row>
    <row r="4" spans="1:5" ht="13.5">
      <c r="A4" s="39" t="s">
        <v>36</v>
      </c>
      <c r="B4" s="39"/>
      <c r="C4" s="39"/>
      <c r="D4" s="39"/>
      <c r="E4" s="39"/>
    </row>
    <row r="5" spans="1:5" ht="13.5">
      <c r="A5" s="39" t="s">
        <v>8</v>
      </c>
      <c r="B5" s="39"/>
      <c r="C5" s="39"/>
      <c r="D5" s="39"/>
      <c r="E5" s="39"/>
    </row>
    <row r="6" spans="1:5" ht="13.5">
      <c r="A6" s="63" t="s">
        <v>101</v>
      </c>
      <c r="B6" s="63"/>
      <c r="C6" s="63"/>
      <c r="D6" s="63"/>
      <c r="E6" s="63"/>
    </row>
    <row r="7" spans="1:5" ht="13.5">
      <c r="A7" s="10"/>
      <c r="B7" s="10"/>
      <c r="C7" s="10"/>
      <c r="D7" s="10"/>
      <c r="E7" s="10"/>
    </row>
    <row r="8" spans="1:5" ht="29.25" customHeight="1" thickBot="1">
      <c r="A8" s="215" t="s">
        <v>20</v>
      </c>
      <c r="B8" s="216"/>
      <c r="C8" s="216"/>
      <c r="D8" s="217"/>
      <c r="E8" s="77"/>
    </row>
    <row r="9" spans="1:5" ht="14.25" thickBot="1">
      <c r="A9" s="71" t="s">
        <v>19</v>
      </c>
      <c r="B9" s="67"/>
      <c r="C9" s="67"/>
      <c r="D9" s="72"/>
      <c r="E9" s="77"/>
    </row>
    <row r="10" spans="1:5" ht="12.75">
      <c r="A10" s="73" t="s">
        <v>88</v>
      </c>
      <c r="B10" s="68"/>
      <c r="C10" s="68"/>
      <c r="D10" s="74"/>
      <c r="E10" s="78"/>
    </row>
    <row r="11" spans="1:5" ht="12.75">
      <c r="A11" s="75" t="s">
        <v>56</v>
      </c>
      <c r="B11" s="69"/>
      <c r="C11" s="69"/>
      <c r="D11" s="76"/>
      <c r="E11" s="78"/>
    </row>
    <row r="12" spans="1:5" ht="12.75">
      <c r="A12" s="75" t="s">
        <v>66</v>
      </c>
      <c r="B12" s="69"/>
      <c r="C12" s="69"/>
      <c r="D12" s="76"/>
      <c r="E12" s="78"/>
    </row>
    <row r="13" spans="1:5" ht="12.75">
      <c r="A13" s="75"/>
      <c r="B13" s="69"/>
      <c r="C13" s="69"/>
      <c r="D13" s="76"/>
      <c r="E13" s="78"/>
    </row>
    <row r="14" spans="1:5" ht="13.5">
      <c r="A14" s="13"/>
      <c r="B14" s="13"/>
      <c r="C14" s="13"/>
      <c r="D14" s="13"/>
      <c r="E14" s="13"/>
    </row>
    <row r="15" spans="1:5" ht="13.5">
      <c r="A15" s="14" t="s">
        <v>33</v>
      </c>
      <c r="B15" s="14"/>
      <c r="C15" s="14"/>
      <c r="D15" s="267">
        <v>5408527039</v>
      </c>
      <c r="E15" s="267"/>
    </row>
    <row r="16" spans="1:5" ht="13.5">
      <c r="A16" s="55" t="s">
        <v>40</v>
      </c>
      <c r="B16" s="55"/>
      <c r="C16" s="55"/>
      <c r="D16" s="56"/>
      <c r="E16" s="56">
        <v>5390153400</v>
      </c>
    </row>
    <row r="17" spans="1:19" s="34" customFormat="1" ht="13.5">
      <c r="A17" s="214"/>
      <c r="B17" s="214"/>
      <c r="C17" s="214"/>
      <c r="D17" s="56"/>
      <c r="E17" s="56"/>
      <c r="G17" s="62"/>
      <c r="K17" s="214"/>
      <c r="L17" s="214"/>
      <c r="M17" s="62"/>
      <c r="Q17" s="214"/>
      <c r="R17" s="214"/>
      <c r="S17" s="62"/>
    </row>
    <row r="18" spans="1:4" s="34" customFormat="1" ht="13.5">
      <c r="A18" s="214"/>
      <c r="B18" s="214"/>
      <c r="C18" s="214"/>
      <c r="D18" s="56"/>
    </row>
    <row r="19" spans="1:22" ht="14.25" thickBot="1">
      <c r="A19" s="13"/>
      <c r="B19" s="13"/>
      <c r="C19" s="13"/>
      <c r="D19" s="13"/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</row>
    <row r="20" spans="1:22" ht="14.25" thickBot="1">
      <c r="A20" s="268" t="s">
        <v>5</v>
      </c>
      <c r="B20" s="271" t="s">
        <v>21</v>
      </c>
      <c r="C20" s="272"/>
      <c r="D20" s="273"/>
      <c r="E20" s="287" t="s">
        <v>18</v>
      </c>
      <c r="F20" s="288"/>
      <c r="G20" s="288"/>
      <c r="H20" s="288"/>
      <c r="I20" s="288"/>
      <c r="J20" s="289"/>
      <c r="K20" s="287" t="s">
        <v>18</v>
      </c>
      <c r="L20" s="288"/>
      <c r="M20" s="288"/>
      <c r="N20" s="288"/>
      <c r="O20" s="288"/>
      <c r="P20" s="289"/>
      <c r="Q20" s="287"/>
      <c r="R20" s="288"/>
      <c r="S20" s="288"/>
      <c r="T20" s="288"/>
      <c r="U20" s="288"/>
      <c r="V20" s="289"/>
    </row>
    <row r="21" spans="1:22" ht="18.75" customHeight="1" thickBot="1">
      <c r="A21" s="269"/>
      <c r="B21" s="274"/>
      <c r="C21" s="275"/>
      <c r="D21" s="276"/>
      <c r="E21" s="15"/>
      <c r="F21" s="16" t="s">
        <v>32</v>
      </c>
      <c r="G21" s="5">
        <f>+EMPRESAS!A39</f>
        <v>860061577</v>
      </c>
      <c r="H21" s="16"/>
      <c r="I21" s="16"/>
      <c r="J21" s="17"/>
      <c r="K21" s="15"/>
      <c r="L21" s="16" t="s">
        <v>32</v>
      </c>
      <c r="M21" s="5">
        <f>+EMPRESAS!A40</f>
        <v>91488772</v>
      </c>
      <c r="N21" s="16"/>
      <c r="O21" s="16"/>
      <c r="P21" s="17"/>
      <c r="Q21" s="281" t="str">
        <f>+EMPRESAS!A38</f>
        <v>CONSORCIO DOTACION DISTRITAL</v>
      </c>
      <c r="R21" s="282"/>
      <c r="S21" s="282"/>
      <c r="T21" s="282"/>
      <c r="U21" s="282"/>
      <c r="V21" s="283"/>
    </row>
    <row r="22" spans="1:22" ht="27" customHeight="1" thickBot="1">
      <c r="A22" s="269"/>
      <c r="B22" s="274"/>
      <c r="C22" s="275"/>
      <c r="D22" s="276"/>
      <c r="E22" s="239" t="str">
        <f>VLOOKUP(G21,EMPRESAS!A12:B40,2,0)</f>
        <v>INDUSTRIAL METALMADERA INMEMA LTDA</v>
      </c>
      <c r="F22" s="240"/>
      <c r="G22" s="240"/>
      <c r="H22" s="240"/>
      <c r="I22" s="240"/>
      <c r="J22" s="241"/>
      <c r="K22" s="239" t="str">
        <f>VLOOKUP(M21,EMPRESAS!A12:B40,2,0)</f>
        <v>RAFAEL BEJARANO GUALDRON-SOLUCIONES EDUCATIVAS</v>
      </c>
      <c r="L22" s="240"/>
      <c r="M22" s="240"/>
      <c r="N22" s="240"/>
      <c r="O22" s="240"/>
      <c r="P22" s="241"/>
      <c r="Q22" s="284"/>
      <c r="R22" s="285"/>
      <c r="S22" s="285"/>
      <c r="T22" s="285"/>
      <c r="U22" s="285"/>
      <c r="V22" s="286"/>
    </row>
    <row r="23" spans="1:22" ht="14.25" thickBot="1">
      <c r="A23" s="269"/>
      <c r="B23" s="274"/>
      <c r="C23" s="275"/>
      <c r="D23" s="276"/>
      <c r="E23" s="236" t="s">
        <v>0</v>
      </c>
      <c r="F23" s="237"/>
      <c r="G23" s="237"/>
      <c r="H23" s="237"/>
      <c r="I23" s="237"/>
      <c r="J23" s="238"/>
      <c r="K23" s="236" t="s">
        <v>0</v>
      </c>
      <c r="L23" s="237"/>
      <c r="M23" s="237"/>
      <c r="N23" s="237"/>
      <c r="O23" s="237"/>
      <c r="P23" s="238"/>
      <c r="Q23" s="236" t="s">
        <v>0</v>
      </c>
      <c r="R23" s="237"/>
      <c r="S23" s="237"/>
      <c r="T23" s="237"/>
      <c r="U23" s="237"/>
      <c r="V23" s="238"/>
    </row>
    <row r="24" spans="1:22" ht="14.25" thickBot="1">
      <c r="A24" s="270"/>
      <c r="B24" s="277"/>
      <c r="C24" s="278"/>
      <c r="D24" s="278"/>
      <c r="E24" s="18" t="s">
        <v>45</v>
      </c>
      <c r="F24" s="96">
        <v>0.65</v>
      </c>
      <c r="G24" s="20"/>
      <c r="H24" s="21" t="s">
        <v>2</v>
      </c>
      <c r="I24" s="17" t="s">
        <v>1</v>
      </c>
      <c r="J24" s="17" t="s">
        <v>44</v>
      </c>
      <c r="K24" s="18" t="s">
        <v>45</v>
      </c>
      <c r="L24" s="96">
        <v>0.35</v>
      </c>
      <c r="M24" s="20"/>
      <c r="N24" s="21" t="s">
        <v>2</v>
      </c>
      <c r="O24" s="17" t="s">
        <v>1</v>
      </c>
      <c r="P24" s="17" t="s">
        <v>44</v>
      </c>
      <c r="Q24" s="18" t="s">
        <v>45</v>
      </c>
      <c r="R24" s="19">
        <f>+F24+L24</f>
        <v>1</v>
      </c>
      <c r="S24" s="20"/>
      <c r="T24" s="21" t="s">
        <v>2</v>
      </c>
      <c r="U24" s="17" t="s">
        <v>1</v>
      </c>
      <c r="V24" s="17" t="s">
        <v>44</v>
      </c>
    </row>
    <row r="25" spans="1:22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4.25" thickBot="1">
      <c r="A26" s="13"/>
      <c r="B26" s="266" t="s">
        <v>22</v>
      </c>
      <c r="C26" s="266"/>
      <c r="D26" s="266"/>
      <c r="E26" s="22"/>
      <c r="F26" s="22"/>
      <c r="G26" s="22"/>
      <c r="H26" s="13"/>
      <c r="I26" s="13"/>
      <c r="J26" s="13"/>
      <c r="K26" s="22"/>
      <c r="L26" s="22"/>
      <c r="M26" s="22"/>
      <c r="N26" s="13"/>
      <c r="O26" s="13"/>
      <c r="P26" s="13"/>
      <c r="Q26" s="22"/>
      <c r="R26" s="22"/>
      <c r="S26" s="22"/>
      <c r="T26" s="13"/>
      <c r="U26" s="13"/>
      <c r="V26" s="13"/>
    </row>
    <row r="27" spans="1:22" ht="13.5">
      <c r="A27" s="248">
        <v>1</v>
      </c>
      <c r="B27" s="260" t="str">
        <f>+A10</f>
        <v>Razón Corriente &gt;= A   2,0 Veces</v>
      </c>
      <c r="C27" s="261"/>
      <c r="D27" s="262"/>
      <c r="E27" s="23" t="s">
        <v>23</v>
      </c>
      <c r="F27" s="24">
        <f>VLOOKUP(G21,EMPRESAS!A12:F40,3,0)</f>
        <v>3048863505</v>
      </c>
      <c r="G27" s="242">
        <f>F27/F28</f>
        <v>1.6708799314441414</v>
      </c>
      <c r="H27" s="230"/>
      <c r="I27" s="230" t="s">
        <v>48</v>
      </c>
      <c r="J27" s="232"/>
      <c r="K27" s="23" t="s">
        <v>23</v>
      </c>
      <c r="L27" s="24">
        <f>VLOOKUP(M21,EMPRESAS!A12:F40,3,0)</f>
        <v>8407029221</v>
      </c>
      <c r="M27" s="242">
        <f>L27/L28</f>
        <v>3.3945967863013706</v>
      </c>
      <c r="N27" s="230" t="s">
        <v>48</v>
      </c>
      <c r="O27" s="232"/>
      <c r="P27" s="232"/>
      <c r="Q27" s="23" t="s">
        <v>23</v>
      </c>
      <c r="R27" s="24">
        <f>(+F27*F24)+(L27*L24)</f>
        <v>4924221505.6</v>
      </c>
      <c r="S27" s="242">
        <f>(+G27*F24)+(M27*L24)</f>
        <v>2.2741808306441715</v>
      </c>
      <c r="T27" s="230" t="s">
        <v>48</v>
      </c>
      <c r="U27" s="232"/>
      <c r="V27" s="232"/>
    </row>
    <row r="28" spans="1:22" ht="14.25" thickBot="1">
      <c r="A28" s="250"/>
      <c r="B28" s="263"/>
      <c r="C28" s="264"/>
      <c r="D28" s="265"/>
      <c r="E28" s="26" t="s">
        <v>24</v>
      </c>
      <c r="F28" s="25">
        <f>VLOOKUP(G21,EMPRESAS!A12:F40,5,0)</f>
        <v>1824705323</v>
      </c>
      <c r="G28" s="243"/>
      <c r="H28" s="231"/>
      <c r="I28" s="231"/>
      <c r="J28" s="233"/>
      <c r="K28" s="26" t="s">
        <v>24</v>
      </c>
      <c r="L28" s="25">
        <f>VLOOKUP(M21,EMPRESAS!A12:F40,5,0)</f>
        <v>2476591404</v>
      </c>
      <c r="M28" s="243"/>
      <c r="N28" s="231"/>
      <c r="O28" s="233"/>
      <c r="P28" s="233"/>
      <c r="Q28" s="26" t="s">
        <v>24</v>
      </c>
      <c r="R28" s="25">
        <f>(+F28*F24)+(L28*L24)</f>
        <v>2052865451.35</v>
      </c>
      <c r="S28" s="243">
        <f>(+S12*R9)+(X12*W9)</f>
        <v>0</v>
      </c>
      <c r="T28" s="231"/>
      <c r="U28" s="233"/>
      <c r="V28" s="233"/>
    </row>
    <row r="29" spans="1:22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4.25" thickBot="1">
      <c r="A30" s="13"/>
      <c r="B30" s="266" t="s">
        <v>25</v>
      </c>
      <c r="C30" s="266"/>
      <c r="D30" s="26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248">
        <v>2</v>
      </c>
      <c r="B31" s="260" t="str">
        <f>+A11</f>
        <v>Endeudamiento  &lt;= A 50%</v>
      </c>
      <c r="C31" s="261"/>
      <c r="D31" s="262"/>
      <c r="E31" s="27" t="s">
        <v>26</v>
      </c>
      <c r="F31" s="24">
        <f>VLOOKUP(G21,EMPRESAS!A12:F40,6,0)</f>
        <v>5031155205</v>
      </c>
      <c r="G31" s="228">
        <f>F31/F32</f>
        <v>0.49125332759670776</v>
      </c>
      <c r="H31" s="230" t="s">
        <v>48</v>
      </c>
      <c r="I31" s="230"/>
      <c r="J31" s="232"/>
      <c r="K31" s="27" t="s">
        <v>26</v>
      </c>
      <c r="L31" s="24">
        <f>VLOOKUP(M21,EMPRESAS!A12:F40,6,0)</f>
        <v>4177383977</v>
      </c>
      <c r="M31" s="228">
        <f>L31/L32</f>
        <v>0.3819262777272198</v>
      </c>
      <c r="N31" s="230" t="s">
        <v>48</v>
      </c>
      <c r="O31" s="230"/>
      <c r="P31" s="232"/>
      <c r="Q31" s="27" t="s">
        <v>26</v>
      </c>
      <c r="R31" s="24">
        <f>(+F31*F24)+(L31*L24)</f>
        <v>4732335275.2</v>
      </c>
      <c r="S31" s="228">
        <f>(G31*F24)+(M31*L24)</f>
        <v>0.45298886014238693</v>
      </c>
      <c r="T31" s="230" t="s">
        <v>48</v>
      </c>
      <c r="U31" s="230"/>
      <c r="V31" s="232"/>
    </row>
    <row r="32" spans="1:22" ht="13.5" thickBot="1">
      <c r="A32" s="250"/>
      <c r="B32" s="263"/>
      <c r="C32" s="264"/>
      <c r="D32" s="265"/>
      <c r="E32" s="28" t="s">
        <v>29</v>
      </c>
      <c r="F32" s="25">
        <f>VLOOKUP(G21,EMPRESAS!A12:F40,4,0)</f>
        <v>10241467940</v>
      </c>
      <c r="G32" s="229"/>
      <c r="H32" s="231"/>
      <c r="I32" s="231"/>
      <c r="J32" s="233"/>
      <c r="K32" s="28" t="s">
        <v>29</v>
      </c>
      <c r="L32" s="25">
        <f>VLOOKUP(M21,EMPRESAS!A12:F40,4,0)</f>
        <v>10937671013</v>
      </c>
      <c r="M32" s="229"/>
      <c r="N32" s="231"/>
      <c r="O32" s="231"/>
      <c r="P32" s="233"/>
      <c r="Q32" s="28" t="s">
        <v>29</v>
      </c>
      <c r="R32" s="25">
        <f>(+F32*F24)+(L32*L24)</f>
        <v>10485139015.55</v>
      </c>
      <c r="S32" s="229"/>
      <c r="T32" s="231"/>
      <c r="U32" s="231"/>
      <c r="V32" s="23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4.25" thickBot="1">
      <c r="A34" s="13"/>
      <c r="B34" s="247" t="s">
        <v>27</v>
      </c>
      <c r="C34" s="247"/>
      <c r="D34" s="247"/>
      <c r="E34" s="13"/>
      <c r="G34" s="29"/>
      <c r="H34" s="30"/>
      <c r="I34" s="30"/>
      <c r="J34" s="30"/>
      <c r="K34" s="13"/>
      <c r="M34" s="29"/>
      <c r="N34" s="30"/>
      <c r="O34" s="30"/>
      <c r="P34" s="30"/>
      <c r="Q34" s="13"/>
      <c r="S34" s="29"/>
      <c r="T34" s="30"/>
      <c r="U34" s="30"/>
      <c r="V34" s="30"/>
    </row>
    <row r="35" spans="1:22" ht="13.5">
      <c r="A35" s="248">
        <v>3</v>
      </c>
      <c r="B35" s="251" t="str">
        <f>+A12</f>
        <v>Capital de Trabajo: &gt;= 50%  del Valor del Presupuesto Oficial</v>
      </c>
      <c r="C35" s="252"/>
      <c r="D35" s="253"/>
      <c r="E35" s="23" t="s">
        <v>23</v>
      </c>
      <c r="F35" s="24">
        <f>VLOOKUP(G21,EMPRESAS!A12:F40,3,0)</f>
        <v>3048863505</v>
      </c>
      <c r="G35" s="219">
        <f>F35-F36</f>
        <v>1224158182</v>
      </c>
      <c r="H35" s="230"/>
      <c r="I35" s="230" t="s">
        <v>48</v>
      </c>
      <c r="J35" s="232"/>
      <c r="K35" s="23" t="s">
        <v>23</v>
      </c>
      <c r="L35" s="24">
        <f>VLOOKUP(M21,EMPRESAS!A12:F40,3,0)</f>
        <v>8407029221</v>
      </c>
      <c r="M35" s="219">
        <f>L35-L36</f>
        <v>5930437817</v>
      </c>
      <c r="N35" s="230" t="s">
        <v>48</v>
      </c>
      <c r="O35" s="230"/>
      <c r="P35" s="232"/>
      <c r="Q35" s="23" t="s">
        <v>23</v>
      </c>
      <c r="R35" s="24">
        <f>(+F35*F24)+(L35*L24)</f>
        <v>4924221505.6</v>
      </c>
      <c r="S35" s="219">
        <f>+(G35*F24)+(M35*L24)</f>
        <v>2871356054.25</v>
      </c>
      <c r="T35" s="230" t="s">
        <v>48</v>
      </c>
      <c r="U35" s="230"/>
      <c r="V35" s="232"/>
    </row>
    <row r="36" spans="1:22" ht="14.25" thickBot="1">
      <c r="A36" s="249"/>
      <c r="B36" s="254"/>
      <c r="C36" s="255"/>
      <c r="D36" s="256"/>
      <c r="E36" s="26" t="s">
        <v>24</v>
      </c>
      <c r="F36" s="25">
        <f>VLOOKUP(G21,EMPRESAS!A12:F40,5,0)</f>
        <v>1824705323</v>
      </c>
      <c r="G36" s="220"/>
      <c r="H36" s="234"/>
      <c r="I36" s="234"/>
      <c r="J36" s="235"/>
      <c r="K36" s="26" t="s">
        <v>24</v>
      </c>
      <c r="L36" s="25">
        <f>VLOOKUP(M21,EMPRESAS!A12:F40,5,0)</f>
        <v>2476591404</v>
      </c>
      <c r="M36" s="220"/>
      <c r="N36" s="234"/>
      <c r="O36" s="234"/>
      <c r="P36" s="235"/>
      <c r="Q36" s="26" t="s">
        <v>24</v>
      </c>
      <c r="R36" s="25">
        <f>(+F36*F24)+(L36*L24)</f>
        <v>2052865451.35</v>
      </c>
      <c r="S36" s="220"/>
      <c r="T36" s="234"/>
      <c r="U36" s="234"/>
      <c r="V36" s="235"/>
    </row>
    <row r="37" spans="1:22" ht="14.25" thickBot="1">
      <c r="A37" s="250"/>
      <c r="B37" s="257"/>
      <c r="C37" s="258"/>
      <c r="D37" s="259"/>
      <c r="E37" s="1" t="s">
        <v>63</v>
      </c>
      <c r="F37" s="31">
        <f>+D15</f>
        <v>5408527039</v>
      </c>
      <c r="G37" s="9">
        <f>+F37*50%</f>
        <v>2704263519.5</v>
      </c>
      <c r="H37" s="231"/>
      <c r="I37" s="231"/>
      <c r="J37" s="233"/>
      <c r="K37" s="1" t="s">
        <v>63</v>
      </c>
      <c r="L37" s="31">
        <f>+D15</f>
        <v>5408527039</v>
      </c>
      <c r="M37" s="9">
        <f>+L37*50%</f>
        <v>2704263519.5</v>
      </c>
      <c r="N37" s="231"/>
      <c r="O37" s="231"/>
      <c r="P37" s="233"/>
      <c r="Q37" s="1" t="s">
        <v>63</v>
      </c>
      <c r="R37" s="31">
        <f>+D15</f>
        <v>5408527039</v>
      </c>
      <c r="S37" s="9">
        <f>+R37*50%</f>
        <v>2704263519.5</v>
      </c>
      <c r="T37" s="231"/>
      <c r="U37" s="231"/>
      <c r="V37" s="233"/>
    </row>
    <row r="38" spans="1:22" s="34" customFormat="1" ht="13.5" hidden="1">
      <c r="A38" s="32"/>
      <c r="B38" s="32"/>
      <c r="C38" s="32"/>
      <c r="D38" s="33"/>
      <c r="E38" s="32"/>
      <c r="F38" s="32"/>
      <c r="G38" s="218"/>
      <c r="H38" s="32"/>
      <c r="I38" s="32"/>
      <c r="J38" s="32"/>
      <c r="K38" s="32"/>
      <c r="L38" s="32"/>
      <c r="M38" s="218"/>
      <c r="N38" s="32"/>
      <c r="O38" s="32"/>
      <c r="P38" s="32"/>
      <c r="Q38" s="32"/>
      <c r="R38" s="32"/>
      <c r="S38" s="218"/>
      <c r="T38" s="32"/>
      <c r="U38" s="32"/>
      <c r="V38" s="32"/>
    </row>
    <row r="39" spans="1:22" s="34" customFormat="1" ht="13.5" hidden="1">
      <c r="A39" s="32"/>
      <c r="B39" s="244" t="s">
        <v>28</v>
      </c>
      <c r="C39" s="244"/>
      <c r="D39" s="244"/>
      <c r="E39" s="32"/>
      <c r="F39" s="35"/>
      <c r="G39" s="218"/>
      <c r="H39" s="32"/>
      <c r="I39" s="32"/>
      <c r="J39" s="32"/>
      <c r="K39" s="32"/>
      <c r="L39" s="35"/>
      <c r="M39" s="218"/>
      <c r="N39" s="32"/>
      <c r="O39" s="32"/>
      <c r="P39" s="32"/>
      <c r="Q39" s="32"/>
      <c r="R39" s="35"/>
      <c r="S39" s="218"/>
      <c r="T39" s="32"/>
      <c r="U39" s="32"/>
      <c r="V39" s="32"/>
    </row>
    <row r="40" spans="1:22" ht="14.25" hidden="1" thickBot="1">
      <c r="A40" s="245">
        <v>4</v>
      </c>
      <c r="B40" s="260">
        <f>+A13</f>
        <v>0</v>
      </c>
      <c r="C40" s="261"/>
      <c r="D40" s="262"/>
      <c r="E40" s="36" t="s">
        <v>41</v>
      </c>
      <c r="F40" s="37">
        <f>+C16</f>
        <v>0</v>
      </c>
      <c r="G40" s="219" t="e">
        <f>+EMPRESAS!#REF!</f>
        <v>#REF!</v>
      </c>
      <c r="H40" s="221" t="s">
        <v>48</v>
      </c>
      <c r="I40" s="221"/>
      <c r="J40" s="223"/>
      <c r="K40" s="36" t="s">
        <v>41</v>
      </c>
      <c r="L40" s="37">
        <f>+C16</f>
        <v>0</v>
      </c>
      <c r="M40" s="219" t="e">
        <f>+EMPRESAS!#REF!</f>
        <v>#REF!</v>
      </c>
      <c r="N40" s="221" t="s">
        <v>48</v>
      </c>
      <c r="O40" s="221"/>
      <c r="P40" s="223"/>
      <c r="Q40" s="36" t="s">
        <v>41</v>
      </c>
      <c r="R40" s="37">
        <f>+C16</f>
        <v>0</v>
      </c>
      <c r="S40" s="219" t="e">
        <f>+G40+M40</f>
        <v>#REF!</v>
      </c>
      <c r="T40" s="221" t="s">
        <v>48</v>
      </c>
      <c r="U40" s="221"/>
      <c r="V40" s="223"/>
    </row>
    <row r="41" spans="1:22" ht="14.25" hidden="1" thickBot="1">
      <c r="A41" s="246"/>
      <c r="B41" s="263"/>
      <c r="C41" s="264"/>
      <c r="D41" s="265"/>
      <c r="E41" s="36" t="s">
        <v>34</v>
      </c>
      <c r="F41" s="37">
        <f>+F40*75%</f>
        <v>0</v>
      </c>
      <c r="G41" s="220"/>
      <c r="H41" s="222"/>
      <c r="I41" s="222"/>
      <c r="J41" s="224"/>
      <c r="K41" s="36" t="s">
        <v>34</v>
      </c>
      <c r="L41" s="37">
        <f>+L40*75%</f>
        <v>0</v>
      </c>
      <c r="M41" s="220"/>
      <c r="N41" s="222"/>
      <c r="O41" s="222"/>
      <c r="P41" s="224"/>
      <c r="Q41" s="36" t="s">
        <v>34</v>
      </c>
      <c r="R41" s="37">
        <f>+R40*75%</f>
        <v>0</v>
      </c>
      <c r="S41" s="220"/>
      <c r="T41" s="222"/>
      <c r="U41" s="222"/>
      <c r="V41" s="224"/>
    </row>
    <row r="42" spans="1:22" ht="14.25" thickBot="1">
      <c r="A42" s="13"/>
      <c r="B42" s="13"/>
      <c r="C42" s="13"/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3.5" thickBot="1">
      <c r="A43" s="43" t="s">
        <v>30</v>
      </c>
      <c r="B43" s="44"/>
      <c r="C43" s="44"/>
      <c r="D43" s="44"/>
      <c r="E43" s="225" t="s">
        <v>96</v>
      </c>
      <c r="F43" s="226"/>
      <c r="G43" s="226"/>
      <c r="H43" s="226"/>
      <c r="I43" s="226"/>
      <c r="J43" s="227"/>
      <c r="K43" s="225" t="s">
        <v>50</v>
      </c>
      <c r="L43" s="226"/>
      <c r="M43" s="226"/>
      <c r="N43" s="226"/>
      <c r="O43" s="226"/>
      <c r="P43" s="227"/>
      <c r="Q43" s="225" t="s">
        <v>49</v>
      </c>
      <c r="R43" s="226"/>
      <c r="S43" s="226"/>
      <c r="T43" s="226"/>
      <c r="U43" s="226"/>
      <c r="V43" s="227"/>
    </row>
    <row r="44" spans="1:4" ht="13.5">
      <c r="A44" s="13"/>
      <c r="B44" s="13"/>
      <c r="C44" s="13"/>
      <c r="D44" s="13"/>
    </row>
    <row r="45" spans="1:23" ht="13.5">
      <c r="A45" s="14"/>
      <c r="B45" s="13"/>
      <c r="C45" s="13"/>
      <c r="D45" s="13"/>
      <c r="W45" s="61"/>
    </row>
    <row r="46" spans="1:4" ht="13.5">
      <c r="A46" s="13"/>
      <c r="B46" s="13"/>
      <c r="C46" s="13"/>
      <c r="D46" s="13"/>
    </row>
    <row r="47" spans="1:3" s="11" customFormat="1" ht="11.25">
      <c r="A47" s="42"/>
      <c r="B47" s="42"/>
      <c r="C47" s="42"/>
    </row>
    <row r="48" spans="1:6" s="11" customFormat="1" ht="11.25">
      <c r="A48" s="279"/>
      <c r="B48" s="279"/>
      <c r="C48" s="279"/>
      <c r="D48" s="279"/>
      <c r="F48" s="65" t="s">
        <v>61</v>
      </c>
    </row>
    <row r="49" spans="1:6" s="11" customFormat="1" ht="11.25">
      <c r="A49" s="280"/>
      <c r="B49" s="280"/>
      <c r="C49" s="280"/>
      <c r="D49" s="280"/>
      <c r="F49" s="64" t="s">
        <v>43</v>
      </c>
    </row>
    <row r="50" spans="1:6" s="11" customFormat="1" ht="11.25">
      <c r="A50" s="42"/>
      <c r="B50" s="42"/>
      <c r="C50" s="42"/>
      <c r="D50" s="42"/>
      <c r="F50" s="2"/>
    </row>
    <row r="51" s="11" customFormat="1" ht="11.25">
      <c r="F51" s="2"/>
    </row>
    <row r="52" spans="1:6" ht="13.5">
      <c r="A52" s="13"/>
      <c r="B52" s="13"/>
      <c r="C52" s="13"/>
      <c r="D52" s="13"/>
      <c r="F52" s="2"/>
    </row>
    <row r="53" spans="1:4" ht="13.5">
      <c r="A53" t="s">
        <v>103</v>
      </c>
      <c r="B53" s="13"/>
      <c r="C53" s="13"/>
      <c r="D53" s="13"/>
    </row>
    <row r="54" spans="1:4" ht="13.5">
      <c r="A54" s="13"/>
      <c r="B54" s="13"/>
      <c r="C54" s="13"/>
      <c r="D54" s="13"/>
    </row>
    <row r="55" spans="1:4" ht="13.5">
      <c r="A55" s="13" t="s">
        <v>65</v>
      </c>
      <c r="B55" s="13"/>
      <c r="C55" s="13"/>
      <c r="D55" s="13"/>
    </row>
    <row r="56" spans="1:4" ht="13.5">
      <c r="A56" s="13"/>
      <c r="B56" s="13"/>
      <c r="C56" s="13"/>
      <c r="D56" s="13"/>
    </row>
    <row r="57" spans="1:4" ht="13.5">
      <c r="A57" s="13"/>
      <c r="B57" s="13"/>
      <c r="C57" s="13"/>
      <c r="D57" s="13"/>
    </row>
    <row r="58" spans="1:4" ht="13.5">
      <c r="A58" s="13"/>
      <c r="B58" s="13"/>
      <c r="C58" s="13"/>
      <c r="D58" s="13"/>
    </row>
    <row r="59" spans="1:4" ht="13.5">
      <c r="A59" s="13"/>
      <c r="B59" s="13"/>
      <c r="C59" s="13"/>
      <c r="D59" s="13"/>
    </row>
    <row r="60" spans="1:4" ht="13.5">
      <c r="A60" s="13"/>
      <c r="B60" s="13"/>
      <c r="C60" s="13"/>
      <c r="D60" s="13"/>
    </row>
    <row r="61" spans="1:4" ht="13.5">
      <c r="A61" s="13"/>
      <c r="B61" s="13"/>
      <c r="C61" s="13"/>
      <c r="D61" s="13"/>
    </row>
    <row r="62" spans="1:4" ht="13.5">
      <c r="A62" s="13"/>
      <c r="B62" s="13"/>
      <c r="C62" s="13"/>
      <c r="D62" s="13"/>
    </row>
    <row r="63" spans="1:4" ht="13.5">
      <c r="A63" s="13"/>
      <c r="B63" s="13"/>
      <c r="C63" s="13"/>
      <c r="D63" s="13"/>
    </row>
    <row r="64" spans="1:4" ht="13.5">
      <c r="A64" s="13"/>
      <c r="B64" s="13"/>
      <c r="C64" s="13"/>
      <c r="D64" s="13"/>
    </row>
    <row r="65" spans="1:4" ht="13.5">
      <c r="A65" s="13"/>
      <c r="B65" s="13"/>
      <c r="C65" s="13"/>
      <c r="D65" s="13"/>
    </row>
    <row r="66" spans="1:4" ht="13.5">
      <c r="A66" s="13"/>
      <c r="B66" s="13"/>
      <c r="C66" s="13"/>
      <c r="D66" s="13"/>
    </row>
    <row r="67" spans="1:4" ht="13.5">
      <c r="A67" s="13"/>
      <c r="B67" s="13"/>
      <c r="C67" s="13"/>
      <c r="D67" s="13"/>
    </row>
    <row r="68" spans="1:4" ht="13.5">
      <c r="A68" s="13"/>
      <c r="B68" s="13"/>
      <c r="C68" s="13"/>
      <c r="D68" s="13"/>
    </row>
    <row r="69" spans="1:4" ht="13.5">
      <c r="A69" s="13"/>
      <c r="B69" s="13"/>
      <c r="C69" s="13"/>
      <c r="D69" s="13"/>
    </row>
    <row r="70" spans="1:4" ht="13.5">
      <c r="A70" s="13"/>
      <c r="B70" s="13"/>
      <c r="C70" s="13"/>
      <c r="D70" s="13"/>
    </row>
    <row r="71" spans="1:4" ht="13.5">
      <c r="A71" s="13"/>
      <c r="B71" s="13"/>
      <c r="C71" s="13"/>
      <c r="D71" s="13"/>
    </row>
    <row r="72" spans="1:4" ht="13.5">
      <c r="A72" s="13"/>
      <c r="B72" s="13"/>
      <c r="C72" s="13"/>
      <c r="D72" s="13"/>
    </row>
    <row r="73" spans="1:4" ht="13.5">
      <c r="A73" s="13"/>
      <c r="B73" s="13"/>
      <c r="C73" s="13"/>
      <c r="D73" s="13"/>
    </row>
    <row r="74" spans="1:4" ht="13.5">
      <c r="A74" s="13"/>
      <c r="B74" s="13"/>
      <c r="C74" s="13"/>
      <c r="D74" s="13"/>
    </row>
    <row r="75" spans="1:4" ht="13.5">
      <c r="A75" s="13"/>
      <c r="B75" s="13"/>
      <c r="C75" s="13"/>
      <c r="D75" s="13"/>
    </row>
    <row r="76" spans="1:4" ht="13.5">
      <c r="A76" s="13"/>
      <c r="B76" s="13"/>
      <c r="C76" s="13"/>
      <c r="D76" s="13"/>
    </row>
    <row r="77" spans="1:4" ht="13.5">
      <c r="A77" s="13"/>
      <c r="B77" s="13"/>
      <c r="C77" s="13"/>
      <c r="D77" s="13"/>
    </row>
    <row r="78" spans="1:4" ht="13.5">
      <c r="A78" s="13"/>
      <c r="B78" s="13"/>
      <c r="C78" s="13"/>
      <c r="D78" s="13"/>
    </row>
    <row r="79" spans="1:4" ht="13.5">
      <c r="A79" s="13"/>
      <c r="B79" s="13"/>
      <c r="C79" s="13"/>
      <c r="D79" s="13"/>
    </row>
    <row r="80" spans="1:4" ht="13.5">
      <c r="A80" s="13"/>
      <c r="B80" s="13"/>
      <c r="C80" s="13"/>
      <c r="D80" s="13"/>
    </row>
    <row r="81" spans="1:4" ht="13.5">
      <c r="A81" s="13"/>
      <c r="B81" s="13"/>
      <c r="C81" s="13"/>
      <c r="D81" s="13"/>
    </row>
    <row r="82" spans="1:4" ht="13.5">
      <c r="A82" s="13"/>
      <c r="B82" s="13"/>
      <c r="C82" s="13"/>
      <c r="D82" s="13"/>
    </row>
    <row r="83" spans="1:4" ht="13.5">
      <c r="A83" s="13"/>
      <c r="B83" s="13"/>
      <c r="C83" s="13"/>
      <c r="D83" s="13"/>
    </row>
    <row r="84" spans="1:4" ht="13.5">
      <c r="A84" s="13"/>
      <c r="B84" s="13"/>
      <c r="C84" s="13"/>
      <c r="D84" s="13"/>
    </row>
    <row r="85" spans="1:4" ht="13.5">
      <c r="A85" s="13"/>
      <c r="B85" s="13"/>
      <c r="C85" s="13"/>
      <c r="D85" s="13"/>
    </row>
    <row r="86" spans="1:4" ht="13.5">
      <c r="A86" s="13"/>
      <c r="B86" s="13"/>
      <c r="C86" s="13"/>
      <c r="D86" s="13"/>
    </row>
    <row r="87" spans="1:4" ht="13.5">
      <c r="A87" s="13"/>
      <c r="B87" s="13"/>
      <c r="C87" s="13"/>
      <c r="D87" s="13"/>
    </row>
    <row r="88" spans="1:4" ht="13.5">
      <c r="A88" s="13"/>
      <c r="B88" s="13"/>
      <c r="C88" s="13"/>
      <c r="D88" s="13"/>
    </row>
    <row r="89" spans="1:4" ht="13.5">
      <c r="A89" s="13"/>
      <c r="B89" s="13"/>
      <c r="C89" s="13"/>
      <c r="D89" s="13"/>
    </row>
    <row r="90" spans="1:4" ht="13.5">
      <c r="A90" s="13"/>
      <c r="B90" s=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s="13"/>
      <c r="B92" s="13"/>
      <c r="C92" s="13"/>
      <c r="D92" s="13"/>
    </row>
    <row r="93" spans="1:4" ht="13.5">
      <c r="A93" s="13"/>
      <c r="B93" s="13"/>
      <c r="C93" s="13"/>
      <c r="D93" s="13"/>
    </row>
    <row r="94" spans="1:4" ht="13.5">
      <c r="A94" s="13"/>
      <c r="B94" s="13"/>
      <c r="C94" s="13"/>
      <c r="D94" s="13"/>
    </row>
    <row r="95" spans="1:4" ht="13.5">
      <c r="A95" s="13"/>
      <c r="B95" s="13"/>
      <c r="C95" s="13"/>
      <c r="D95" s="13"/>
    </row>
    <row r="96" spans="1:4" ht="13.5">
      <c r="A96" s="13"/>
      <c r="B96" s="13"/>
      <c r="C96" s="13"/>
      <c r="D96" s="13"/>
    </row>
    <row r="97" spans="1:4" ht="13.5">
      <c r="A97" s="13"/>
      <c r="B97" s="13"/>
      <c r="C97" s="13"/>
      <c r="D97" s="13"/>
    </row>
    <row r="98" spans="1:4" ht="13.5">
      <c r="A98" s="13"/>
      <c r="B98" s="13"/>
      <c r="C98" s="13"/>
      <c r="D98" s="13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</sheetData>
  <sheetProtection/>
  <mergeCells count="85">
    <mergeCell ref="A49:D49"/>
    <mergeCell ref="U40:U41"/>
    <mergeCell ref="V40:V41"/>
    <mergeCell ref="E43:J43"/>
    <mergeCell ref="K43:P43"/>
    <mergeCell ref="Q43:V43"/>
    <mergeCell ref="A48:D48"/>
    <mergeCell ref="M40:M41"/>
    <mergeCell ref="N40:N41"/>
    <mergeCell ref="O40:O41"/>
    <mergeCell ref="P40:P41"/>
    <mergeCell ref="S40:S41"/>
    <mergeCell ref="T40:T41"/>
    <mergeCell ref="A40:A41"/>
    <mergeCell ref="B40:D41"/>
    <mergeCell ref="G40:G41"/>
    <mergeCell ref="H40:H41"/>
    <mergeCell ref="I40:I41"/>
    <mergeCell ref="J40:J41"/>
    <mergeCell ref="U35:U37"/>
    <mergeCell ref="V35:V37"/>
    <mergeCell ref="G38:G39"/>
    <mergeCell ref="M38:M39"/>
    <mergeCell ref="S38:S39"/>
    <mergeCell ref="B39:D39"/>
    <mergeCell ref="M35:M36"/>
    <mergeCell ref="N35:N37"/>
    <mergeCell ref="O35:O37"/>
    <mergeCell ref="P35:P37"/>
    <mergeCell ref="S35:S36"/>
    <mergeCell ref="T35:T37"/>
    <mergeCell ref="T31:T32"/>
    <mergeCell ref="U31:U32"/>
    <mergeCell ref="V31:V32"/>
    <mergeCell ref="B34:D34"/>
    <mergeCell ref="J31:J32"/>
    <mergeCell ref="M31:M32"/>
    <mergeCell ref="N31:N32"/>
    <mergeCell ref="O31:O32"/>
    <mergeCell ref="A35:A37"/>
    <mergeCell ref="B35:D37"/>
    <mergeCell ref="G35:G36"/>
    <mergeCell ref="H35:H37"/>
    <mergeCell ref="I35:I37"/>
    <mergeCell ref="J35:J37"/>
    <mergeCell ref="P31:P32"/>
    <mergeCell ref="S31:S32"/>
    <mergeCell ref="B30:D30"/>
    <mergeCell ref="A31:A32"/>
    <mergeCell ref="B31:D32"/>
    <mergeCell ref="G31:G32"/>
    <mergeCell ref="H31:H32"/>
    <mergeCell ref="I31:I32"/>
    <mergeCell ref="O27:O28"/>
    <mergeCell ref="P27:P28"/>
    <mergeCell ref="S27:S28"/>
    <mergeCell ref="T27:T28"/>
    <mergeCell ref="U27:U28"/>
    <mergeCell ref="V27:V28"/>
    <mergeCell ref="Q23:V23"/>
    <mergeCell ref="B26:D26"/>
    <mergeCell ref="A27:A28"/>
    <mergeCell ref="B27:D28"/>
    <mergeCell ref="G27:G28"/>
    <mergeCell ref="H27:H28"/>
    <mergeCell ref="I27:I28"/>
    <mergeCell ref="J27:J28"/>
    <mergeCell ref="M27:M28"/>
    <mergeCell ref="N27:N28"/>
    <mergeCell ref="A20:A24"/>
    <mergeCell ref="B20:D24"/>
    <mergeCell ref="E20:J20"/>
    <mergeCell ref="K20:P20"/>
    <mergeCell ref="Q20:V20"/>
    <mergeCell ref="Q21:V22"/>
    <mergeCell ref="E22:J22"/>
    <mergeCell ref="K22:P22"/>
    <mergeCell ref="E23:J23"/>
    <mergeCell ref="K23:P23"/>
    <mergeCell ref="A8:D8"/>
    <mergeCell ref="D15:E15"/>
    <mergeCell ref="A17:C17"/>
    <mergeCell ref="K17:L17"/>
    <mergeCell ref="Q17:R17"/>
    <mergeCell ref="A18:C18"/>
  </mergeCells>
  <printOptions horizontalCentered="1" verticalCentered="1"/>
  <pageMargins left="0.5511811023622047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distrital</cp:lastModifiedBy>
  <cp:lastPrinted>2013-05-10T13:49:16Z</cp:lastPrinted>
  <dcterms:created xsi:type="dcterms:W3CDTF">1996-11-27T10:00:04Z</dcterms:created>
  <dcterms:modified xsi:type="dcterms:W3CDTF">2013-05-16T21:24:07Z</dcterms:modified>
  <cp:category/>
  <cp:version/>
  <cp:contentType/>
  <cp:contentStatus/>
</cp:coreProperties>
</file>