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1840" windowHeight="13140" activeTab="0"/>
  </bookViews>
  <sheets>
    <sheet name="Ejecucion corte febrero" sheetId="1" r:id="rId1"/>
  </sheets>
  <definedNames>
    <definedName name="_xlnm.Print_Area" localSheetId="0">'Ejecucion corte febrero'!$B$14:$M$37</definedName>
    <definedName name="_xlnm.Print_Titles" localSheetId="0">'Ejecucion corte febrero'!$14:$16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<sst xmlns="http://schemas.openxmlformats.org/spreadsheetml/2006/main" count="79" uniqueCount="72">
  <si>
    <t>Universidad Distrital Francisco Jose de Caldas</t>
  </si>
  <si>
    <t>Contrato 1855 de 2019</t>
  </si>
  <si>
    <t>Auditoria integral Idexud</t>
  </si>
  <si>
    <t xml:space="preserve">Convenciones: </t>
  </si>
  <si>
    <t>Actividad proyectada</t>
  </si>
  <si>
    <t>Actvidad ejecutada</t>
  </si>
  <si>
    <t>Periodo de suspensión</t>
  </si>
  <si>
    <t>CRONOGRAMA DE ACTIVIDADES PROPUESTAS - AUDITORIA INTEGRAL IDEXUD</t>
  </si>
  <si>
    <t>FASE</t>
  </si>
  <si>
    <t>DESCRIPCION</t>
  </si>
  <si>
    <t>ACTIVIDADES</t>
  </si>
  <si>
    <t>ENERO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</si>
  <si>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</si>
  <si>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</si>
  <si>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</si>
  <si>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</si>
  <si>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</si>
  <si>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</si>
  <si>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</si>
  <si>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</si>
  <si>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AVANCE  MES</t>
  </si>
  <si>
    <t>AVANCE ACUMULADO</t>
  </si>
  <si>
    <t>Revisión y modificaciones cronograma, plan de trabajo</t>
  </si>
  <si>
    <t>fase 1</t>
  </si>
  <si>
    <t>Entendimiento de las operaciones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</si>
  <si>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</si>
  <si>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</si>
  <si>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</si>
  <si>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</si>
  <si>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</si>
  <si>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</si>
  <si>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</si>
  <si>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</si>
  <si>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</si>
  <si>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</si>
  <si>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</si>
  <si>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</si>
  <si>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</si>
  <si>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</si>
  <si>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>fase 2</t>
  </si>
  <si>
    <t>Evaluación de procesos, controles y régimen de contratación</t>
  </si>
  <si>
    <t>Verificación del cumplimiento por parte de la compañía de las leyes y regulaciones comerciales y de contratación aplicables.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</si>
  <si>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</si>
  <si>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</si>
  <si>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</si>
  <si>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</si>
  <si>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>Verificación de soportes de convenios y de gestión financiera y administrativa</t>
  </si>
  <si>
    <t>Análisis del objeto del convenio, cumplimiento del mismo y utilización de los recursos.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</si>
  <si>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</si>
  <si>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>Documentar los componentes juridicos y financieros de los convenios con base en la información que se encuentra en el SIDEXU y la información fisica que nos es suministrada de los 188 convenios realizados entre el año 2016 y el año 2018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</si>
  <si>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</si>
  <si>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</si>
  <si>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 xml:space="preserve">Analisis de la composición y antigüedad de los saldos de cuentas contables correspondiente a los años 2012 a 2018  </t>
  </si>
  <si>
    <t>Recalculo de los giros por beneficio institucional realizados a la Universidad durante los años 2012 a 2018</t>
  </si>
  <si>
    <t xml:space="preserve">1. Informe parcial revisión financiera y jurídica de convenios y contratos correspondientes a los años 2012 a 2015.   </t>
  </si>
  <si>
    <t>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</si>
  <si>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</si>
  <si>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PORCENTAJE MENSUAL DE CUMPLIMIENTO</t>
  </si>
  <si>
    <t>VIGENCIA DEL CONTRATO EN MESES</t>
  </si>
  <si>
    <t>6 MESES</t>
  </si>
  <si>
    <t>VIGENCIA DEL CONTRATO EN DIAS</t>
  </si>
  <si>
    <t>CANTIDAD DE DIAS REALES DE EJECUCION</t>
  </si>
  <si>
    <t>CANTIDAD DE MESES REALES DE EJECUCION</t>
  </si>
  <si>
    <t xml:space="preserve">%CUMPLIMIENTO DE CADA MES </t>
  </si>
  <si>
    <t>%CUMPLIMIENTO CON CORTE AL 31 DE AGOSTO</t>
  </si>
  <si>
    <t>AVANCE EN CUMPLIMIENTO DE EJECUCION DEL CONTRATO MES ENERO</t>
  </si>
  <si>
    <t>AVANCE EN CUMPLIMIENTO DE EJECUCION DEL CONTRATO MES FEBRERO</t>
  </si>
  <si>
    <t>TOTAL PORCENTAJE AVANCE EJECUCION CONTRATO 1855</t>
  </si>
  <si>
    <t>Ejecucion Total</t>
  </si>
  <si>
    <t>6 meses</t>
  </si>
  <si>
    <t>Cumplimiento del 1er mes febrero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</si>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</sst>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rgb="FF00000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hair"/>
      <right style="hair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9" fontId="0" fillId="0" borderId="0" xfId="20" applyFont="1" applyFill="1" applyBorder="1" applyAlignment="1">
      <alignment horizontal="left" vertical="top"/>
    </xf>
    <xf numFmtId="0" fontId="0" fillId="5" borderId="9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9" fontId="6" fillId="3" borderId="11" xfId="20" applyFont="1" applyFill="1" applyBorder="1" applyAlignment="1">
      <alignment horizontal="center" vertical="top" shrinkToFit="1"/>
    </xf>
    <xf numFmtId="9" fontId="6" fillId="4" borderId="11" xfId="20" applyFont="1" applyFill="1" applyBorder="1" applyAlignment="1">
      <alignment horizontal="center" vertical="top" shrinkToFit="1"/>
    </xf>
    <xf numFmtId="1" fontId="2" fillId="6" borderId="10" xfId="0" applyNumberFormat="1" applyFont="1" applyFill="1" applyBorder="1" applyAlignment="1">
      <alignment horizontal="center" vertical="top" shrinkToFit="1"/>
    </xf>
    <xf numFmtId="0" fontId="5" fillId="3" borderId="12" xfId="0" applyFont="1" applyFill="1" applyBorder="1" applyAlignment="1">
      <alignment horizontal="center" vertical="center" wrapText="1"/>
    </xf>
    <xf numFmtId="9" fontId="5" fillId="4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1" fontId="2" fillId="7" borderId="14" xfId="0" applyNumberFormat="1" applyFont="1" applyFill="1" applyBorder="1" applyAlignment="1">
      <alignment horizontal="center" vertical="top" shrinkToFit="1"/>
    </xf>
    <xf numFmtId="1" fontId="2" fillId="8" borderId="10" xfId="0" applyNumberFormat="1" applyFont="1" applyFill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wrapText="1"/>
    </xf>
    <xf numFmtId="9" fontId="6" fillId="3" borderId="10" xfId="20" applyFont="1" applyFill="1" applyBorder="1" applyAlignment="1">
      <alignment horizontal="center" vertical="top" shrinkToFit="1"/>
    </xf>
    <xf numFmtId="9" fontId="6" fillId="4" borderId="10" xfId="20" applyFont="1" applyFill="1" applyBorder="1" applyAlignment="1">
      <alignment horizontal="center" vertical="top" shrinkToFit="1"/>
    </xf>
    <xf numFmtId="0" fontId="6" fillId="8" borderId="10" xfId="0" applyFont="1" applyFill="1" applyBorder="1" applyAlignment="1">
      <alignment vertical="top" wrapText="1"/>
    </xf>
    <xf numFmtId="10" fontId="6" fillId="3" borderId="10" xfId="20" applyNumberFormat="1" applyFont="1" applyFill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left" vertical="top" wrapText="1"/>
    </xf>
    <xf numFmtId="10" fontId="6" fillId="4" borderId="10" xfId="20" applyNumberFormat="1" applyFont="1" applyFill="1" applyBorder="1" applyAlignment="1">
      <alignment horizontal="center" vertical="top" shrinkToFit="1"/>
    </xf>
    <xf numFmtId="0" fontId="6" fillId="9" borderId="10" xfId="0" applyFont="1" applyFill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1" fontId="2" fillId="9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0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2" fontId="0" fillId="0" borderId="7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9" fontId="3" fillId="0" borderId="19" xfId="20" applyFont="1" applyFill="1" applyBorder="1" applyAlignment="1">
      <alignment horizontal="center" vertical="top"/>
    </xf>
    <xf numFmtId="9" fontId="3" fillId="0" borderId="20" xfId="20" applyFont="1" applyFill="1" applyBorder="1" applyAlignment="1">
      <alignment horizontal="center" vertical="top"/>
    </xf>
    <xf numFmtId="10" fontId="0" fillId="0" borderId="21" xfId="0" applyNumberFormat="1" applyFont="1" applyBorder="1" applyAlignment="1">
      <alignment horizontal="center" vertical="top"/>
    </xf>
    <xf numFmtId="9" fontId="0" fillId="0" borderId="0" xfId="0" applyNumberFormat="1" applyFont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9" fontId="6" fillId="4" borderId="32" xfId="20" applyFont="1" applyFill="1" applyBorder="1" applyAlignment="1">
      <alignment horizontal="center" vertical="center" shrinkToFit="1"/>
    </xf>
    <xf numFmtId="9" fontId="6" fillId="4" borderId="14" xfId="2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9" fontId="6" fillId="3" borderId="11" xfId="20" applyFont="1" applyFill="1" applyBorder="1" applyAlignment="1">
      <alignment horizontal="center" vertical="center" shrinkToFit="1"/>
    </xf>
    <xf numFmtId="9" fontId="6" fillId="3" borderId="32" xfId="20" applyFont="1" applyFill="1" applyBorder="1" applyAlignment="1">
      <alignment horizontal="center" vertical="center" shrinkToFit="1"/>
    </xf>
    <xf numFmtId="9" fontId="6" fillId="3" borderId="14" xfId="20" applyFont="1" applyFill="1" applyBorder="1" applyAlignment="1">
      <alignment horizontal="center" vertical="center" shrinkToFit="1"/>
    </xf>
    <xf numFmtId="9" fontId="6" fillId="4" borderId="11" xfId="2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top"/>
    </xf>
    <xf numFmtId="0" fontId="0" fillId="5" borderId="9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0" fontId="4" fillId="10" borderId="16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AFB3-7617-4F66-9E46-F536504135AB}">
  <dimension ref="A2:N89"/>
  <sheetViews>
    <sheetView showGridLines="0" tabSelected="1" zoomScale="70" zoomScaleNormal="70" workbookViewId="0" topLeftCell="A4">
      <selection activeCell="C18" sqref="C18:C30"/>
    </sheetView>
  </sheetViews>
  <sheetFormatPr defaultColWidth="9.33203125" defaultRowHeight="12.75"/>
  <cols>
    <col min="1" max="1" width="24" style="1" customWidth="1"/>
    <col min="2" max="2" width="56.33203125" style="1" bestFit="1" customWidth="1"/>
    <col min="3" max="3" width="47.5" style="1" customWidth="1"/>
    <col min="4" max="4" width="57.16015625" style="1" customWidth="1"/>
    <col min="5" max="7" width="17.33203125" style="1" customWidth="1"/>
    <col min="8" max="11" width="9.83203125" style="1" customWidth="1"/>
    <col min="12" max="13" width="16.83203125" style="1" customWidth="1"/>
    <col min="14" max="16384" width="9.33203125" style="1" customWidth="1"/>
  </cols>
  <sheetData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6" spans="1:2" ht="12.75">
      <c r="A6" s="3"/>
      <c r="B6" s="4"/>
    </row>
    <row r="7" spans="1:2" ht="12.75">
      <c r="A7" s="80" t="s">
        <v>3</v>
      </c>
      <c r="B7" s="5" t="s">
        <v>4</v>
      </c>
    </row>
    <row r="8" spans="1:2" ht="12.75">
      <c r="A8" s="80"/>
      <c r="B8" s="5"/>
    </row>
    <row r="9" spans="1:2" ht="12.75">
      <c r="A9" s="80"/>
      <c r="B9" s="5" t="s">
        <v>5</v>
      </c>
    </row>
    <row r="10" spans="1:2" ht="12.75">
      <c r="A10" s="80"/>
      <c r="B10" s="5"/>
    </row>
    <row r="11" spans="1:2" ht="12.75">
      <c r="A11" s="6"/>
      <c r="B11" s="5" t="s">
        <v>6</v>
      </c>
    </row>
    <row r="12" spans="1:2" ht="12.75">
      <c r="A12" s="7"/>
      <c r="B12" s="8"/>
    </row>
    <row r="13" ht="13.5" thickBot="1"/>
    <row r="14" spans="1:13" ht="13.5" customHeight="1" thickBot="1">
      <c r="A14" s="81"/>
      <c r="B14" s="84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3.5" customHeight="1" thickBot="1">
      <c r="A15" s="82"/>
      <c r="B15" s="86" t="s">
        <v>8</v>
      </c>
      <c r="C15" s="86" t="s">
        <v>9</v>
      </c>
      <c r="D15" s="86" t="s">
        <v>10</v>
      </c>
      <c r="E15" s="9" t="s">
        <v>11</v>
      </c>
      <c r="F15" s="10" t="s">
        <v>12</v>
      </c>
      <c r="G15" s="10" t="s">
        <v>12</v>
      </c>
      <c r="H15" s="88" t="s">
        <v>13</v>
      </c>
      <c r="I15" s="89"/>
      <c r="J15" s="89"/>
      <c r="K15" s="90"/>
      <c r="L15" s="10" t="s">
        <v>12</v>
      </c>
      <c r="M15" s="10" t="s">
        <v>12</v>
      </c>
    </row>
    <row r="16" spans="1:14" ht="24.75" customHeight="1" thickBot="1">
      <c r="A16" s="83"/>
      <c r="B16" s="87"/>
      <c r="C16" s="87"/>
      <c r="D16" s="87"/>
      <c r="E16" s="9">
        <v>27</v>
      </c>
      <c r="F16" s="10" t="s">
        <v>20</v>
      </c>
      <c r="G16" s="11" t="s">
        <v>21</v>
      </c>
      <c r="H16" s="12">
        <v>3</v>
      </c>
      <c r="I16" s="9">
        <v>10</v>
      </c>
      <c r="J16" s="9">
        <v>17</v>
      </c>
      <c r="K16" s="9">
        <v>24</v>
      </c>
      <c r="L16" s="10" t="s">
        <v>20</v>
      </c>
      <c r="M16" s="11" t="s">
        <v>21</v>
      </c>
      <c r="N16" s="13"/>
    </row>
    <row r="17" spans="1:13" ht="12.75">
      <c r="A17" s="14"/>
      <c r="B17" s="15"/>
      <c r="C17" s="16"/>
      <c r="D17" s="17" t="s">
        <v>22</v>
      </c>
      <c r="E17" s="17"/>
      <c r="F17" s="18">
        <v>1</v>
      </c>
      <c r="G17" s="19">
        <f>+F17</f>
        <v>1</v>
      </c>
      <c r="H17" s="20"/>
      <c r="I17" s="20"/>
      <c r="J17" s="20"/>
      <c r="K17" s="20"/>
      <c r="L17" s="21">
        <v>0</v>
      </c>
      <c r="M17" s="22">
        <f>+G17+L17</f>
        <v>1</v>
      </c>
    </row>
    <row r="18" spans="1:13" ht="25.5">
      <c r="A18" s="64" t="s">
        <v>23</v>
      </c>
      <c r="B18" s="74" t="s">
        <v>24</v>
      </c>
      <c r="C18" s="75" t="s">
        <v>25</v>
      </c>
      <c r="D18" s="23" t="s">
        <v>26</v>
      </c>
      <c r="E18" s="23"/>
      <c r="F18" s="76">
        <v>0.02</v>
      </c>
      <c r="G18" s="79">
        <v>0.02</v>
      </c>
      <c r="H18" s="24"/>
      <c r="I18" s="24"/>
      <c r="J18" s="24"/>
      <c r="K18" s="24"/>
      <c r="L18" s="77">
        <v>0.98</v>
      </c>
      <c r="M18" s="72">
        <f>+L18+G18</f>
        <v>1</v>
      </c>
    </row>
    <row r="19" spans="1:13" ht="25.5">
      <c r="A19" s="64"/>
      <c r="B19" s="66"/>
      <c r="C19" s="70"/>
      <c r="D19" s="17" t="s">
        <v>27</v>
      </c>
      <c r="E19" s="17"/>
      <c r="F19" s="77"/>
      <c r="G19" s="72"/>
      <c r="H19" s="20"/>
      <c r="I19" s="20"/>
      <c r="J19" s="20"/>
      <c r="K19" s="20"/>
      <c r="L19" s="77"/>
      <c r="M19" s="72"/>
    </row>
    <row r="20" spans="1:13" ht="38.25">
      <c r="A20" s="64"/>
      <c r="B20" s="66"/>
      <c r="C20" s="70"/>
      <c r="D20" s="17" t="s">
        <v>28</v>
      </c>
      <c r="E20" s="17"/>
      <c r="F20" s="77"/>
      <c r="G20" s="72"/>
      <c r="H20" s="20"/>
      <c r="I20" s="20"/>
      <c r="J20" s="20"/>
      <c r="K20" s="20"/>
      <c r="L20" s="77"/>
      <c r="M20" s="72"/>
    </row>
    <row r="21" spans="1:13" ht="25.5">
      <c r="A21" s="64"/>
      <c r="B21" s="66"/>
      <c r="C21" s="70"/>
      <c r="D21" s="17" t="s">
        <v>29</v>
      </c>
      <c r="E21" s="17"/>
      <c r="F21" s="77"/>
      <c r="G21" s="72"/>
      <c r="H21" s="20"/>
      <c r="I21" s="20"/>
      <c r="J21" s="20"/>
      <c r="K21" s="20"/>
      <c r="L21" s="77"/>
      <c r="M21" s="72"/>
    </row>
    <row r="22" spans="1:13" ht="25.5">
      <c r="A22" s="64"/>
      <c r="B22" s="66"/>
      <c r="C22" s="70"/>
      <c r="D22" s="17" t="s">
        <v>30</v>
      </c>
      <c r="E22" s="17"/>
      <c r="F22" s="77"/>
      <c r="G22" s="72"/>
      <c r="H22" s="25"/>
      <c r="I22" s="20"/>
      <c r="J22" s="20"/>
      <c r="K22" s="20"/>
      <c r="L22" s="77"/>
      <c r="M22" s="72"/>
    </row>
    <row r="23" spans="1:13" ht="25.5">
      <c r="A23" s="64"/>
      <c r="B23" s="66"/>
      <c r="C23" s="70"/>
      <c r="D23" s="17" t="s">
        <v>31</v>
      </c>
      <c r="E23" s="17"/>
      <c r="F23" s="77"/>
      <c r="G23" s="72"/>
      <c r="H23" s="25"/>
      <c r="I23" s="20"/>
      <c r="J23" s="20"/>
      <c r="K23" s="20"/>
      <c r="L23" s="77"/>
      <c r="M23" s="72"/>
    </row>
    <row r="24" spans="1:13" ht="38.25">
      <c r="A24" s="64"/>
      <c r="B24" s="66"/>
      <c r="C24" s="70"/>
      <c r="D24" s="17" t="s">
        <v>32</v>
      </c>
      <c r="E24" s="17"/>
      <c r="F24" s="77"/>
      <c r="G24" s="72"/>
      <c r="H24" s="25"/>
      <c r="I24" s="20"/>
      <c r="J24" s="20"/>
      <c r="K24" s="20"/>
      <c r="L24" s="77"/>
      <c r="M24" s="72"/>
    </row>
    <row r="25" spans="1:13" ht="12.75">
      <c r="A25" s="64"/>
      <c r="B25" s="66"/>
      <c r="C25" s="70"/>
      <c r="D25" s="17" t="s">
        <v>33</v>
      </c>
      <c r="E25" s="17"/>
      <c r="F25" s="77"/>
      <c r="G25" s="72"/>
      <c r="H25" s="25"/>
      <c r="I25" s="20"/>
      <c r="J25" s="20"/>
      <c r="K25" s="20"/>
      <c r="L25" s="77"/>
      <c r="M25" s="72"/>
    </row>
    <row r="26" spans="1:13" ht="20.25" customHeight="1">
      <c r="A26" s="64"/>
      <c r="B26" s="66"/>
      <c r="C26" s="70"/>
      <c r="D26" s="17" t="s">
        <v>34</v>
      </c>
      <c r="E26" s="17"/>
      <c r="F26" s="77"/>
      <c r="G26" s="72"/>
      <c r="H26" s="25"/>
      <c r="I26" s="20"/>
      <c r="J26" s="20"/>
      <c r="K26" s="20"/>
      <c r="L26" s="77"/>
      <c r="M26" s="72"/>
    </row>
    <row r="27" spans="1:13" ht="25.5">
      <c r="A27" s="64"/>
      <c r="B27" s="66"/>
      <c r="C27" s="70"/>
      <c r="D27" s="17" t="s">
        <v>35</v>
      </c>
      <c r="E27" s="17"/>
      <c r="F27" s="77"/>
      <c r="G27" s="72"/>
      <c r="H27" s="25"/>
      <c r="I27" s="20"/>
      <c r="J27" s="20"/>
      <c r="K27" s="20"/>
      <c r="L27" s="77"/>
      <c r="M27" s="72"/>
    </row>
    <row r="28" spans="1:13" ht="25.5">
      <c r="A28" s="64"/>
      <c r="B28" s="66"/>
      <c r="C28" s="70"/>
      <c r="D28" s="17" t="s">
        <v>36</v>
      </c>
      <c r="E28" s="17"/>
      <c r="F28" s="78"/>
      <c r="G28" s="73"/>
      <c r="H28" s="25"/>
      <c r="I28" s="20"/>
      <c r="J28" s="20"/>
      <c r="K28" s="20"/>
      <c r="L28" s="78"/>
      <c r="M28" s="73"/>
    </row>
    <row r="29" spans="1:13" ht="25.5">
      <c r="A29" s="64"/>
      <c r="B29" s="66"/>
      <c r="C29" s="70"/>
      <c r="D29" s="26" t="s">
        <v>37</v>
      </c>
      <c r="E29" s="26"/>
      <c r="F29" s="27">
        <v>0</v>
      </c>
      <c r="G29" s="28">
        <f aca="true" t="shared" si="0" ref="G29:G40">+F29</f>
        <v>0</v>
      </c>
      <c r="H29" s="29"/>
      <c r="I29" s="29"/>
      <c r="J29" s="20"/>
      <c r="K29" s="20"/>
      <c r="L29" s="27">
        <v>0.2</v>
      </c>
      <c r="M29" s="28">
        <f aca="true" t="shared" si="1" ref="M29:M40">+L29</f>
        <v>0.2</v>
      </c>
    </row>
    <row r="30" spans="1:13" ht="26.25" thickBot="1">
      <c r="A30" s="65"/>
      <c r="B30" s="66"/>
      <c r="C30" s="70"/>
      <c r="D30" s="26" t="s">
        <v>38</v>
      </c>
      <c r="E30" s="26"/>
      <c r="F30" s="27">
        <v>0</v>
      </c>
      <c r="G30" s="28">
        <f t="shared" si="0"/>
        <v>0</v>
      </c>
      <c r="H30" s="29"/>
      <c r="I30" s="29"/>
      <c r="J30" s="20"/>
      <c r="K30" s="20"/>
      <c r="L30" s="27">
        <v>0.15</v>
      </c>
      <c r="M30" s="28">
        <f t="shared" si="1"/>
        <v>0.15</v>
      </c>
    </row>
    <row r="31" spans="1:13" ht="38.25">
      <c r="A31" s="64" t="s">
        <v>39</v>
      </c>
      <c r="B31" s="66" t="s">
        <v>40</v>
      </c>
      <c r="C31" s="26" t="s">
        <v>41</v>
      </c>
      <c r="D31" s="26" t="s">
        <v>42</v>
      </c>
      <c r="E31" s="26"/>
      <c r="F31" s="27">
        <v>0</v>
      </c>
      <c r="G31" s="28">
        <f t="shared" si="0"/>
        <v>0</v>
      </c>
      <c r="H31" s="20"/>
      <c r="I31" s="20"/>
      <c r="J31" s="20"/>
      <c r="K31" s="20"/>
      <c r="L31" s="27">
        <v>0.15</v>
      </c>
      <c r="M31" s="28">
        <f t="shared" si="1"/>
        <v>0.15</v>
      </c>
    </row>
    <row r="32" spans="1:13" ht="38.25" customHeight="1">
      <c r="A32" s="64"/>
      <c r="B32" s="66"/>
      <c r="C32" s="31" t="s">
        <v>43</v>
      </c>
      <c r="D32" s="26" t="s">
        <v>44</v>
      </c>
      <c r="E32" s="26"/>
      <c r="F32" s="27">
        <v>0</v>
      </c>
      <c r="G32" s="28">
        <f t="shared" si="0"/>
        <v>0</v>
      </c>
      <c r="H32" s="29"/>
      <c r="I32" s="29"/>
      <c r="J32" s="20"/>
      <c r="K32" s="20"/>
      <c r="L32" s="27">
        <v>0.2</v>
      </c>
      <c r="M32" s="28">
        <f t="shared" si="1"/>
        <v>0.2</v>
      </c>
    </row>
    <row r="33" spans="1:13" ht="39" thickBot="1">
      <c r="A33" s="65"/>
      <c r="B33" s="66"/>
      <c r="C33" s="31"/>
      <c r="D33" s="26" t="s">
        <v>45</v>
      </c>
      <c r="E33" s="26"/>
      <c r="F33" s="27">
        <v>0</v>
      </c>
      <c r="G33" s="28">
        <f t="shared" si="0"/>
        <v>0</v>
      </c>
      <c r="H33" s="29"/>
      <c r="I33" s="29"/>
      <c r="J33" s="29"/>
      <c r="K33" s="20"/>
      <c r="L33" s="27">
        <v>0.2</v>
      </c>
      <c r="M33" s="28">
        <f t="shared" si="1"/>
        <v>0.2</v>
      </c>
    </row>
    <row r="34" spans="1:13" ht="63.75">
      <c r="A34" s="67"/>
      <c r="B34" s="70" t="s">
        <v>46</v>
      </c>
      <c r="C34" s="17" t="s">
        <v>47</v>
      </c>
      <c r="D34" s="17" t="s">
        <v>48</v>
      </c>
      <c r="E34" s="17"/>
      <c r="F34" s="30">
        <v>0</v>
      </c>
      <c r="G34" s="32">
        <f t="shared" si="0"/>
        <v>0</v>
      </c>
      <c r="H34" s="20"/>
      <c r="I34" s="20"/>
      <c r="J34" s="20"/>
      <c r="K34" s="20"/>
      <c r="L34" s="30">
        <v>0.0392</v>
      </c>
      <c r="M34" s="32">
        <f t="shared" si="1"/>
        <v>0.0392</v>
      </c>
    </row>
    <row r="35" spans="1:13" ht="51">
      <c r="A35" s="68"/>
      <c r="B35" s="70"/>
      <c r="C35" s="17" t="s">
        <v>47</v>
      </c>
      <c r="D35" s="17" t="s">
        <v>49</v>
      </c>
      <c r="E35" s="17"/>
      <c r="F35" s="30">
        <v>0</v>
      </c>
      <c r="G35" s="28">
        <f t="shared" si="0"/>
        <v>0</v>
      </c>
      <c r="H35" s="33"/>
      <c r="I35" s="33"/>
      <c r="J35" s="33"/>
      <c r="K35" s="33"/>
      <c r="L35" s="30">
        <v>0</v>
      </c>
      <c r="M35" s="28">
        <f t="shared" si="1"/>
        <v>0</v>
      </c>
    </row>
    <row r="36" spans="1:13" ht="36" customHeight="1">
      <c r="A36" s="68"/>
      <c r="B36" s="70" t="s">
        <v>50</v>
      </c>
      <c r="C36" s="71" t="s">
        <v>51</v>
      </c>
      <c r="D36" s="26" t="s">
        <v>52</v>
      </c>
      <c r="E36" s="34"/>
      <c r="F36" s="30">
        <v>0</v>
      </c>
      <c r="G36" s="28">
        <f t="shared" si="0"/>
        <v>0</v>
      </c>
      <c r="H36" s="33"/>
      <c r="I36" s="33"/>
      <c r="J36" s="20"/>
      <c r="K36" s="20"/>
      <c r="L36" s="30">
        <v>0.15</v>
      </c>
      <c r="M36" s="28">
        <f t="shared" si="1"/>
        <v>0.15</v>
      </c>
    </row>
    <row r="37" spans="1:13" ht="26.25" thickBot="1">
      <c r="A37" s="69"/>
      <c r="B37" s="70"/>
      <c r="C37" s="71"/>
      <c r="D37" s="26" t="s">
        <v>53</v>
      </c>
      <c r="E37" s="26"/>
      <c r="F37" s="30">
        <v>0</v>
      </c>
      <c r="G37" s="28">
        <f t="shared" si="0"/>
        <v>0</v>
      </c>
      <c r="H37" s="33"/>
      <c r="I37" s="33"/>
      <c r="J37" s="35"/>
      <c r="K37" s="35"/>
      <c r="L37" s="30">
        <v>0</v>
      </c>
      <c r="M37" s="28">
        <f t="shared" si="1"/>
        <v>0</v>
      </c>
    </row>
    <row r="38" spans="1:13" ht="25.5">
      <c r="A38" s="53"/>
      <c r="B38" s="36"/>
      <c r="C38" s="37"/>
      <c r="D38" s="26" t="s">
        <v>54</v>
      </c>
      <c r="E38" s="26"/>
      <c r="F38" s="30">
        <v>0</v>
      </c>
      <c r="G38" s="28">
        <f t="shared" si="0"/>
        <v>0</v>
      </c>
      <c r="H38" s="33"/>
      <c r="I38" s="33"/>
      <c r="J38" s="35"/>
      <c r="K38" s="35"/>
      <c r="L38" s="30">
        <v>0</v>
      </c>
      <c r="M38" s="28">
        <f t="shared" si="1"/>
        <v>0</v>
      </c>
    </row>
    <row r="39" spans="1:13" ht="38.25">
      <c r="A39" s="54"/>
      <c r="B39" s="36"/>
      <c r="C39" s="37"/>
      <c r="D39" s="26" t="s">
        <v>55</v>
      </c>
      <c r="E39" s="26"/>
      <c r="F39" s="30">
        <v>0</v>
      </c>
      <c r="G39" s="28">
        <f t="shared" si="0"/>
        <v>0</v>
      </c>
      <c r="H39" s="33"/>
      <c r="I39" s="33"/>
      <c r="J39" s="35"/>
      <c r="K39" s="35"/>
      <c r="L39" s="30">
        <v>0</v>
      </c>
      <c r="M39" s="28">
        <f t="shared" si="1"/>
        <v>0</v>
      </c>
    </row>
    <row r="40" spans="1:13" ht="64.5" thickBot="1">
      <c r="A40" s="54"/>
      <c r="B40" s="36"/>
      <c r="C40" s="37"/>
      <c r="D40" s="26" t="s">
        <v>56</v>
      </c>
      <c r="E40" s="26"/>
      <c r="F40" s="30">
        <v>0</v>
      </c>
      <c r="G40" s="28">
        <f t="shared" si="0"/>
        <v>0</v>
      </c>
      <c r="H40" s="33"/>
      <c r="I40" s="33"/>
      <c r="J40" s="35"/>
      <c r="K40" s="35"/>
      <c r="L40" s="30">
        <v>0</v>
      </c>
      <c r="M40" s="28">
        <f t="shared" si="1"/>
        <v>0</v>
      </c>
    </row>
    <row r="41" spans="2:14" ht="27.75" customHeight="1" thickBot="1">
      <c r="B41" s="55" t="s">
        <v>57</v>
      </c>
      <c r="C41" s="56"/>
      <c r="D41" s="57"/>
      <c r="E41" s="38"/>
      <c r="F41" s="39">
        <f>AVERAGE(F17:F40)</f>
        <v>0.07285714285714286</v>
      </c>
      <c r="G41" s="39">
        <f>AVERAGE(G17:G40)</f>
        <v>0.07285714285714286</v>
      </c>
      <c r="L41" s="39">
        <f>AVERAGE(L17:L40)</f>
        <v>0.14779999999999996</v>
      </c>
      <c r="M41" s="39">
        <f>AVERAGE(M17:M40)</f>
        <v>0.22065714285714289</v>
      </c>
      <c r="N41" s="13"/>
    </row>
    <row r="42" ht="13.5" thickBot="1"/>
    <row r="43" spans="2:7" ht="13.5" thickBot="1">
      <c r="B43" s="58" t="s">
        <v>58</v>
      </c>
      <c r="C43" s="59"/>
      <c r="D43" s="40" t="s">
        <v>59</v>
      </c>
      <c r="E43" s="41"/>
      <c r="F43" s="41"/>
      <c r="G43" s="41"/>
    </row>
    <row r="44" spans="2:7" ht="13.5" thickBot="1">
      <c r="B44" s="58" t="s">
        <v>60</v>
      </c>
      <c r="C44" s="59"/>
      <c r="D44" s="40">
        <v>178</v>
      </c>
      <c r="E44" s="41"/>
      <c r="F44" s="41"/>
      <c r="G44" s="41"/>
    </row>
    <row r="45" spans="2:7" ht="13.5" hidden="1" thickBot="1">
      <c r="B45" s="42" t="s">
        <v>61</v>
      </c>
      <c r="C45" s="43"/>
      <c r="D45" s="40"/>
      <c r="E45" s="41"/>
      <c r="F45" s="41"/>
      <c r="G45" s="41"/>
    </row>
    <row r="46" spans="2:7" ht="13.5" hidden="1" thickBot="1">
      <c r="B46" s="42" t="s">
        <v>62</v>
      </c>
      <c r="C46" s="43"/>
      <c r="D46" s="44"/>
      <c r="E46" s="41"/>
      <c r="F46" s="41"/>
      <c r="G46" s="41"/>
    </row>
    <row r="47" spans="2:7" ht="13.5" hidden="1" thickBot="1">
      <c r="B47" s="42" t="s">
        <v>63</v>
      </c>
      <c r="C47" s="43"/>
      <c r="D47" s="40"/>
      <c r="E47" s="41"/>
      <c r="F47" s="41"/>
      <c r="G47" s="41"/>
    </row>
    <row r="48" spans="2:4" ht="13.5" hidden="1" thickBot="1">
      <c r="B48" s="42" t="s">
        <v>64</v>
      </c>
      <c r="C48" s="45"/>
      <c r="D48" s="46"/>
    </row>
    <row r="49" ht="13.5" thickBot="1"/>
    <row r="50" spans="2:4" ht="12.75">
      <c r="B50" s="60" t="s">
        <v>65</v>
      </c>
      <c r="C50" s="61"/>
      <c r="D50" s="47">
        <v>0</v>
      </c>
    </row>
    <row r="51" spans="2:4" ht="12.75">
      <c r="B51" s="62" t="s">
        <v>66</v>
      </c>
      <c r="C51" s="63"/>
      <c r="D51" s="48">
        <f>+L41</f>
        <v>0.14779999999999996</v>
      </c>
    </row>
    <row r="52" ht="13.5" thickBot="1"/>
    <row r="53" spans="2:4" ht="13.5" thickBot="1">
      <c r="B53" s="51" t="s">
        <v>67</v>
      </c>
      <c r="C53" s="52"/>
      <c r="D53" s="49">
        <f>M41</f>
        <v>0.22065714285714289</v>
      </c>
    </row>
    <row r="67" spans="2:3" ht="12.75">
      <c r="B67" s="1" t="s">
        <v>68</v>
      </c>
      <c r="C67" s="1" t="s">
        <v>69</v>
      </c>
    </row>
    <row r="68" ht="12.75">
      <c r="D68" s="1">
        <v>6</v>
      </c>
    </row>
    <row r="69" ht="12.75">
      <c r="C69" s="1">
        <f>100/6</f>
        <v>16.666666666666668</v>
      </c>
    </row>
    <row r="72" ht="12.75">
      <c r="B72" s="1" t="s">
        <v>70</v>
      </c>
    </row>
    <row r="73" spans="3:4" ht="12.75">
      <c r="C73" s="1">
        <f>C69*6</f>
        <v>100</v>
      </c>
      <c r="D73" s="1">
        <f>C69</f>
        <v>16.666666666666668</v>
      </c>
    </row>
    <row r="74" spans="3:4" ht="12.75">
      <c r="C74" s="1">
        <v>79</v>
      </c>
      <c r="D74" s="1">
        <f>C74*D73/C73</f>
        <v>13.166666666666668</v>
      </c>
    </row>
    <row r="78" spans="3:4" ht="12.75">
      <c r="C78" s="1">
        <v>100</v>
      </c>
      <c r="D78" s="1">
        <f>D73*7</f>
        <v>116.66666666666667</v>
      </c>
    </row>
    <row r="79" spans="3:4" ht="12.75">
      <c r="C79" s="50" t="e">
        <f>#REF!</f>
        <v>#REF!</v>
      </c>
      <c r="D79" s="1" t="e">
        <f>C79*D78/C78</f>
        <v>#REF!</v>
      </c>
    </row>
    <row r="82" spans="2:3" ht="12.75">
      <c r="B82" s="1" t="s">
        <v>13</v>
      </c>
      <c r="C82" s="1">
        <v>28</v>
      </c>
    </row>
    <row r="83" spans="2:3" ht="12.75">
      <c r="B83" s="1" t="s">
        <v>14</v>
      </c>
      <c r="C83" s="1">
        <v>31</v>
      </c>
    </row>
    <row r="84" spans="2:3" ht="12.75">
      <c r="B84" s="1" t="s">
        <v>15</v>
      </c>
      <c r="C84" s="1">
        <v>30</v>
      </c>
    </row>
    <row r="85" spans="2:3" ht="12.75">
      <c r="B85" s="1" t="s">
        <v>16</v>
      </c>
      <c r="C85" s="1">
        <v>31</v>
      </c>
    </row>
    <row r="86" spans="2:3" ht="12.75">
      <c r="B86" s="1" t="s">
        <v>17</v>
      </c>
      <c r="C86" s="1">
        <v>30</v>
      </c>
    </row>
    <row r="87" spans="2:3" ht="12.75">
      <c r="B87" s="1" t="s">
        <v>18</v>
      </c>
      <c r="C87" s="1">
        <v>28</v>
      </c>
    </row>
    <row r="88" spans="2:3" ht="12.75">
      <c r="B88" s="1" t="s">
        <v>19</v>
      </c>
      <c r="C88" s="1">
        <v>31</v>
      </c>
    </row>
    <row r="89" spans="2:3" ht="12.75">
      <c r="B89" s="1" t="s">
        <v>71</v>
      </c>
      <c r="C89" s="1">
        <v>30</v>
      </c>
    </row>
  </sheetData>
  <sheetProtection deleteColumns="0" deleteRows="0"/>
  <mergeCells count="27">
    <mergeCell ref="A7:A10"/>
    <mergeCell ref="A14:A16"/>
    <mergeCell ref="B14:M14"/>
    <mergeCell ref="B15:B16"/>
    <mergeCell ref="C15:C16"/>
    <mergeCell ref="D15:D16"/>
    <mergeCell ref="H15:K15"/>
    <mergeCell ref="C36:C37"/>
    <mergeCell ref="M18:M28"/>
    <mergeCell ref="A18:A30"/>
    <mergeCell ref="B18:B30"/>
    <mergeCell ref="C18:C30"/>
    <mergeCell ref="F18:F28"/>
    <mergeCell ref="G18:G28"/>
    <mergeCell ref="L18:L28"/>
    <mergeCell ref="A31:A33"/>
    <mergeCell ref="B31:B33"/>
    <mergeCell ref="A34:A37"/>
    <mergeCell ref="B34:B35"/>
    <mergeCell ref="B36:B37"/>
    <mergeCell ref="B53:C53"/>
    <mergeCell ref="A38:A40"/>
    <mergeCell ref="B41:D41"/>
    <mergeCell ref="B43:C43"/>
    <mergeCell ref="B44:C44"/>
    <mergeCell ref="B50:C50"/>
    <mergeCell ref="B51:C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2020-10-13T23:23:45Z</dcterms:created>
  <dcterms:modified xsi:type="dcterms:W3CDTF">2020-11-02T20:21:51Z</dcterms:modified>
  <cp:category/>
  <cp:version/>
  <cp:contentType/>
  <cp:contentStatus/>
</cp:coreProperties>
</file>