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defaultThemeVersion="166925"/>
  <mc:AlternateContent xmlns:mc="http://schemas.openxmlformats.org/markup-compatibility/2006">
    <mc:Choice Requires="x15">
      <x15ac:absPath xmlns:x15ac="http://schemas.microsoft.com/office/spreadsheetml/2010/11/ac" url="C:\Users\Sandra\Desktop\EVALUACION 017 DE 2024\"/>
    </mc:Choice>
  </mc:AlternateContent>
  <xr:revisionPtr revIDLastSave="0" documentId="13_ncr:1_{D060D14D-AB65-411A-8843-88C836A72A90}" xr6:coauthVersionLast="47" xr6:coauthVersionMax="47" xr10:uidLastSave="{00000000-0000-0000-0000-000000000000}"/>
  <bookViews>
    <workbookView xWindow="20370" yWindow="-120" windowWidth="29040" windowHeight="15720" tabRatio="789" activeTab="1" xr2:uid="{00000000-000D-0000-FFFF-FFFF00000000}"/>
  </bookViews>
  <sheets>
    <sheet name="CONSOLIDADO" sheetId="26" r:id="rId1"/>
    <sheet name="EXPERIENCIA" sheetId="3" r:id="rId2"/>
    <sheet name="EQUIPO MÍNIMO" sheetId="16" r:id="rId3"/>
    <sheet name="EQUIPO MINIMO DE TRABAJO" sheetId="12" state="hidden" r:id="rId4"/>
  </sheets>
  <definedNames>
    <definedName name="_xlnm.Print_Area" localSheetId="0">CONSOLIDADO!$A$1:$D$15</definedName>
    <definedName name="_xlnm.Print_Area" localSheetId="2">'EQUIPO MÍNIMO'!$A$1:$D$71</definedName>
    <definedName name="_xlnm.Print_Area" localSheetId="3">'EQUIPO MINIMO DE TRABAJO'!$A$1:$G$130</definedName>
    <definedName name="_xlnm.Print_Area" localSheetId="1">EXPERIENCIA!$A$1:$E$41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3" l="1"/>
  <c r="B30" i="16"/>
  <c r="B57" i="16" s="1"/>
  <c r="B19" i="16"/>
  <c r="A15" i="26"/>
  <c r="C11" i="3"/>
  <c r="C19" i="16"/>
  <c r="D19" i="16" l="1"/>
  <c r="E24" i="3" l="1"/>
  <c r="C68" i="16" s="1"/>
  <c r="C69" i="16" l="1"/>
  <c r="D15" i="26" s="1"/>
  <c r="A71" i="16" l="1"/>
  <c r="A5" i="12" l="1"/>
  <c r="A4" i="12"/>
  <c r="G25" i="12"/>
  <c r="G63" i="12"/>
  <c r="G62" i="12"/>
  <c r="F56" i="12"/>
  <c r="G26" i="12"/>
  <c r="G24" i="12"/>
  <c r="F18" i="12"/>
  <c r="G18" i="12" s="1"/>
  <c r="G100" i="12"/>
  <c r="G101" i="12"/>
  <c r="G102" i="12"/>
  <c r="G103" i="12"/>
  <c r="G104" i="12"/>
  <c r="G105" i="12"/>
  <c r="G106" i="12"/>
  <c r="G107" i="12"/>
  <c r="F93" i="12"/>
  <c r="G99" i="12"/>
  <c r="G64" i="12" l="1"/>
  <c r="G65" i="12" s="1"/>
  <c r="G27" i="12"/>
  <c r="G28" i="12" s="1"/>
  <c r="G108" i="12"/>
  <c r="G109" i="12" s="1"/>
</calcChain>
</file>

<file path=xl/sharedStrings.xml><?xml version="1.0" encoding="utf-8"?>
<sst xmlns="http://schemas.openxmlformats.org/spreadsheetml/2006/main" count="494" uniqueCount="215">
  <si>
    <t>CONSOLIDADO EVALUACIÓN</t>
  </si>
  <si>
    <t>GC-PR-004-FR-022</t>
  </si>
  <si>
    <t>Macroproceso: Gestión Administrativa y Contratación</t>
  </si>
  <si>
    <t>Versión: 03</t>
  </si>
  <si>
    <t>Proceso: Gestión Contractual</t>
  </si>
  <si>
    <t>Fecha de Aprobación: 30/11/2017</t>
  </si>
  <si>
    <t>ÍTEM</t>
  </si>
  <si>
    <t>SI</t>
  </si>
  <si>
    <t>NO</t>
  </si>
  <si>
    <t>OBSERVACIONES</t>
  </si>
  <si>
    <t>X</t>
  </si>
  <si>
    <t>CUMPLE</t>
  </si>
  <si>
    <t>CUMPLIMIENTO</t>
  </si>
  <si>
    <t>PROPONENTE</t>
  </si>
  <si>
    <t>REQUISITO</t>
  </si>
  <si>
    <t>DESCRIPCIÓN</t>
  </si>
  <si>
    <t>TIPO DE EVALUACIÓN</t>
  </si>
  <si>
    <t>15. DOCUMENTOS TÉCNICOS PROPUESTOS</t>
  </si>
  <si>
    <t>FECHA DE INICIO</t>
  </si>
  <si>
    <t>CARGO A 
DESEMPEÑAR</t>
  </si>
  <si>
    <t>CANTIDAD</t>
  </si>
  <si>
    <t>% DE DEDICACIÓN</t>
  </si>
  <si>
    <t>REQUERIMIENTO PARTICULAR DE EXPERIENCIA ESPECIFICA</t>
  </si>
  <si>
    <t xml:space="preserve">EXPERIENCIA GENERAL </t>
  </si>
  <si>
    <t>NOMBRE DEL PROFESIONAL</t>
  </si>
  <si>
    <t>FORMACIÓN ACADÉMICA</t>
  </si>
  <si>
    <t>ITEM</t>
  </si>
  <si>
    <t>CARGO</t>
  </si>
  <si>
    <t>EMPRESA</t>
  </si>
  <si>
    <t>EXPERIENCIA ESPECIFICA</t>
  </si>
  <si>
    <t>FOLIO</t>
  </si>
  <si>
    <t>DOCUMENTOS SOPORTES / FORMACIÓN ACADÉMICA/EXPERIENCIA GENERAL</t>
  </si>
  <si>
    <t>Copia de Hoja de vida</t>
  </si>
  <si>
    <t>Copia de la cédula de ciudadanía</t>
  </si>
  <si>
    <t>Copia del documento de la resolución de convalidación de los títulos obtenidos en el exterior de Conformidad con las disposiciones legales vigentes sobre la materia, si aplica</t>
  </si>
  <si>
    <t>EXPERIENCIA ESPECIFICA RELACIONADA CON EL OBJETO DEL CONTRATO PROFESIONAL I</t>
  </si>
  <si>
    <t>FECHA DE INSCRIPCIÓN TP</t>
  </si>
  <si>
    <t>15. 2 EQUIPO MÍNIMO DE TRABAJO: FORMATO 7. CARTA DE COMPROMISO PERSONAL</t>
  </si>
  <si>
    <t>Copia de Diploma o acta de grado (profesional, especialización)</t>
  </si>
  <si>
    <t xml:space="preserve"> Copia de matrícula profesional y/o Tarjeta profesional para las profesiones que aplique según la normativa.</t>
  </si>
  <si>
    <t xml:space="preserve"> Copia de certificado de vigencia de la matricula expedida por el gremio correspondiente, con fecha de expedición no mayor a seis (6) meses a la fecha de cierre del presente proceso, debidamente firmado, en el caso que se requiera.</t>
  </si>
  <si>
    <t xml:space="preserve"> Carta de compromiso del profesional ofrecido en caso de ser adjudicado el contrato, teniendo plena autorización de este y ofrecer la disponibilidad del (X)% durante la ejecución del proyecto</t>
  </si>
  <si>
    <r>
      <t xml:space="preserve">✓ Nombre de la empresa 
✓ Dirección de la empresa 
✓ Teléfono de la empresa 
✓ Nombre del profesional 
✓ Número de identificación (Cédula o Tarjeta Profesional y ambos cuando la ley así lo exija) 
✓ Cargo desempeñado 
✓ Tiempo de vinculación (DÍA – MES- AÑO), inicio y término. 
✓ Funciones o actividades realizadas 
✓ Firma de la persona competente
Nota 1: Si en la certificación no reporta o se puede verificar el </t>
    </r>
    <r>
      <rPr>
        <b/>
        <sz val="10"/>
        <color theme="1"/>
        <rFont val="Calibri"/>
        <family val="2"/>
        <scheme val="minor"/>
      </rPr>
      <t>área intervenida</t>
    </r>
    <r>
      <rPr>
        <sz val="10"/>
        <color theme="1"/>
        <rFont val="Calibri"/>
        <family val="2"/>
        <scheme val="minor"/>
      </rPr>
      <t xml:space="preserve"> anexar copia de los contratos o actas de liquidación de las respectivas certificaciones donde se pueda comprobar la información por parte de la universidad.</t>
    </r>
  </si>
  <si>
    <t>15.2.  EQUIPO MÍNIMO DE TRABAJO</t>
  </si>
  <si>
    <t>N/A</t>
  </si>
  <si>
    <t>TOTAL EXPERIENCIA GENERAL</t>
  </si>
  <si>
    <t>EXPERIENCIA GENERAL</t>
  </si>
  <si>
    <r>
      <t>ÁREA (m</t>
    </r>
    <r>
      <rPr>
        <b/>
        <sz val="10"/>
        <color theme="1"/>
        <rFont val="Calibri"/>
        <family val="2"/>
      </rPr>
      <t>²</t>
    </r>
    <r>
      <rPr>
        <b/>
        <sz val="10"/>
        <color theme="1"/>
        <rFont val="Calibri"/>
        <family val="2"/>
        <scheme val="minor"/>
      </rPr>
      <t>)</t>
    </r>
  </si>
  <si>
    <t>FECHA CIERRE PROCESO</t>
  </si>
  <si>
    <t>FORMACIÓN ACADÉMICA PROFESIONAL I</t>
  </si>
  <si>
    <t>* La experiencia profesional de los Ingenieros y Arquitectos se contabilizará a partir de la expedición de la tarjeta profesional conforme la ley 804 de 2003</t>
  </si>
  <si>
    <t>FECHA TERMINACIÓN</t>
  </si>
  <si>
    <t>TIPO DE OBRA</t>
  </si>
  <si>
    <t>EMPRESA O CONTRATO</t>
  </si>
  <si>
    <t>DOCUMENTOS PARA APORTAR DEL PROFESIONAL I</t>
  </si>
  <si>
    <t>ARCHIVO Y FOLIO</t>
  </si>
  <si>
    <t>EXPERIENCIA MÁXIMA EN AÑOS</t>
  </si>
  <si>
    <t>AÑOS</t>
  </si>
  <si>
    <t>SOPORTES EXPERIENCIA ESPECIFICA</t>
  </si>
  <si>
    <t>VERIFICACIÓN DE LA EXPERIENCIA GENERAL PROFESIONAL I</t>
  </si>
  <si>
    <t>FORMACIÓN ACADÉMICA PROFESIONAL II</t>
  </si>
  <si>
    <t>EXPERIENCIA ESPECIFICA RELACIONADA CON EL OBJETO DEL CONTRATO PROFESIONAL II</t>
  </si>
  <si>
    <t>REQUISITO PROFESIONAL I</t>
  </si>
  <si>
    <t>REQUISITO PROFESIONAL II</t>
  </si>
  <si>
    <t>VERIFICACIÓN DE LA EXPERIENCIA GENERAL PROFESIONAL II</t>
  </si>
  <si>
    <t>REQUISITO PROFESIONAL III</t>
  </si>
  <si>
    <t>FORMACIÓN ACADÉMICA PROFESIONAL III</t>
  </si>
  <si>
    <t>VERIFICACIÓN DE LA EXPERIENCIA GENERAL PROFESIONAL III</t>
  </si>
  <si>
    <t>EXPERIENCIA ESPECIFICA RELACIONADA CON EL OBJETO DEL CONTRATO PROFESIONAL III</t>
  </si>
  <si>
    <t>DOCUMENTOS PARA APORTAR DEL PROFESIONAL III</t>
  </si>
  <si>
    <t>DOCUMENTOS SOPORTES/EXPERIENCIA ESPECIFICA RELACIONADA PROFESIONAL III</t>
  </si>
  <si>
    <t>CONVALIDADO RES. 7723 DE MAYO 28 DE 2015</t>
  </si>
  <si>
    <t>CUMPLE (SI/NO)</t>
  </si>
  <si>
    <t>DEDICACIÓN</t>
  </si>
  <si>
    <t>Hoja de vida</t>
  </si>
  <si>
    <t>14. REQUISITOS PARA EVALUAR Y COMPARAR PROPUESTAS</t>
  </si>
  <si>
    <t>HABILITADO  (SI/NO)</t>
  </si>
  <si>
    <t>Nombre del Contratista y NIT</t>
  </si>
  <si>
    <t>Nombre de la Entidad contratante y NIT</t>
  </si>
  <si>
    <t>Fecha de inicio</t>
  </si>
  <si>
    <t>Fecha de terminación</t>
  </si>
  <si>
    <t>Cumplimiento a satisfacción</t>
  </si>
  <si>
    <t>RUP</t>
  </si>
  <si>
    <t>Observaciones</t>
  </si>
  <si>
    <t>Certificación del Contrato</t>
  </si>
  <si>
    <t>Objeto del Contrato</t>
  </si>
  <si>
    <t>DOCUMENTO</t>
  </si>
  <si>
    <t>ADMITIDO EQUIPO MÍNIMO DE TRABAJO</t>
  </si>
  <si>
    <t>Formato 7. Carta de compromiso personal</t>
  </si>
  <si>
    <t>CARGO A DESEMPEÑAR</t>
  </si>
  <si>
    <t>CONTRATANTE</t>
  </si>
  <si>
    <t>EXPERIENCIA MÁXIMA (AÑOS)</t>
  </si>
  <si>
    <t>PERFIL EQUIPO MÍNIMO DE TRABAJO</t>
  </si>
  <si>
    <t>EXPERIENCIA ESPECÍFICA</t>
  </si>
  <si>
    <t>CUMPLE DOCUMENTOS (SI/NO)</t>
  </si>
  <si>
    <t>ADMITIDO CERTIFICACIONES</t>
  </si>
  <si>
    <t>ADMITIDO TÉCNICAMENTE</t>
  </si>
  <si>
    <t>TIEMPO (AÑOS)</t>
  </si>
  <si>
    <t>DOCUMENTOS REQUISITO</t>
  </si>
  <si>
    <t>Número de contrato</t>
  </si>
  <si>
    <t>16.1</t>
  </si>
  <si>
    <t>FECHA TARJETA PROFESIONAL Y/0 GRADO</t>
  </si>
  <si>
    <t>Matrícula profesional y/o para las profesiones que aplique.</t>
  </si>
  <si>
    <t>Diploma o acta de grado (Profesional, Técnico o Tecnólogo).</t>
  </si>
  <si>
    <t>CUMPLE PERFIL  (SI/NO)</t>
  </si>
  <si>
    <t>CUMPLE CERTIFICACION (SI/NO)</t>
  </si>
  <si>
    <t>CERTIFICACIÓN EXPERIENCIA ESPECIFICA</t>
  </si>
  <si>
    <t>Documento de identidad</t>
  </si>
  <si>
    <t>EXPERIENCIA EN DIRECCIÓN DE CONTRATOS</t>
  </si>
  <si>
    <t>ADMITIDO EXPERIENCIA GENERAL</t>
  </si>
  <si>
    <t>EXPERIENCIA 1</t>
  </si>
  <si>
    <t>EXPERIENCIA 2</t>
  </si>
  <si>
    <t>CUMPLE EXPERIENCIA GENERAL (SI/NO)</t>
  </si>
  <si>
    <t>Folio 334 a 336</t>
  </si>
  <si>
    <t>Antecedentes</t>
  </si>
  <si>
    <t>EXPERIENCIA DEL PROPONENTE</t>
  </si>
  <si>
    <t>EQUIPO DE TRABAJO</t>
  </si>
  <si>
    <t>CERTIFICACIONES</t>
  </si>
  <si>
    <t>2.3.2 EQUIPO MÍNIMO DE TRABAJO</t>
  </si>
  <si>
    <t>2.3.1 EXPERIENCIA DEL PROPONENTE</t>
  </si>
  <si>
    <t>Códigos UNSPSC 81101500, 72101500, 72121400,72153900,72153600,72153200, 11111500,11111700  ( por lo menos 5 codigos)</t>
  </si>
  <si>
    <t>2.3.3.2. ACEPTACIÓN CUMPLIMIENTO BUENAS PRÁCTICAS AMBIENTALES.</t>
  </si>
  <si>
    <t>2,3,3,2</t>
  </si>
  <si>
    <t>ANEXO N. 9. ACEPTACIÓN CUMPLIMIENTO BUENAS PRÁCTICAS AMBIENTALES.</t>
  </si>
  <si>
    <t>2,3,3,3</t>
  </si>
  <si>
    <t>ANEXO N. 1 CARTA DE PRESENTACIÓN DE LA PROPUESTA</t>
  </si>
  <si>
    <t xml:space="preserve">Director de Obra </t>
  </si>
  <si>
    <t>Residente SISO y/o Ambiental</t>
  </si>
  <si>
    <t>Valor del Contrato en pesos (TOTAL)</t>
  </si>
  <si>
    <t>Valor del Contrato en SMMLV (TOTAL)</t>
  </si>
  <si>
    <t>Valor del Contrato en SMMLV (POR PORCENTAJE DE PARTICIPACION)</t>
  </si>
  <si>
    <t xml:space="preserve">Valor del Contrato en pesos (POR PORCENTAJE DE PARTICIPACION) </t>
  </si>
  <si>
    <t>15 años a partir de la Expedición de la matricula profesional</t>
  </si>
  <si>
    <t>Ingeniero Civil y/o Arquitecto.</t>
  </si>
  <si>
    <t>7 años a partir de la Expedición de la matricula profesional</t>
  </si>
  <si>
    <t>POSGRADO</t>
  </si>
  <si>
    <t>DIRECTOR DE OBRA</t>
  </si>
  <si>
    <t>23/12/2014</t>
  </si>
  <si>
    <t>TOTAL AÑOS</t>
  </si>
  <si>
    <t>INGENIERO CIVIL</t>
  </si>
  <si>
    <t>RESIDENTE DE OBRA</t>
  </si>
  <si>
    <t>Folio 497 a 499</t>
  </si>
  <si>
    <t>Folio 501</t>
  </si>
  <si>
    <t>Folio 502</t>
  </si>
  <si>
    <t>Folio 504</t>
  </si>
  <si>
    <t>INGENIERO AMBIENTAL</t>
  </si>
  <si>
    <t>UNION TEMPORAL VILLA MARIA II</t>
  </si>
  <si>
    <t>RESIDENTE SISO</t>
  </si>
  <si>
    <t>29/5/2024</t>
  </si>
  <si>
    <t>10 DE OCTUBRE 2023</t>
  </si>
  <si>
    <t>CONTRATAR INTERVENCIONES,ADECUACIONES O  REPARACIONES LOCATIVAS DE  LOS  DIFERENTES ESPACIOS  DE  LOS  PREDIOS ENTREGADOS POR  LA  SAE  Y OTROS  ESPACIOS  DE  LAS  SEDES  DE  LA  UNIVERSIDAD DISTRITAL FRANCISCO JOSÉ DE CALDAS.”</t>
  </si>
  <si>
    <t>REALIZAR OBRAS REQUERIDAS PATA EL MANTENIMIENTO, ADECUACION, MEJORAMIENTO, ACTIVIDADES PREVENTIVAS, CORRECTIVAS Y ATENCION DE EMERGENCIAS REQUERIDAS SOBRE LA INFRAESTRUCTURA DE LAS PLAZAS  DISTRITALES DE MERTCADO DEL INSRITUTO PARA LA ECONOMIA SOCIAL- IPES</t>
  </si>
  <si>
    <t>81101500,72101500,72121400,72153900,72153600,72153200,11111500,11111700</t>
  </si>
  <si>
    <t>COT-URB-PPA-OBR 161 DE 2023</t>
  </si>
  <si>
    <t>REALIZAR LAS OBRAS REQUERIDAS PARA LA CONSTRUCCION Y/O MANTENIMIENTO Y/O ADECUACION Y/O MEJORAMIENTO Y/O REPARACIONES LOCATIVAS DE LASS DIFERENTES EDIFICACIONES UBICADAS A NIVEL NACIONAL DE LOS CLIENTES DE NUESTRA EMPRESA DENTRO DE LAS CUALES SE ENCUENTRAN EDIFICACIONES ADMINISTRATIVAS, INSTITUCIONALES Y EDUCATIVAS</t>
  </si>
  <si>
    <t>URBANO LATINOAMERICA SAS</t>
  </si>
  <si>
    <t>COT-URB-PPA-OBR 141 DE 2024</t>
  </si>
  <si>
    <t>FOLIO 372</t>
  </si>
  <si>
    <t>FOLIO 371</t>
  </si>
  <si>
    <t>FOLIO 175 a 177 NÚMERO RUP 4</t>
  </si>
  <si>
    <t>FOLIO 178 a 182 NÚMERO RUP 5</t>
  </si>
  <si>
    <t>PPA GROUP SAS
NIT: 901.348.311-9
PORCENTAJE DE PARTICIPACION : 100%</t>
  </si>
  <si>
    <t>Folio 002-003</t>
  </si>
  <si>
    <t>OFERENTE: UNION TEMPORAL REPARACIONES 2024</t>
  </si>
  <si>
    <t>ingeniero civil y/o Arquitecto CON ESPECIALIZACION EN PATOLOGIA DE LA EDIFICACION Y TECNICAS DE INTERVENCION</t>
  </si>
  <si>
    <t>Como: Director de obra en proyectos de construccion de obras civiles de edificaciones en por lo menos 4 proyectos</t>
  </si>
  <si>
    <t>Como: residente  de obra en proyectos de construccion de obras civiles de edificaciones en por lo menos 4 proyectos</t>
  </si>
  <si>
    <t>10 años a partir de la Expedición de la matricula profesional</t>
  </si>
  <si>
    <t>Como: Residente SISO en proyectos de
Construcción de obras civiles de edificaciones en por lo menos 4 proyectos</t>
  </si>
  <si>
    <t>Folio 374 AL 400</t>
  </si>
  <si>
    <t>Folio 380</t>
  </si>
  <si>
    <t>Folio 377</t>
  </si>
  <si>
    <t>Folio 379</t>
  </si>
  <si>
    <t>L VILLADIEGO Y CIA LIMITADA</t>
  </si>
  <si>
    <t>LEOPOLDO ENRIQUE VILLADIEGO</t>
  </si>
  <si>
    <t>ARQUITECTO</t>
  </si>
  <si>
    <t>PATOLOGIA D ELA EDIFICACION Y TECNICAS DE INTERVENCION</t>
  </si>
  <si>
    <t xml:space="preserve">  395 AL 400</t>
  </si>
  <si>
    <t>RUBEN ALFONSO BORRERO</t>
  </si>
  <si>
    <t>409 AL 415</t>
  </si>
  <si>
    <t>UNION TEMPOTAL COLCOMCER</t>
  </si>
  <si>
    <t>Folio 402 AL 406</t>
  </si>
  <si>
    <t>Folio 404</t>
  </si>
  <si>
    <t>FOLIO 406</t>
  </si>
  <si>
    <t>Folio 403</t>
  </si>
  <si>
    <t>INGENIERO INDUSTRIAL</t>
  </si>
  <si>
    <t>431 AL 438</t>
  </si>
  <si>
    <t xml:space="preserve"> Folio 387</t>
  </si>
  <si>
    <t>CONSORCIO REHABILITACION 2017</t>
  </si>
  <si>
    <t>DISEÑO DE LA PLAYA SECTOR BOCAGRANDE , ESTUDIO AMBIENTAL, DISEÑO ARQUITECTONICO Y GESTION URBANO AMBEINTAL</t>
  </si>
  <si>
    <t>DISEÑO Y CONSTRUCCION DE HABITACIONES MOTEL LA CANGREJA 2010-2011</t>
  </si>
  <si>
    <t>CAMBIO D ECUBIERTA E IMPERMEABILIZACION DE VIGA CANAL, INSTALACION DE CIELO RASO EN DRYWALL Y ACABADO EN PINTURA</t>
  </si>
  <si>
    <t xml:space="preserve">CONSTRUCCION MODULO 4 Y 5 AULAS Y UNA BATERIA DE BAÑO EN LA ESCUELA FUTUROS VALORES SECTOR HOLAYA HERRERA ZONA FOCO ROJO </t>
  </si>
  <si>
    <t>º</t>
  </si>
  <si>
    <t>CONSTRUCCION DEL CENTRO D ERECEPCION Y REHABILITACION DE FLORA Y FAUNA SILVESTRE</t>
  </si>
  <si>
    <t>Obra de construcción el rancho de tropa y mantenimiento 5 fuerzas de tarea a nivel nacional / funos - futar - funar - fucav – ftsut.</t>
  </si>
  <si>
    <t>Construcción y/o Mantenimiento y/o Adecuación y/o remodelación del edificio los libertadores ejército en la ciudad de Bogotá D.C por el sistema de precios globales sin formula de reajuste para sede relacionada.</t>
  </si>
  <si>
    <t>Construcción y obras civiles necesarias en el casino de sub-oficiales ejercito ubicado en el batallón PM-13 ubicado en la ciudad de BOGOTA D.C.</t>
  </si>
  <si>
    <t>EXPERIENCIA GENERAL DEL PROPONENTE. En la experiencia general presentada por el proponente debe acreditar maximo dos (02) certificación cuyo objeto sea: CONSTRUCCIÓN Y/O ADECUACIÓN Y/O RESTAURACIÓN Y/O MEJORAMIENTO Y/O MANTENIMIENTO DE EDIFICACIONES DE USO INSTITUCIONAL, que estén ejecutados, terminados y liquidados, en lo posible,reportado en el RUP. La sumatoria de las Dos (2) certificaciones que presente el proponente para acreditar su experiencia general, deberán ser igual o superior al 50% del valor del Presupuesto Oficial.Contratos suscritos con particulares o entidades estatales, ejecutados y terminados en los últimos catorce (14) años anteriores a la fecha de cierre del presente proceso con la NORMA SMR2010.</t>
  </si>
  <si>
    <t>Formato No. 5 Certificaciones experiencia del proponente</t>
  </si>
  <si>
    <t xml:space="preserve"> El proponente deberá presentar en su totalidad, adjuntos a la propuesta, los soportes documentales para acreditar la cantidad, dedicación, formación académica y experiencia, general y específica, que den cuenta del cumplimiento de los requisitos exigidos en cada perfil del personal que compone el equipo mínimo de trabajo, así: </t>
  </si>
  <si>
    <t xml:space="preserve">Ingeniero Civil y/o Arquitecto 
7 años a partir de la Expedición de la 
matricula profesional </t>
  </si>
  <si>
    <t xml:space="preserve">Ingeniero Industrial y/o Ambiental con licencia actualizada </t>
  </si>
  <si>
    <t>LUIS FERNANDO CASALLAS</t>
  </si>
  <si>
    <t xml:space="preserve">2.3.3.1. ACEPTACIÓN DE LAS ESPECÍFICACIONES TÉCNICAS MÍNIMAS  Y ESPECIFICACIONES TÉCNICAS MÍNIMAS PARA OBRA </t>
  </si>
  <si>
    <t>El proponente acreditará que las obras a desarrollar cumplirán con las especificaciones técnicas mínimas establecidas en el ANEXO N. 7. ESPECIFICACIONES TÉCNICAS MÍNIMAS, publicadas con la convocatoria y las adendas 
publicadas en el desarrollo de esta, las cuales son de obligatorio cumplimiento Y manifestará su aceptación por medio de la suscripción del ANEXO N. 8. ACEPTACIÓN ESPECIFICACIONES 
TÉCNICAS MÍNIMAS.</t>
  </si>
  <si>
    <t>Folio 440</t>
  </si>
  <si>
    <t>ANEXO N. 7. ESPECÍFICACIONES TÉCNICAS MÍNIMAS</t>
  </si>
  <si>
    <t xml:space="preserve">ANEXO N.8  ACEPTACIÓN DE LAS ESPECÍFICACIONES TÉCNICAS MÍNIMAS  </t>
  </si>
  <si>
    <t>Folio 442</t>
  </si>
  <si>
    <t>El proponente se deberá ajustar al Plan Institucional de Gestión Ambiental de la Universidad Distrital y a las normas establecidas por la secretaria Distrital de Ambiente; Guía Verde y las normas ambientes establecidas por el Ministerio de Ambiente. Para certificar su cumplimiento el proponente deberá anexar carta de compromiso donde manifieste bajo la gravedad del juramento que cumplirá con los lineamientos de buenas prácticas ambientales señalados.  ANEXO N. 9. ACEPTACIÓN CUMPLIMIENTO BUENAS PRÁCTICAS AMBIENTALES. Los costos de implementación de las medidas para cumplir con las normas y lineamientos ambientales, de la 
institución y de los demás organismos distritales y nacionales que regulan la materia, se entenderán incluidos dentro de la oferta económica.</t>
  </si>
  <si>
    <t>Folio 0444 al 0449</t>
  </si>
  <si>
    <t xml:space="preserve">2.3.3.3. ACEPTACIÓN DEL CUMPLIMIENTO DE IMPLEMENTACIÓN DE LOS PROTOCOLOS DE BIOSEGURIDAD </t>
  </si>
  <si>
    <t xml:space="preserve">El contratista debe hacer total cumplimiento del decreto N° 000682 del 24 abril 2020, por medio del cual se adopta el protocolo de bioseguridad para el manejo y control del riesgo de coronavirus COVID-19 en el sector de la 
construcción de edificaciones. Así mismo, deberá cumplir con las normas de bioseguridad establecidas por la Universidad Distrital.  Se entenderá ACEPTADA con la suscripción del ANEXO N. 1 CARTA DE PRESENTACIÓN DE LA PROPUESTA, la obligación de implementación de los protocolos de bioseguridad, en cada una de las sedes donde se desarrollarán las obras. Los costos de implementación de los protocolos de bioseguridad establecidos por la Universidad y de los demás organismos distritales y nacionales, se entenderán incluidos dentro de la oferta económica. </t>
  </si>
  <si>
    <t>CONVOCATORIA PÚBLICA No. 017-2024 - OBJETO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</si>
</sst>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4" formatCode="_-&quot;$&quot;\ * #,##0.00_-;\-&quot;$&quot;\ * #,##0.00_-;_-&quot;$&quot;\ * &quot;-&quot;??_-;_-@_-"/>
    <numFmt numFmtId="164" formatCode="&quot;$&quot;\ #,##0.00;[Red]&quot;$&quot;\ #,##0.00"/>
    <numFmt numFmtId="165" formatCode="&quot;$&quot;\ #,##0.00"/>
  </numFmts>
  <fonts count="20" x14ac:knownFonts="1">
    <font>
      <sz val="10"/>
      <name val="Arial"/>
    </font>
    <font>
      <sz val="11"/>
      <color theme="1"/>
      <name val="Calibri"/>
      <family val="2"/>
      <scheme val="minor"/>
    </font>
    <font>
      <sz val="10"/>
      <name val="Arial"/>
      <family val="2"/>
    </font>
    <font>
      <sz val="8"/>
      <name val="Arial"/>
      <family val="2"/>
    </font>
    <font>
      <sz val="10"/>
      <name val="Calibri"/>
      <family val="2"/>
      <scheme val="minor"/>
    </font>
    <font>
      <sz val="10"/>
      <color theme="2" tint="-0.749992370372631"/>
      <name val="Calibri"/>
      <family val="2"/>
      <scheme val="minor"/>
    </font>
    <font>
      <b/>
      <sz val="10"/>
      <name val="Calibri"/>
      <family val="2"/>
      <scheme val="minor"/>
    </font>
    <font>
      <sz val="10"/>
      <color theme="1"/>
      <name val="Calibri"/>
      <family val="2"/>
      <scheme val="minor"/>
    </font>
    <font>
      <b/>
      <sz val="10"/>
      <color theme="1"/>
      <name val="Calibri"/>
      <family val="2"/>
      <scheme val="minor"/>
    </font>
    <font>
      <b/>
      <sz val="10"/>
      <color theme="2" tint="-0.749992370372631"/>
      <name val="Calibri"/>
      <family val="2"/>
      <scheme val="minor"/>
    </font>
    <font>
      <sz val="10"/>
      <color rgb="FFC00000"/>
      <name val="Calibri"/>
      <family val="2"/>
      <scheme val="minor"/>
    </font>
    <font>
      <sz val="10"/>
      <color rgb="FFFF0000"/>
      <name val="Calibri"/>
      <family val="2"/>
      <scheme val="minor"/>
    </font>
    <font>
      <sz val="8"/>
      <name val="Calibri"/>
      <family val="2"/>
      <scheme val="minor"/>
    </font>
    <font>
      <b/>
      <sz val="10"/>
      <color theme="1"/>
      <name val="Calibri"/>
      <family val="2"/>
    </font>
    <font>
      <sz val="8"/>
      <name val="Arial"/>
      <family val="2"/>
    </font>
    <font>
      <b/>
      <sz val="10"/>
      <color theme="0"/>
      <name val="Calibri"/>
      <family val="2"/>
      <scheme val="minor"/>
    </font>
    <font>
      <sz val="10"/>
      <color theme="0"/>
      <name val="Calibri"/>
      <family val="2"/>
      <scheme val="minor"/>
    </font>
    <font>
      <sz val="10"/>
      <name val="Arial"/>
      <family val="2"/>
    </font>
    <font>
      <b/>
      <sz val="12"/>
      <color theme="0"/>
      <name val="Calibri"/>
      <family val="2"/>
      <scheme val="minor"/>
    </font>
    <font>
      <b/>
      <sz val="12"/>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42" fontId="1" fillId="0" borderId="0" applyFont="0" applyFill="0" applyBorder="0" applyAlignment="0" applyProtection="0"/>
    <xf numFmtId="0" fontId="2" fillId="0" borderId="0"/>
    <xf numFmtId="9" fontId="2" fillId="0" borderId="0" applyFont="0" applyFill="0" applyBorder="0" applyAlignment="0" applyProtection="0"/>
    <xf numFmtId="44" fontId="17" fillId="0" borderId="0" applyFont="0" applyFill="0" applyBorder="0" applyAlignment="0" applyProtection="0"/>
    <xf numFmtId="44" fontId="2" fillId="0" borderId="0" applyFont="0" applyFill="0" applyBorder="0" applyAlignment="0" applyProtection="0"/>
  </cellStyleXfs>
  <cellXfs count="162">
    <xf numFmtId="0" fontId="0" fillId="0" borderId="0" xfId="0"/>
    <xf numFmtId="0" fontId="4" fillId="0" borderId="0" xfId="0" applyFont="1" applyAlignment="1">
      <alignment horizontal="center"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0" xfId="2" applyFont="1" applyAlignment="1">
      <alignment horizontal="center" vertical="center" wrapText="1"/>
    </xf>
    <xf numFmtId="0" fontId="6" fillId="0" borderId="1" xfId="2" applyFont="1" applyBorder="1" applyAlignment="1">
      <alignment horizontal="center" vertical="center" wrapText="1"/>
    </xf>
    <xf numFmtId="0" fontId="4" fillId="0" borderId="1" xfId="2" applyFont="1" applyBorder="1" applyAlignment="1">
      <alignment horizontal="center" vertical="center" wrapText="1"/>
    </xf>
    <xf numFmtId="0" fontId="8" fillId="0" borderId="1" xfId="2" applyFont="1" applyBorder="1" applyAlignment="1">
      <alignment horizontal="center" vertical="center" wrapText="1"/>
    </xf>
    <xf numFmtId="0" fontId="7" fillId="0" borderId="1" xfId="2" applyFont="1" applyBorder="1" applyAlignment="1">
      <alignment horizontal="center" vertical="center" wrapText="1"/>
    </xf>
    <xf numFmtId="2" fontId="7" fillId="0" borderId="1" xfId="2" applyNumberFormat="1" applyFont="1" applyBorder="1" applyAlignment="1">
      <alignment horizontal="center" vertical="center" wrapText="1"/>
    </xf>
    <xf numFmtId="0" fontId="8" fillId="4" borderId="1" xfId="2" applyFont="1" applyFill="1" applyBorder="1" applyAlignment="1">
      <alignment horizontal="center" vertical="center" wrapText="1"/>
    </xf>
    <xf numFmtId="0" fontId="7" fillId="0" borderId="0" xfId="2" applyFont="1" applyAlignment="1">
      <alignment horizontal="center" vertical="center" wrapText="1"/>
    </xf>
    <xf numFmtId="0" fontId="4" fillId="0" borderId="1" xfId="2" applyFont="1" applyBorder="1" applyAlignment="1">
      <alignment horizontal="justify" vertical="center" wrapText="1"/>
    </xf>
    <xf numFmtId="9" fontId="4" fillId="0" borderId="1" xfId="3" applyFont="1" applyBorder="1" applyAlignment="1">
      <alignment horizontal="center" vertical="center" wrapText="1"/>
    </xf>
    <xf numFmtId="0" fontId="4" fillId="0" borderId="0" xfId="2" applyFont="1" applyAlignment="1">
      <alignment horizontal="justify" vertical="center" wrapText="1"/>
    </xf>
    <xf numFmtId="9" fontId="4" fillId="0" borderId="0" xfId="3" applyFont="1" applyBorder="1" applyAlignment="1">
      <alignment horizontal="center" vertical="center" wrapText="1"/>
    </xf>
    <xf numFmtId="0" fontId="6" fillId="0" borderId="0" xfId="2" applyFont="1" applyAlignment="1">
      <alignment horizontal="center" vertical="center" wrapText="1"/>
    </xf>
    <xf numFmtId="0" fontId="7" fillId="5" borderId="1" xfId="2" applyFont="1" applyFill="1" applyBorder="1" applyAlignment="1">
      <alignment horizontal="center" vertical="center" wrapText="1"/>
    </xf>
    <xf numFmtId="14" fontId="7" fillId="5" borderId="1" xfId="2" applyNumberFormat="1" applyFont="1" applyFill="1" applyBorder="1" applyAlignment="1">
      <alignment horizontal="center" vertical="center" wrapText="1"/>
    </xf>
    <xf numFmtId="2" fontId="7" fillId="5" borderId="1" xfId="2" applyNumberFormat="1" applyFont="1" applyFill="1" applyBorder="1" applyAlignment="1">
      <alignment horizontal="center" vertical="center" wrapText="1"/>
    </xf>
    <xf numFmtId="0" fontId="10" fillId="0" borderId="0" xfId="2" applyFont="1" applyAlignment="1">
      <alignment vertical="center" wrapText="1"/>
    </xf>
    <xf numFmtId="0" fontId="7" fillId="0" borderId="0" xfId="2" applyFont="1" applyAlignment="1">
      <alignment horizontal="justify" vertical="center" wrapText="1"/>
    </xf>
    <xf numFmtId="0" fontId="8" fillId="0" borderId="5" xfId="2" applyFont="1" applyBorder="1" applyAlignment="1">
      <alignment horizontal="center" vertical="center" wrapText="1"/>
    </xf>
    <xf numFmtId="14" fontId="7" fillId="0" borderId="5" xfId="2" applyNumberFormat="1" applyFont="1" applyBorder="1" applyAlignment="1">
      <alignment horizontal="center" vertical="center" wrapText="1"/>
    </xf>
    <xf numFmtId="0" fontId="11" fillId="0" borderId="0" xfId="2" applyFont="1" applyAlignment="1">
      <alignment horizontal="center" vertical="center" wrapText="1"/>
    </xf>
    <xf numFmtId="0" fontId="11" fillId="0" borderId="1" xfId="2" applyFont="1" applyBorder="1" applyAlignment="1">
      <alignment horizontal="center" vertical="center" wrapText="1"/>
    </xf>
    <xf numFmtId="0" fontId="10" fillId="5" borderId="1" xfId="2" applyFont="1" applyFill="1" applyBorder="1" applyAlignment="1">
      <alignment horizontal="center" vertical="center" wrapText="1"/>
    </xf>
    <xf numFmtId="14" fontId="10" fillId="5" borderId="7" xfId="2" applyNumberFormat="1" applyFont="1" applyFill="1" applyBorder="1" applyAlignment="1">
      <alignment vertical="center" wrapText="1"/>
    </xf>
    <xf numFmtId="0" fontId="4" fillId="0" borderId="0" xfId="0" applyFont="1" applyAlignment="1">
      <alignment horizontal="justify" vertical="center" wrapText="1"/>
    </xf>
    <xf numFmtId="0" fontId="10" fillId="0" borderId="0" xfId="2" applyFont="1" applyAlignment="1">
      <alignment horizontal="center" vertical="center" wrapText="1"/>
    </xf>
    <xf numFmtId="0" fontId="6" fillId="5" borderId="1" xfId="2" applyFont="1" applyFill="1" applyBorder="1" applyAlignment="1">
      <alignment horizontal="center" vertical="center" wrapText="1"/>
    </xf>
    <xf numFmtId="0" fontId="6" fillId="5" borderId="1" xfId="2" applyFont="1" applyFill="1" applyBorder="1" applyAlignment="1">
      <alignment vertical="center" wrapText="1"/>
    </xf>
    <xf numFmtId="0" fontId="8" fillId="0" borderId="0" xfId="2" applyFont="1" applyAlignment="1">
      <alignment horizontal="center" vertical="center" wrapText="1"/>
    </xf>
    <xf numFmtId="0" fontId="4" fillId="5" borderId="1" xfId="2" applyFont="1" applyFill="1" applyBorder="1" applyAlignment="1">
      <alignment horizontal="center" vertical="center" wrapText="1"/>
    </xf>
    <xf numFmtId="14" fontId="4" fillId="5" borderId="5" xfId="2" applyNumberFormat="1" applyFont="1" applyFill="1" applyBorder="1" applyAlignment="1">
      <alignment horizontal="center" vertical="center" wrapText="1"/>
    </xf>
    <xf numFmtId="14" fontId="4" fillId="5" borderId="1" xfId="2" applyNumberFormat="1" applyFont="1" applyFill="1" applyBorder="1" applyAlignment="1">
      <alignment horizontal="center" vertical="center" wrapText="1"/>
    </xf>
    <xf numFmtId="2" fontId="4" fillId="0" borderId="1" xfId="2" applyNumberFormat="1" applyFont="1" applyBorder="1" applyAlignment="1">
      <alignment horizontal="center" vertical="center" wrapText="1"/>
    </xf>
    <xf numFmtId="14" fontId="4" fillId="5" borderId="5" xfId="2" applyNumberFormat="1" applyFont="1" applyFill="1" applyBorder="1" applyAlignment="1">
      <alignment vertical="center" wrapText="1"/>
    </xf>
    <xf numFmtId="14" fontId="4" fillId="5" borderId="1" xfId="2" applyNumberFormat="1" applyFont="1" applyFill="1" applyBorder="1" applyAlignment="1">
      <alignment vertical="center" wrapText="1"/>
    </xf>
    <xf numFmtId="2" fontId="4" fillId="0" borderId="1" xfId="2" applyNumberFormat="1" applyFont="1" applyBorder="1" applyAlignment="1">
      <alignment vertical="center" wrapText="1"/>
    </xf>
    <xf numFmtId="14" fontId="10" fillId="5" borderId="1" xfId="2" applyNumberFormat="1" applyFont="1" applyFill="1" applyBorder="1" applyAlignment="1">
      <alignment horizontal="center" vertical="center" wrapText="1"/>
    </xf>
    <xf numFmtId="2" fontId="10" fillId="5" borderId="1" xfId="2"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4" fillId="0" borderId="1" xfId="0" applyFont="1" applyBorder="1" applyAlignment="1">
      <alignment horizontal="justify" vertical="center"/>
    </xf>
    <xf numFmtId="14" fontId="4" fillId="0" borderId="1" xfId="0" applyNumberFormat="1" applyFont="1" applyBorder="1" applyAlignment="1">
      <alignment horizontal="center" vertical="center" wrapText="1"/>
    </xf>
    <xf numFmtId="0" fontId="15" fillId="7" borderId="5" xfId="0" applyFont="1" applyFill="1" applyBorder="1" applyAlignment="1">
      <alignment horizontal="center" vertical="center" wrapText="1"/>
    </xf>
    <xf numFmtId="14" fontId="4" fillId="0" borderId="1" xfId="2"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5" fillId="7" borderId="1" xfId="0" applyFont="1" applyFill="1" applyBorder="1" applyAlignment="1">
      <alignment horizontal="center" vertical="center" wrapText="1" shrinkToFit="1"/>
    </xf>
    <xf numFmtId="0" fontId="4" fillId="0" borderId="1" xfId="0" applyFont="1" applyBorder="1" applyAlignment="1">
      <alignment horizontal="justify" vertical="center" wrapText="1"/>
    </xf>
    <xf numFmtId="9" fontId="4" fillId="0" borderId="1" xfId="0" applyNumberFormat="1" applyFont="1" applyBorder="1" applyAlignment="1">
      <alignment horizontal="center" vertical="center" wrapText="1"/>
    </xf>
    <xf numFmtId="0" fontId="15" fillId="7" borderId="2" xfId="0" applyFont="1" applyFill="1" applyBorder="1" applyAlignment="1">
      <alignment horizontal="center" vertical="center" wrapText="1"/>
    </xf>
    <xf numFmtId="0" fontId="15" fillId="7" borderId="12" xfId="0" applyFont="1" applyFill="1" applyBorder="1" applyAlignment="1">
      <alignment horizontal="center" vertical="center" wrapText="1"/>
    </xf>
    <xf numFmtId="0" fontId="15" fillId="7" borderId="0" xfId="0" applyFont="1" applyFill="1" applyAlignment="1">
      <alignment horizontal="center" vertical="center" wrapText="1"/>
    </xf>
    <xf numFmtId="44" fontId="4" fillId="0" borderId="0" xfId="4" applyFont="1" applyAlignment="1">
      <alignment horizontal="center" vertical="center" wrapText="1"/>
    </xf>
    <xf numFmtId="3" fontId="4" fillId="0" borderId="0" xfId="0" applyNumberFormat="1" applyFont="1" applyAlignment="1">
      <alignment horizontal="center" vertical="center" wrapText="1"/>
    </xf>
    <xf numFmtId="165" fontId="4" fillId="0" borderId="1" xfId="4" applyNumberFormat="1" applyFont="1" applyBorder="1" applyAlignment="1">
      <alignment horizontal="center" vertical="center" wrapText="1"/>
    </xf>
    <xf numFmtId="6" fontId="4" fillId="0" borderId="1" xfId="4"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8"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9" fillId="0" borderId="0" xfId="0" applyFont="1" applyAlignment="1">
      <alignment horizontal="center" vertical="center" wrapText="1"/>
    </xf>
    <xf numFmtId="0" fontId="7" fillId="0" borderId="1" xfId="2" applyFont="1" applyBorder="1" applyAlignment="1">
      <alignment horizontal="right" vertical="center" wrapText="1"/>
    </xf>
    <xf numFmtId="2" fontId="19" fillId="0" borderId="1" xfId="0" applyNumberFormat="1" applyFont="1" applyBorder="1" applyAlignment="1">
      <alignment horizontal="center" vertical="center" wrapText="1"/>
    </xf>
    <xf numFmtId="16" fontId="4" fillId="0" borderId="0" xfId="0" applyNumberFormat="1" applyFont="1" applyAlignment="1">
      <alignment horizontal="center" vertical="center" wrapText="1"/>
    </xf>
    <xf numFmtId="0" fontId="4" fillId="6" borderId="1" xfId="0" applyFont="1" applyFill="1" applyBorder="1" applyAlignment="1">
      <alignment horizontal="center" vertical="center" wrapText="1"/>
    </xf>
    <xf numFmtId="14" fontId="4" fillId="6" borderId="1" xfId="2" applyNumberFormat="1" applyFont="1" applyFill="1" applyBorder="1" applyAlignment="1">
      <alignment horizontal="center" vertical="center" wrapText="1"/>
    </xf>
    <xf numFmtId="0" fontId="0" fillId="0" borderId="1" xfId="0" applyBorder="1" applyAlignment="1">
      <alignment wrapText="1"/>
    </xf>
    <xf numFmtId="0" fontId="15" fillId="7" borderId="1"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5" fillId="0" borderId="0" xfId="0" applyFont="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15" fillId="7" borderId="11"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5" fillId="8"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5" fillId="7" borderId="12" xfId="2" applyFont="1" applyFill="1" applyBorder="1" applyAlignment="1">
      <alignment horizontal="center" vertical="center" wrapText="1"/>
    </xf>
    <xf numFmtId="0" fontId="15" fillId="7" borderId="0" xfId="2" applyFont="1" applyFill="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5" fillId="7" borderId="3" xfId="0" applyFont="1" applyFill="1" applyBorder="1" applyAlignment="1">
      <alignment horizontal="center" vertical="center" wrapText="1"/>
    </xf>
    <xf numFmtId="0" fontId="7" fillId="0" borderId="5" xfId="2" applyFont="1" applyBorder="1" applyAlignment="1">
      <alignment horizontal="justify" vertical="center" wrapText="1"/>
    </xf>
    <xf numFmtId="0" fontId="7" fillId="0" borderId="3" xfId="2" applyFont="1" applyBorder="1" applyAlignment="1">
      <alignment horizontal="justify" vertical="center" wrapText="1"/>
    </xf>
    <xf numFmtId="0" fontId="7" fillId="0" borderId="7" xfId="2" applyFont="1" applyBorder="1" applyAlignment="1">
      <alignment horizontal="justify" vertical="center" wrapText="1"/>
    </xf>
    <xf numFmtId="0" fontId="4" fillId="0" borderId="5" xfId="2" applyFont="1" applyBorder="1" applyAlignment="1">
      <alignment horizontal="justify" vertical="center" wrapText="1"/>
    </xf>
    <xf numFmtId="0" fontId="4" fillId="0" borderId="3" xfId="2" applyFont="1" applyBorder="1" applyAlignment="1">
      <alignment horizontal="justify" vertical="center" wrapText="1"/>
    </xf>
    <xf numFmtId="0" fontId="4" fillId="0" borderId="7" xfId="2" applyFont="1" applyBorder="1" applyAlignment="1">
      <alignment horizontal="justify" vertical="center" wrapText="1"/>
    </xf>
    <xf numFmtId="0" fontId="7" fillId="5" borderId="5" xfId="2" applyFont="1" applyFill="1" applyBorder="1" applyAlignment="1">
      <alignment horizontal="center" vertical="center" wrapText="1"/>
    </xf>
    <xf numFmtId="0" fontId="7" fillId="5" borderId="7" xfId="2" applyFont="1" applyFill="1" applyBorder="1" applyAlignment="1">
      <alignment horizontal="center" vertical="center" wrapText="1"/>
    </xf>
    <xf numFmtId="0" fontId="8" fillId="4" borderId="5"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7" xfId="2"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7" xfId="0" applyFont="1" applyFill="1" applyBorder="1" applyAlignment="1">
      <alignment horizontal="center" vertical="center" wrapText="1"/>
    </xf>
    <xf numFmtId="164" fontId="6" fillId="6" borderId="5" xfId="0" applyNumberFormat="1" applyFont="1" applyFill="1" applyBorder="1" applyAlignment="1">
      <alignment horizontal="center" vertical="center" wrapText="1"/>
    </xf>
    <xf numFmtId="164" fontId="6" fillId="6" borderId="7" xfId="0" applyNumberFormat="1" applyFont="1" applyFill="1" applyBorder="1" applyAlignment="1">
      <alignment horizontal="center" vertical="center" wrapText="1"/>
    </xf>
    <xf numFmtId="0" fontId="8" fillId="0" borderId="4" xfId="2" applyFont="1" applyBorder="1" applyAlignment="1">
      <alignment horizontal="center" vertical="center" wrapText="1"/>
    </xf>
    <xf numFmtId="0" fontId="8" fillId="0" borderId="2" xfId="2" applyFont="1" applyBorder="1" applyAlignment="1">
      <alignment horizontal="center" vertical="center" wrapText="1"/>
    </xf>
    <xf numFmtId="0" fontId="7" fillId="5" borderId="4" xfId="2" applyFont="1" applyFill="1" applyBorder="1" applyAlignment="1">
      <alignment horizontal="center" vertical="center" wrapText="1"/>
    </xf>
    <xf numFmtId="0" fontId="7" fillId="5" borderId="2" xfId="2" applyFont="1" applyFill="1" applyBorder="1" applyAlignment="1">
      <alignment horizontal="center" vertical="center" wrapText="1"/>
    </xf>
    <xf numFmtId="0" fontId="12" fillId="0" borderId="6" xfId="2" applyFont="1" applyBorder="1" applyAlignment="1">
      <alignment horizontal="justify" vertical="center" wrapText="1"/>
    </xf>
    <xf numFmtId="0" fontId="12" fillId="0" borderId="9" xfId="2" applyFont="1" applyBorder="1" applyAlignment="1">
      <alignment horizontal="justify" vertical="center" wrapText="1"/>
    </xf>
    <xf numFmtId="0" fontId="8" fillId="0" borderId="5" xfId="2" applyFont="1" applyBorder="1" applyAlignment="1">
      <alignment horizontal="center" vertical="center" wrapText="1"/>
    </xf>
    <xf numFmtId="0" fontId="8" fillId="0" borderId="7" xfId="2" applyFont="1" applyBorder="1" applyAlignment="1">
      <alignment horizontal="center" vertical="center" wrapText="1"/>
    </xf>
    <xf numFmtId="0" fontId="10" fillId="5" borderId="5" xfId="2" applyFont="1" applyFill="1" applyBorder="1" applyAlignment="1">
      <alignment horizontal="center" vertical="center" wrapText="1"/>
    </xf>
    <xf numFmtId="0" fontId="10" fillId="5" borderId="7" xfId="2" applyFont="1" applyFill="1" applyBorder="1" applyAlignment="1">
      <alignment horizontal="center" vertical="center" wrapText="1"/>
    </xf>
    <xf numFmtId="2" fontId="7" fillId="0" borderId="4" xfId="2" applyNumberFormat="1" applyFont="1" applyBorder="1" applyAlignment="1">
      <alignment horizontal="center" vertical="center" wrapText="1"/>
    </xf>
    <xf numFmtId="2" fontId="7" fillId="0" borderId="2" xfId="2" applyNumberFormat="1" applyFont="1" applyBorder="1" applyAlignment="1">
      <alignment horizontal="center" vertical="center" wrapText="1"/>
    </xf>
    <xf numFmtId="0" fontId="6" fillId="5" borderId="4" xfId="2" applyFont="1" applyFill="1" applyBorder="1" applyAlignment="1">
      <alignment horizontal="center" vertical="center" wrapText="1"/>
    </xf>
    <xf numFmtId="0" fontId="6" fillId="5" borderId="2" xfId="2"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3"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10" fillId="0" borderId="5"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7" xfId="2" applyFont="1" applyBorder="1" applyAlignment="1">
      <alignment horizontal="center" vertical="center" wrapText="1"/>
    </xf>
    <xf numFmtId="0" fontId="8" fillId="0" borderId="3" xfId="2" applyFont="1" applyBorder="1" applyAlignment="1">
      <alignment horizontal="center" vertical="center" wrapText="1"/>
    </xf>
    <xf numFmtId="0" fontId="6" fillId="0" borderId="3" xfId="0" applyFont="1" applyBorder="1" applyAlignment="1">
      <alignment horizontal="center" vertical="center" wrapText="1"/>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8" fillId="5" borderId="5"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8" fillId="5" borderId="7" xfId="2" applyFont="1" applyFill="1" applyBorder="1" applyAlignment="1">
      <alignment horizontal="center" vertical="center" wrapText="1"/>
    </xf>
    <xf numFmtId="14" fontId="4" fillId="5" borderId="5" xfId="2" applyNumberFormat="1" applyFont="1" applyFill="1" applyBorder="1" applyAlignment="1">
      <alignment horizontal="center" vertical="center" wrapText="1"/>
    </xf>
    <xf numFmtId="14" fontId="4" fillId="5" borderId="7" xfId="2" applyNumberFormat="1" applyFont="1" applyFill="1" applyBorder="1" applyAlignment="1">
      <alignment horizontal="center" vertical="center" wrapText="1"/>
    </xf>
    <xf numFmtId="0" fontId="10" fillId="5" borderId="1" xfId="2" applyFont="1" applyFill="1" applyBorder="1" applyAlignment="1">
      <alignment horizontal="center" vertical="center" wrapText="1"/>
    </xf>
    <xf numFmtId="0" fontId="4" fillId="0" borderId="11"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wrapText="1"/>
    </xf>
    <xf numFmtId="0" fontId="0" fillId="0" borderId="0" xfId="0" applyBorder="1" applyAlignment="1">
      <alignment wrapText="1"/>
    </xf>
    <xf numFmtId="0" fontId="0" fillId="0" borderId="0" xfId="0" applyBorder="1" applyAlignment="1">
      <alignment horizontal="center" wrapText="1"/>
    </xf>
  </cellXfs>
  <cellStyles count="6">
    <cellStyle name="Moneda" xfId="4" builtinId="4"/>
    <cellStyle name="Moneda [0] 2" xfId="1" xr:uid="{00000000-0005-0000-0000-000001000000}"/>
    <cellStyle name="Moneda 2" xfId="5" xr:uid="{27882A96-6D0D-4D63-98B1-EBA3A921948D}"/>
    <cellStyle name="Normal" xfId="0" builtinId="0"/>
    <cellStyle name="Normal 2" xfId="2" xr:uid="{00000000-0005-0000-0000-000003000000}"/>
    <cellStyle name="Porcentaje 2" xfId="3" xr:uid="{00000000-0005-0000-0000-000004000000}"/>
  </cellStyles>
  <dxfs count="14">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b/>
        <i val="0"/>
        <color rgb="FF9C0006"/>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C00000"/>
        </patternFill>
      </fill>
    </dxf>
    <dxf>
      <font>
        <b/>
        <i val="0"/>
        <color rgb="FFC00000"/>
      </font>
      <fill>
        <patternFill>
          <bgColor theme="0"/>
        </patternFill>
      </fill>
    </dxf>
    <dxf>
      <font>
        <b/>
        <i val="0"/>
        <color theme="0"/>
      </font>
      <fill>
        <patternFill>
          <bgColor rgb="FFC00000"/>
        </patternFill>
      </fill>
    </dxf>
    <dxf>
      <font>
        <b/>
        <i val="0"/>
        <color theme="0"/>
      </font>
      <fill>
        <patternFill>
          <bgColor rgb="FFC00000"/>
        </patternFill>
      </fill>
    </dxf>
    <dxf>
      <font>
        <b/>
        <i val="0"/>
        <color rgb="FF9C0006"/>
      </font>
      <fill>
        <patternFill patternType="none">
          <bgColor auto="1"/>
        </patternFill>
      </fill>
    </dxf>
  </dxfs>
  <tableStyles count="0" defaultTableStyle="TableStyleMedium9" defaultPivotStyle="PivotStyleLight16"/>
  <colors>
    <mruColors>
      <color rgb="FFE7E6E6"/>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31746</xdr:colOff>
      <xdr:row>0</xdr:row>
      <xdr:rowOff>28573</xdr:rowOff>
    </xdr:from>
    <xdr:to>
      <xdr:col>0</xdr:col>
      <xdr:colOff>1425571</xdr:colOff>
      <xdr:row>2</xdr:row>
      <xdr:rowOff>142873</xdr:rowOff>
    </xdr:to>
    <xdr:pic>
      <xdr:nvPicPr>
        <xdr:cNvPr id="2" name="3 Imagen">
          <a:extLst>
            <a:ext uri="{FF2B5EF4-FFF2-40B4-BE49-F238E27FC236}">
              <a16:creationId xmlns:a16="http://schemas.microsoft.com/office/drawing/2014/main" id="{63C2CF5B-50C2-439C-AFDB-10E669B9E7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46" y="28573"/>
          <a:ext cx="1393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15874</xdr:colOff>
      <xdr:row>0</xdr:row>
      <xdr:rowOff>136522</xdr:rowOff>
    </xdr:from>
    <xdr:to>
      <xdr:col>3</xdr:col>
      <xdr:colOff>1092424</xdr:colOff>
      <xdr:row>2</xdr:row>
      <xdr:rowOff>70379</xdr:rowOff>
    </xdr:to>
    <xdr:pic>
      <xdr:nvPicPr>
        <xdr:cNvPr id="3" name="Imagen 2">
          <a:extLst>
            <a:ext uri="{FF2B5EF4-FFF2-40B4-BE49-F238E27FC236}">
              <a16:creationId xmlns:a16="http://schemas.microsoft.com/office/drawing/2014/main" id="{BDEA6424-20DD-48C2-A359-6C7633FFD4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7026274" y="136522"/>
          <a:ext cx="1076550" cy="257707"/>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D15"/>
  <sheetViews>
    <sheetView view="pageBreakPreview" zoomScaleNormal="150" zoomScaleSheetLayoutView="100" workbookViewId="0">
      <selection activeCell="A8" sqref="A8:D8"/>
    </sheetView>
  </sheetViews>
  <sheetFormatPr baseColWidth="10" defaultColWidth="11.42578125" defaultRowHeight="12.75" x14ac:dyDescent="0.2"/>
  <cols>
    <col min="1" max="1" width="21.7109375" style="1" customWidth="1"/>
    <col min="2" max="2" width="50.7109375" style="1" customWidth="1"/>
    <col min="3" max="3" width="32.7109375" style="2" customWidth="1"/>
    <col min="4" max="4" width="16.7109375" style="2" customWidth="1"/>
    <col min="5" max="16384" width="11.42578125" style="1"/>
  </cols>
  <sheetData>
    <row r="1" spans="1:4" ht="12.75" customHeight="1" x14ac:dyDescent="0.2">
      <c r="A1" s="81"/>
      <c r="B1" s="56" t="s">
        <v>0</v>
      </c>
      <c r="C1" s="4" t="s">
        <v>1</v>
      </c>
      <c r="D1" s="84"/>
    </row>
    <row r="2" spans="1:4" ht="12.75" customHeight="1" x14ac:dyDescent="0.2">
      <c r="A2" s="82"/>
      <c r="B2" s="4" t="s">
        <v>2</v>
      </c>
      <c r="C2" s="4" t="s">
        <v>3</v>
      </c>
      <c r="D2" s="84"/>
    </row>
    <row r="3" spans="1:4" ht="12.75" customHeight="1" x14ac:dyDescent="0.2">
      <c r="A3" s="83"/>
      <c r="B3" s="4" t="s">
        <v>4</v>
      </c>
      <c r="C3" s="4" t="s">
        <v>5</v>
      </c>
      <c r="D3" s="84"/>
    </row>
    <row r="4" spans="1:4" ht="8.1" customHeight="1" x14ac:dyDescent="0.2">
      <c r="A4" s="80"/>
      <c r="B4" s="80"/>
      <c r="C4" s="80"/>
      <c r="D4" s="80"/>
    </row>
    <row r="5" spans="1:4" ht="12.75" customHeight="1" x14ac:dyDescent="0.2">
      <c r="A5" s="85" t="s">
        <v>214</v>
      </c>
      <c r="B5" s="86"/>
      <c r="C5" s="86"/>
      <c r="D5" s="86"/>
    </row>
    <row r="6" spans="1:4" ht="39" customHeight="1" x14ac:dyDescent="0.2">
      <c r="A6" s="87" t="s">
        <v>150</v>
      </c>
      <c r="B6" s="87"/>
      <c r="C6" s="87"/>
      <c r="D6" s="87"/>
    </row>
    <row r="7" spans="1:4" ht="8.1" customHeight="1" x14ac:dyDescent="0.2">
      <c r="A7" s="80"/>
      <c r="B7" s="80"/>
      <c r="C7" s="80"/>
      <c r="D7" s="80"/>
    </row>
    <row r="8" spans="1:4" x14ac:dyDescent="0.2">
      <c r="A8" s="77" t="s">
        <v>75</v>
      </c>
      <c r="B8" s="77"/>
      <c r="C8" s="77"/>
      <c r="D8" s="77"/>
    </row>
    <row r="9" spans="1:4" ht="8.1" customHeight="1" x14ac:dyDescent="0.2"/>
    <row r="10" spans="1:4" x14ac:dyDescent="0.2">
      <c r="A10" s="57" t="s">
        <v>6</v>
      </c>
      <c r="B10" s="49" t="s">
        <v>16</v>
      </c>
      <c r="C10" s="50" t="s">
        <v>9</v>
      </c>
      <c r="D10" s="50" t="s">
        <v>72</v>
      </c>
    </row>
    <row r="11" spans="1:4" x14ac:dyDescent="0.2">
      <c r="A11" s="3">
        <v>1</v>
      </c>
      <c r="B11" s="51" t="s">
        <v>115</v>
      </c>
      <c r="C11" s="3"/>
      <c r="D11" s="3" t="s">
        <v>7</v>
      </c>
    </row>
    <row r="12" spans="1:4" x14ac:dyDescent="0.2">
      <c r="A12" s="3">
        <v>2</v>
      </c>
      <c r="B12" s="51" t="s">
        <v>116</v>
      </c>
      <c r="C12" s="3"/>
      <c r="D12" s="3" t="s">
        <v>7</v>
      </c>
    </row>
    <row r="13" spans="1:4" x14ac:dyDescent="0.2">
      <c r="A13" s="3">
        <v>3</v>
      </c>
      <c r="B13" s="51" t="s">
        <v>117</v>
      </c>
      <c r="C13" s="3"/>
      <c r="D13" s="3" t="s">
        <v>7</v>
      </c>
    </row>
    <row r="14" spans="1:4" ht="8.1" customHeight="1" x14ac:dyDescent="0.2"/>
    <row r="15" spans="1:4" x14ac:dyDescent="0.2">
      <c r="A15" s="78" t="str">
        <f>EXPERIENCIA!A41</f>
        <v>OFERENTE: UNION TEMPORAL REPARACIONES 2024</v>
      </c>
      <c r="B15" s="79"/>
      <c r="C15" s="50" t="s">
        <v>76</v>
      </c>
      <c r="D15" s="50" t="str">
        <f>IF(AND(D11="SI",D12="SI",D13="SI"),"SI","NO")</f>
        <v>SI</v>
      </c>
    </row>
  </sheetData>
  <mergeCells count="8">
    <mergeCell ref="A8:D8"/>
    <mergeCell ref="A15:B15"/>
    <mergeCell ref="A7:D7"/>
    <mergeCell ref="A1:A3"/>
    <mergeCell ref="D1:D3"/>
    <mergeCell ref="A4:D4"/>
    <mergeCell ref="A5:D5"/>
    <mergeCell ref="A6:D6"/>
  </mergeCells>
  <conditionalFormatting sqref="D11:D13">
    <cfRule type="containsText" dxfId="13" priority="7" operator="containsText" text="NO">
      <formula>NOT(ISERROR(SEARCH("NO",D11)))</formula>
    </cfRule>
  </conditionalFormatting>
  <conditionalFormatting sqref="D15">
    <cfRule type="containsText" dxfId="12" priority="9" operator="containsText" text="NO">
      <formula>NOT(ISERROR(SEARCH("NO",D15)))</formula>
    </cfRule>
  </conditionalFormatting>
  <printOptions horizontalCentered="1"/>
  <pageMargins left="0.78740157480314965" right="0.78740157480314965" top="0.78740157480314965" bottom="0.78740157480314965" header="0.31496062992125984" footer="0.31496062992125984"/>
  <pageSetup fitToHeight="0" orientation="landscape" r:id="rId1"/>
  <headerFooter alignWithMargins="0">
    <oddFooter>&amp;C&amp;"-,Normal"&amp;9Este documento es propiedad de la Universidad Distrital Francisco José de Caldas. Prohibida su reproducción por cualquier medio, sin previa autorización.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F47"/>
  <sheetViews>
    <sheetView tabSelected="1" view="pageBreakPreview" topLeftCell="A10" zoomScale="90" zoomScaleNormal="100" zoomScaleSheetLayoutView="90" workbookViewId="0">
      <selection activeCell="K18" sqref="K18"/>
    </sheetView>
  </sheetViews>
  <sheetFormatPr baseColWidth="10" defaultColWidth="9.140625" defaultRowHeight="12.75" x14ac:dyDescent="0.2"/>
  <cols>
    <col min="1" max="1" width="10" style="8" customWidth="1"/>
    <col min="2" max="2" width="71.7109375" style="8" customWidth="1"/>
    <col min="3" max="3" width="40.7109375" style="9" customWidth="1"/>
    <col min="4" max="5" width="40.7109375" style="8" customWidth="1"/>
    <col min="6" max="6" width="16.5703125" style="8" customWidth="1"/>
    <col min="7" max="227" width="11.42578125" style="8" customWidth="1"/>
    <col min="228" max="16384" width="9.140625" style="8"/>
  </cols>
  <sheetData>
    <row r="1" spans="1:5" x14ac:dyDescent="0.2">
      <c r="A1" s="77" t="s">
        <v>119</v>
      </c>
      <c r="B1" s="77"/>
      <c r="C1" s="77"/>
      <c r="D1" s="77"/>
      <c r="E1" s="77"/>
    </row>
    <row r="2" spans="1:5" ht="79.5" customHeight="1" x14ac:dyDescent="0.2">
      <c r="A2" s="89" t="s">
        <v>198</v>
      </c>
      <c r="B2" s="89"/>
      <c r="C2" s="89"/>
      <c r="D2" s="89"/>
      <c r="E2" s="89"/>
    </row>
    <row r="3" spans="1:5" x14ac:dyDescent="0.2">
      <c r="A3" s="49" t="s">
        <v>6</v>
      </c>
      <c r="B3" s="49" t="s">
        <v>14</v>
      </c>
      <c r="C3" s="77" t="s">
        <v>9</v>
      </c>
      <c r="D3" s="77"/>
      <c r="E3" s="49" t="s">
        <v>72</v>
      </c>
    </row>
    <row r="4" spans="1:5" x14ac:dyDescent="0.2">
      <c r="A4" s="5" t="s">
        <v>100</v>
      </c>
      <c r="B4" s="5" t="s">
        <v>199</v>
      </c>
      <c r="C4" s="88" t="s">
        <v>113</v>
      </c>
      <c r="D4" s="88"/>
      <c r="E4" s="5" t="s">
        <v>7</v>
      </c>
    </row>
    <row r="5" spans="1:5" ht="8.1" customHeight="1" x14ac:dyDescent="0.2">
      <c r="A5" s="8" t="s">
        <v>214</v>
      </c>
      <c r="C5" s="8"/>
    </row>
    <row r="6" spans="1:5" x14ac:dyDescent="0.2">
      <c r="A6" s="68" t="s">
        <v>6</v>
      </c>
      <c r="B6" s="68" t="s">
        <v>15</v>
      </c>
      <c r="C6" s="68" t="s">
        <v>110</v>
      </c>
      <c r="D6" s="68" t="s">
        <v>111</v>
      </c>
      <c r="E6" s="49" t="s">
        <v>72</v>
      </c>
    </row>
    <row r="7" spans="1:5" ht="38.25" x14ac:dyDescent="0.2">
      <c r="A7" s="5">
        <v>1</v>
      </c>
      <c r="B7" s="5" t="s">
        <v>77</v>
      </c>
      <c r="C7" s="5" t="s">
        <v>161</v>
      </c>
      <c r="D7" s="5" t="s">
        <v>161</v>
      </c>
      <c r="E7" s="5"/>
    </row>
    <row r="8" spans="1:5" x14ac:dyDescent="0.2">
      <c r="A8" s="5">
        <v>2</v>
      </c>
      <c r="B8" s="5" t="s">
        <v>78</v>
      </c>
      <c r="C8" s="5" t="s">
        <v>155</v>
      </c>
      <c r="D8" s="5" t="s">
        <v>155</v>
      </c>
      <c r="E8" s="5"/>
    </row>
    <row r="9" spans="1:5" x14ac:dyDescent="0.2">
      <c r="A9" s="5">
        <v>3</v>
      </c>
      <c r="B9" s="5" t="s">
        <v>99</v>
      </c>
      <c r="C9" s="5" t="s">
        <v>153</v>
      </c>
      <c r="D9" s="5" t="s">
        <v>156</v>
      </c>
      <c r="E9" s="5"/>
    </row>
    <row r="10" spans="1:5" ht="114.75" x14ac:dyDescent="0.2">
      <c r="A10" s="5">
        <v>4</v>
      </c>
      <c r="B10" s="5" t="s">
        <v>85</v>
      </c>
      <c r="C10" s="58" t="s">
        <v>151</v>
      </c>
      <c r="D10" s="58" t="s">
        <v>154</v>
      </c>
      <c r="E10" s="5" t="s">
        <v>7</v>
      </c>
    </row>
    <row r="11" spans="1:5" x14ac:dyDescent="0.2">
      <c r="A11" s="5">
        <v>5</v>
      </c>
      <c r="B11" s="5" t="s">
        <v>128</v>
      </c>
      <c r="C11" s="66">
        <f>1962450000</f>
        <v>1962450000</v>
      </c>
      <c r="D11" s="65">
        <v>751195500</v>
      </c>
      <c r="E11" s="5" t="s">
        <v>7</v>
      </c>
    </row>
    <row r="12" spans="1:5" x14ac:dyDescent="0.2">
      <c r="A12" s="5"/>
      <c r="B12" s="5" t="s">
        <v>131</v>
      </c>
      <c r="C12" s="66">
        <v>1962450000</v>
      </c>
      <c r="D12" s="65">
        <v>751195500</v>
      </c>
      <c r="E12" s="157">
        <f>(D12+C12)</f>
        <v>2713645500</v>
      </c>
    </row>
    <row r="13" spans="1:5" x14ac:dyDescent="0.2">
      <c r="A13" s="5">
        <v>6</v>
      </c>
      <c r="B13" s="5" t="s">
        <v>129</v>
      </c>
      <c r="C13" s="55">
        <v>1509.57</v>
      </c>
      <c r="D13" s="55">
        <v>577.84</v>
      </c>
      <c r="E13" s="5" t="s">
        <v>7</v>
      </c>
    </row>
    <row r="14" spans="1:5" x14ac:dyDescent="0.2">
      <c r="A14" s="5"/>
      <c r="B14" s="5" t="s">
        <v>130</v>
      </c>
      <c r="C14" s="55">
        <v>1509.57</v>
      </c>
      <c r="D14" s="55">
        <v>577.84</v>
      </c>
      <c r="E14" s="5" t="s">
        <v>7</v>
      </c>
    </row>
    <row r="15" spans="1:5" ht="25.5" x14ac:dyDescent="0.2">
      <c r="A15" s="5">
        <v>7</v>
      </c>
      <c r="B15" s="5" t="s">
        <v>120</v>
      </c>
      <c r="C15" s="5" t="s">
        <v>152</v>
      </c>
      <c r="D15" s="5" t="s">
        <v>152</v>
      </c>
      <c r="E15" s="5" t="s">
        <v>7</v>
      </c>
    </row>
    <row r="16" spans="1:5" x14ac:dyDescent="0.2">
      <c r="A16" s="5">
        <v>8</v>
      </c>
      <c r="B16" s="5" t="s">
        <v>82</v>
      </c>
      <c r="C16" s="52" t="s">
        <v>159</v>
      </c>
      <c r="D16" s="52" t="s">
        <v>160</v>
      </c>
      <c r="E16" s="5" t="s">
        <v>7</v>
      </c>
    </row>
    <row r="17" spans="1:6" x14ac:dyDescent="0.2">
      <c r="A17" s="5">
        <v>9</v>
      </c>
      <c r="B17" s="5" t="s">
        <v>79</v>
      </c>
      <c r="C17" s="52">
        <v>45168</v>
      </c>
      <c r="D17" s="52">
        <v>45301</v>
      </c>
      <c r="E17" s="52"/>
    </row>
    <row r="18" spans="1:6" x14ac:dyDescent="0.2">
      <c r="A18" s="5">
        <v>10</v>
      </c>
      <c r="B18" s="5" t="s">
        <v>80</v>
      </c>
      <c r="C18" s="52">
        <v>45553</v>
      </c>
      <c r="D18" s="52">
        <v>45314</v>
      </c>
      <c r="E18" s="52"/>
    </row>
    <row r="19" spans="1:6" x14ac:dyDescent="0.2">
      <c r="A19" s="5">
        <v>11</v>
      </c>
      <c r="B19" s="5" t="s">
        <v>81</v>
      </c>
      <c r="C19" s="52" t="s">
        <v>7</v>
      </c>
      <c r="D19" s="5" t="s">
        <v>7</v>
      </c>
      <c r="E19" s="5" t="s">
        <v>7</v>
      </c>
    </row>
    <row r="20" spans="1:6" x14ac:dyDescent="0.2">
      <c r="A20" s="5">
        <v>16</v>
      </c>
      <c r="B20" s="5" t="s">
        <v>84</v>
      </c>
      <c r="C20" s="5" t="s">
        <v>7</v>
      </c>
      <c r="D20" s="5" t="s">
        <v>7</v>
      </c>
      <c r="E20" s="5" t="s">
        <v>7</v>
      </c>
    </row>
    <row r="21" spans="1:6" x14ac:dyDescent="0.2">
      <c r="A21" s="5">
        <v>17</v>
      </c>
      <c r="B21" s="5" t="s">
        <v>83</v>
      </c>
      <c r="C21" s="5" t="s">
        <v>158</v>
      </c>
      <c r="D21" s="5" t="s">
        <v>157</v>
      </c>
      <c r="E21" s="5" t="s">
        <v>44</v>
      </c>
    </row>
    <row r="22" spans="1:6" ht="12.75" customHeight="1" x14ac:dyDescent="0.2">
      <c r="A22" s="77" t="s">
        <v>112</v>
      </c>
      <c r="B22" s="77"/>
      <c r="C22" s="49" t="s">
        <v>7</v>
      </c>
      <c r="D22" s="49" t="s">
        <v>7</v>
      </c>
      <c r="E22" s="49" t="s">
        <v>7</v>
      </c>
    </row>
    <row r="23" spans="1:6" ht="8.1" customHeight="1" x14ac:dyDescent="0.2">
      <c r="C23" s="8"/>
    </row>
    <row r="24" spans="1:6" x14ac:dyDescent="0.2">
      <c r="D24" s="61" t="s">
        <v>109</v>
      </c>
      <c r="E24" s="49" t="str">
        <f>IF(AND(E4="SI",C22="SI",D22="SI",E22="SI"),"SI","NO")</f>
        <v>SI</v>
      </c>
    </row>
    <row r="25" spans="1:6" ht="8.1" customHeight="1" x14ac:dyDescent="0.2"/>
    <row r="26" spans="1:6" ht="12.75" customHeight="1" x14ac:dyDescent="0.2">
      <c r="A26" s="77" t="s">
        <v>204</v>
      </c>
      <c r="B26" s="77"/>
      <c r="C26" s="77"/>
      <c r="D26" s="77"/>
      <c r="E26" s="77"/>
      <c r="F26" s="62"/>
    </row>
    <row r="27" spans="1:6" ht="42" customHeight="1" x14ac:dyDescent="0.2">
      <c r="A27" s="89" t="s">
        <v>205</v>
      </c>
      <c r="B27" s="89"/>
      <c r="C27" s="89"/>
      <c r="D27" s="89"/>
      <c r="E27" s="89"/>
    </row>
    <row r="28" spans="1:6" x14ac:dyDescent="0.2">
      <c r="A28" s="68" t="s">
        <v>6</v>
      </c>
      <c r="B28" s="68" t="s">
        <v>14</v>
      </c>
      <c r="C28" s="90" t="s">
        <v>9</v>
      </c>
      <c r="D28" s="90"/>
      <c r="E28" s="68" t="s">
        <v>72</v>
      </c>
    </row>
    <row r="29" spans="1:6" ht="22.5" customHeight="1" x14ac:dyDescent="0.2">
      <c r="A29" s="155" t="s">
        <v>122</v>
      </c>
      <c r="B29" s="5" t="s">
        <v>207</v>
      </c>
      <c r="C29" s="88" t="s">
        <v>206</v>
      </c>
      <c r="D29" s="88"/>
      <c r="E29" s="5" t="s">
        <v>7</v>
      </c>
    </row>
    <row r="30" spans="1:6" ht="22.5" customHeight="1" x14ac:dyDescent="0.2">
      <c r="A30" s="156"/>
      <c r="B30" s="5" t="s">
        <v>208</v>
      </c>
      <c r="C30" s="88" t="s">
        <v>209</v>
      </c>
      <c r="D30" s="88"/>
      <c r="E30" s="5" t="s">
        <v>7</v>
      </c>
    </row>
    <row r="31" spans="1:6" ht="12.75" customHeight="1" x14ac:dyDescent="0.2">
      <c r="A31" s="77" t="s">
        <v>121</v>
      </c>
      <c r="B31" s="77"/>
      <c r="C31" s="77"/>
      <c r="D31" s="77"/>
      <c r="E31" s="77"/>
    </row>
    <row r="32" spans="1:6" ht="66.75" customHeight="1" x14ac:dyDescent="0.2">
      <c r="A32" s="89" t="s">
        <v>210</v>
      </c>
      <c r="B32" s="89"/>
      <c r="C32" s="89"/>
      <c r="D32" s="89"/>
      <c r="E32" s="89"/>
    </row>
    <row r="33" spans="1:5" x14ac:dyDescent="0.2">
      <c r="A33" s="68" t="s">
        <v>6</v>
      </c>
      <c r="B33" s="68" t="s">
        <v>14</v>
      </c>
      <c r="C33" s="90" t="s">
        <v>9</v>
      </c>
      <c r="D33" s="90"/>
      <c r="E33" s="68" t="s">
        <v>72</v>
      </c>
    </row>
    <row r="34" spans="1:5" x14ac:dyDescent="0.2">
      <c r="A34" s="5" t="s">
        <v>124</v>
      </c>
      <c r="B34" s="5" t="s">
        <v>123</v>
      </c>
      <c r="C34" s="88" t="s">
        <v>211</v>
      </c>
      <c r="D34" s="88"/>
      <c r="E34" s="5" t="s">
        <v>7</v>
      </c>
    </row>
    <row r="35" spans="1:5" x14ac:dyDescent="0.2">
      <c r="A35" s="67"/>
      <c r="B35" s="154"/>
      <c r="C35" s="154"/>
      <c r="D35" s="154"/>
      <c r="E35" s="154"/>
    </row>
    <row r="36" spans="1:5" x14ac:dyDescent="0.2">
      <c r="A36" s="77" t="s">
        <v>212</v>
      </c>
      <c r="B36" s="77"/>
      <c r="C36" s="77"/>
      <c r="D36" s="77"/>
      <c r="E36" s="77"/>
    </row>
    <row r="37" spans="1:5" ht="50.25" customHeight="1" x14ac:dyDescent="0.2">
      <c r="A37" s="89" t="s">
        <v>213</v>
      </c>
      <c r="B37" s="89"/>
      <c r="C37" s="89"/>
      <c r="D37" s="89"/>
      <c r="E37" s="89"/>
    </row>
    <row r="38" spans="1:5" x14ac:dyDescent="0.2">
      <c r="A38" s="68" t="s">
        <v>6</v>
      </c>
      <c r="B38" s="68" t="s">
        <v>14</v>
      </c>
      <c r="C38" s="90" t="s">
        <v>9</v>
      </c>
      <c r="D38" s="90"/>
      <c r="E38" s="68" t="s">
        <v>72</v>
      </c>
    </row>
    <row r="39" spans="1:5" x14ac:dyDescent="0.2">
      <c r="A39" s="5" t="s">
        <v>124</v>
      </c>
      <c r="B39" s="5" t="s">
        <v>125</v>
      </c>
      <c r="C39" s="88" t="s">
        <v>162</v>
      </c>
      <c r="D39" s="88"/>
      <c r="E39" s="5" t="s">
        <v>7</v>
      </c>
    </row>
    <row r="40" spans="1:5" ht="17.25" customHeight="1" x14ac:dyDescent="0.2">
      <c r="A40" s="67"/>
      <c r="C40" s="8"/>
    </row>
    <row r="41" spans="1:5" s="70" customFormat="1" ht="21.75" customHeight="1" x14ac:dyDescent="0.2">
      <c r="A41" s="91" t="s">
        <v>163</v>
      </c>
      <c r="B41" s="91"/>
      <c r="C41" s="91" t="s">
        <v>95</v>
      </c>
      <c r="D41" s="91"/>
      <c r="E41" s="69" t="s">
        <v>7</v>
      </c>
    </row>
    <row r="45" spans="1:5" x14ac:dyDescent="0.2">
      <c r="B45" s="64"/>
    </row>
    <row r="47" spans="1:5" x14ac:dyDescent="0.2">
      <c r="B47" s="63"/>
    </row>
  </sheetData>
  <mergeCells count="21">
    <mergeCell ref="A32:E32"/>
    <mergeCell ref="C33:D33"/>
    <mergeCell ref="A41:B41"/>
    <mergeCell ref="C34:D34"/>
    <mergeCell ref="C41:D41"/>
    <mergeCell ref="A36:E36"/>
    <mergeCell ref="A37:E37"/>
    <mergeCell ref="C38:D38"/>
    <mergeCell ref="C39:D39"/>
    <mergeCell ref="A1:E1"/>
    <mergeCell ref="C3:D3"/>
    <mergeCell ref="C4:D4"/>
    <mergeCell ref="A2:E2"/>
    <mergeCell ref="A31:E31"/>
    <mergeCell ref="A22:B22"/>
    <mergeCell ref="A26:E26"/>
    <mergeCell ref="A27:E27"/>
    <mergeCell ref="C28:D28"/>
    <mergeCell ref="C29:D29"/>
    <mergeCell ref="C30:D30"/>
    <mergeCell ref="A29:A30"/>
  </mergeCells>
  <phoneticPr fontId="0" type="noConversion"/>
  <conditionalFormatting sqref="C22:E22 E24 E41">
    <cfRule type="containsText" dxfId="11" priority="7" operator="containsText" text="NO">
      <formula>NOT(ISERROR(SEARCH("NO",C22)))</formula>
    </cfRule>
  </conditionalFormatting>
  <conditionalFormatting sqref="E4 E34:E35 E29:E30 E39:E40">
    <cfRule type="containsText" dxfId="10" priority="8" operator="containsText" text="NO">
      <formula>NOT(ISERROR(SEARCH("NO",E4)))</formula>
    </cfRule>
  </conditionalFormatting>
  <printOptions horizontalCentered="1"/>
  <pageMargins left="0.78740157480314965" right="0.78740157480314965" top="0.78740157480314965" bottom="0.78740157480314965" header="0.31496062992125984" footer="0.31496062992125984"/>
  <pageSetup scale="60" fitToHeight="0" orientation="landscape" r:id="rId1"/>
  <headerFooter alignWithMargins="0">
    <oddFooter>&amp;C&amp;"-,Normal"&amp;9Este documento es propiedad de la Universidad Distrital Francisco José de Caldas. Prohibida su reproducción por cualquier medio, sin previa autorización.</oddFooter>
  </headerFooter>
  <rowBreaks count="1" manualBreakCount="1">
    <brk id="2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E71"/>
  <sheetViews>
    <sheetView view="pageBreakPreview" zoomScale="85" zoomScaleNormal="85" zoomScaleSheetLayoutView="85" workbookViewId="0">
      <selection activeCell="A8" sqref="A8:D8"/>
    </sheetView>
  </sheetViews>
  <sheetFormatPr baseColWidth="10" defaultColWidth="56.5703125" defaultRowHeight="12.75" x14ac:dyDescent="0.2"/>
  <cols>
    <col min="1" max="1" width="47.28515625" style="8" customWidth="1"/>
    <col min="2" max="2" width="38.28515625" style="8" customWidth="1"/>
    <col min="3" max="3" width="43.7109375" style="8" customWidth="1"/>
    <col min="4" max="4" width="43" style="8" customWidth="1"/>
    <col min="5" max="16384" width="56.5703125" style="8"/>
  </cols>
  <sheetData>
    <row r="1" spans="1:4" x14ac:dyDescent="0.2">
      <c r="A1" s="92" t="s">
        <v>118</v>
      </c>
      <c r="B1" s="93"/>
      <c r="C1" s="93"/>
      <c r="D1" s="93"/>
    </row>
    <row r="2" spans="1:4" ht="39" customHeight="1" x14ac:dyDescent="0.2">
      <c r="A2" s="152" t="s">
        <v>200</v>
      </c>
      <c r="B2" s="153"/>
      <c r="C2" s="153"/>
      <c r="D2" s="153"/>
    </row>
    <row r="3" spans="1:4" x14ac:dyDescent="0.2">
      <c r="A3" s="49" t="s">
        <v>89</v>
      </c>
      <c r="B3" s="49" t="s">
        <v>126</v>
      </c>
      <c r="C3" s="49" t="s">
        <v>133</v>
      </c>
      <c r="D3" s="49" t="s">
        <v>127</v>
      </c>
    </row>
    <row r="4" spans="1:4" ht="38.25" x14ac:dyDescent="0.2">
      <c r="A4" s="14" t="s">
        <v>25</v>
      </c>
      <c r="B4" s="5" t="s">
        <v>164</v>
      </c>
      <c r="C4" s="5" t="s">
        <v>201</v>
      </c>
      <c r="D4" s="5" t="s">
        <v>202</v>
      </c>
    </row>
    <row r="5" spans="1:4" ht="31.5" customHeight="1" x14ac:dyDescent="0.2">
      <c r="A5" s="5" t="s">
        <v>214</v>
      </c>
      <c r="B5" s="5" t="s">
        <v>132</v>
      </c>
      <c r="C5" s="5" t="s">
        <v>134</v>
      </c>
      <c r="D5" s="5" t="s">
        <v>167</v>
      </c>
    </row>
    <row r="6" spans="1:4" ht="70.5" customHeight="1" x14ac:dyDescent="0.2">
      <c r="A6" s="5" t="s">
        <v>93</v>
      </c>
      <c r="B6" s="58" t="s">
        <v>165</v>
      </c>
      <c r="C6" s="58" t="s">
        <v>166</v>
      </c>
      <c r="D6" s="58" t="s">
        <v>168</v>
      </c>
    </row>
    <row r="7" spans="1:4" x14ac:dyDescent="0.2">
      <c r="A7" s="5" t="s">
        <v>73</v>
      </c>
      <c r="B7" s="59">
        <v>0.2</v>
      </c>
      <c r="C7" s="59">
        <v>1</v>
      </c>
      <c r="D7" s="59">
        <v>1</v>
      </c>
    </row>
    <row r="8" spans="1:4" ht="8.1" customHeight="1" x14ac:dyDescent="0.2"/>
    <row r="9" spans="1:4" x14ac:dyDescent="0.2">
      <c r="A9" s="49" t="s">
        <v>14</v>
      </c>
      <c r="B9" s="49" t="s">
        <v>9</v>
      </c>
      <c r="C9" s="60" t="s">
        <v>72</v>
      </c>
      <c r="D9" s="60" t="s">
        <v>72</v>
      </c>
    </row>
    <row r="10" spans="1:4" x14ac:dyDescent="0.2">
      <c r="A10" s="5" t="s">
        <v>88</v>
      </c>
      <c r="B10" s="94" t="s">
        <v>30</v>
      </c>
      <c r="C10" s="95"/>
      <c r="D10" s="96"/>
    </row>
    <row r="11" spans="1:4" ht="8.1" customHeight="1" x14ac:dyDescent="0.2"/>
    <row r="12" spans="1:4" x14ac:dyDescent="0.2">
      <c r="A12" s="85" t="s">
        <v>92</v>
      </c>
      <c r="B12" s="86"/>
      <c r="C12" s="86"/>
      <c r="D12" s="86"/>
    </row>
    <row r="13" spans="1:4" x14ac:dyDescent="0.2">
      <c r="A13" s="14" t="s">
        <v>24</v>
      </c>
      <c r="B13" s="5" t="s">
        <v>174</v>
      </c>
      <c r="C13" s="5" t="s">
        <v>178</v>
      </c>
      <c r="D13" s="5" t="s">
        <v>203</v>
      </c>
    </row>
    <row r="14" spans="1:4" x14ac:dyDescent="0.2">
      <c r="A14" s="14" t="s">
        <v>86</v>
      </c>
      <c r="B14" s="5">
        <v>73569795</v>
      </c>
      <c r="C14" s="5">
        <v>13702878</v>
      </c>
      <c r="D14" s="5">
        <v>79991269</v>
      </c>
    </row>
    <row r="15" spans="1:4" x14ac:dyDescent="0.2">
      <c r="A15" s="14" t="s">
        <v>25</v>
      </c>
      <c r="B15" s="5" t="s">
        <v>175</v>
      </c>
      <c r="C15" s="5" t="s">
        <v>139</v>
      </c>
      <c r="D15" s="5" t="s">
        <v>185</v>
      </c>
    </row>
    <row r="16" spans="1:4" x14ac:dyDescent="0.2">
      <c r="A16" s="14" t="s">
        <v>101</v>
      </c>
      <c r="B16" s="52">
        <v>35769</v>
      </c>
      <c r="C16" s="52">
        <v>37607</v>
      </c>
      <c r="D16" s="52">
        <v>38681</v>
      </c>
    </row>
    <row r="17" spans="1:4" x14ac:dyDescent="0.2">
      <c r="A17" s="14" t="s">
        <v>48</v>
      </c>
      <c r="B17" s="54">
        <v>45625</v>
      </c>
      <c r="C17" s="54">
        <v>45625</v>
      </c>
      <c r="D17" s="54">
        <v>45625</v>
      </c>
    </row>
    <row r="18" spans="1:4" ht="27" customHeight="1" x14ac:dyDescent="0.2">
      <c r="A18" s="14" t="s">
        <v>135</v>
      </c>
      <c r="B18" s="54" t="s">
        <v>176</v>
      </c>
      <c r="C18" s="54" t="s">
        <v>44</v>
      </c>
      <c r="D18" s="54" t="s">
        <v>44</v>
      </c>
    </row>
    <row r="19" spans="1:4" x14ac:dyDescent="0.2">
      <c r="A19" s="14" t="s">
        <v>91</v>
      </c>
      <c r="B19" s="55">
        <f>(DAYS360(B16,B17)+1)/30/12</f>
        <v>26.986111111111111</v>
      </c>
      <c r="C19" s="55">
        <f>(DAYS360(C16,C17)+1)/30/12</f>
        <v>21.952777777777779</v>
      </c>
      <c r="D19" s="55">
        <f>(DAYS360(D16,D17)+1)/30/12</f>
        <v>19.013888888888889</v>
      </c>
    </row>
    <row r="20" spans="1:4" x14ac:dyDescent="0.2">
      <c r="A20" s="14" t="s">
        <v>114</v>
      </c>
      <c r="B20" s="55" t="s">
        <v>177</v>
      </c>
      <c r="C20" s="55" t="s">
        <v>179</v>
      </c>
      <c r="D20" s="55" t="s">
        <v>186</v>
      </c>
    </row>
    <row r="21" spans="1:4" x14ac:dyDescent="0.2">
      <c r="A21" s="49" t="s">
        <v>104</v>
      </c>
      <c r="B21" s="48" t="s">
        <v>7</v>
      </c>
      <c r="C21" s="48" t="s">
        <v>7</v>
      </c>
      <c r="D21" s="48" t="s">
        <v>7</v>
      </c>
    </row>
    <row r="22" spans="1:4" ht="8.1" customHeight="1" x14ac:dyDescent="0.2"/>
    <row r="23" spans="1:4" ht="8.1" customHeight="1" x14ac:dyDescent="0.2"/>
    <row r="24" spans="1:4" x14ac:dyDescent="0.2">
      <c r="A24" s="85" t="s">
        <v>106</v>
      </c>
      <c r="B24" s="86"/>
      <c r="C24" s="86"/>
      <c r="D24" s="86"/>
    </row>
    <row r="25" spans="1:4" ht="25.5" customHeight="1" x14ac:dyDescent="0.2">
      <c r="A25" s="14" t="s">
        <v>27</v>
      </c>
      <c r="B25" s="5" t="s">
        <v>136</v>
      </c>
      <c r="C25" s="5" t="s">
        <v>140</v>
      </c>
      <c r="D25" s="5" t="s">
        <v>145</v>
      </c>
    </row>
    <row r="26" spans="1:4" x14ac:dyDescent="0.2">
      <c r="A26" s="14" t="s">
        <v>108</v>
      </c>
      <c r="B26" s="5" t="s">
        <v>7</v>
      </c>
      <c r="C26" s="5" t="s">
        <v>44</v>
      </c>
      <c r="D26" s="5" t="s">
        <v>44</v>
      </c>
    </row>
    <row r="27" spans="1:4" x14ac:dyDescent="0.2">
      <c r="A27" s="14" t="s">
        <v>90</v>
      </c>
      <c r="B27" s="5" t="s">
        <v>173</v>
      </c>
      <c r="C27" s="5" t="s">
        <v>180</v>
      </c>
      <c r="D27" s="5" t="s">
        <v>146</v>
      </c>
    </row>
    <row r="28" spans="1:4" x14ac:dyDescent="0.2">
      <c r="A28" s="14" t="s">
        <v>18</v>
      </c>
      <c r="B28" s="54">
        <v>35823</v>
      </c>
      <c r="C28" s="52">
        <v>42351</v>
      </c>
      <c r="D28" s="52">
        <v>42017</v>
      </c>
    </row>
    <row r="29" spans="1:4" x14ac:dyDescent="0.2">
      <c r="A29" s="14" t="s">
        <v>51</v>
      </c>
      <c r="B29" s="75">
        <v>42004</v>
      </c>
      <c r="C29" s="75">
        <v>43089</v>
      </c>
      <c r="D29" s="54">
        <v>44185</v>
      </c>
    </row>
    <row r="30" spans="1:4" x14ac:dyDescent="0.2">
      <c r="A30" s="14" t="s">
        <v>97</v>
      </c>
      <c r="B30" s="55">
        <f>13</f>
        <v>13</v>
      </c>
      <c r="C30" s="55">
        <v>0.7</v>
      </c>
      <c r="D30" s="55" t="s">
        <v>44</v>
      </c>
    </row>
    <row r="31" spans="1:4" ht="58.5" customHeight="1" x14ac:dyDescent="0.2">
      <c r="A31" s="14" t="s">
        <v>189</v>
      </c>
      <c r="B31" s="5" t="s">
        <v>187</v>
      </c>
      <c r="C31" s="158" t="s">
        <v>195</v>
      </c>
      <c r="D31" s="159" t="s">
        <v>195</v>
      </c>
    </row>
    <row r="32" spans="1:4" ht="3" customHeight="1" x14ac:dyDescent="0.2">
      <c r="A32" s="14"/>
      <c r="B32" s="5"/>
      <c r="C32" s="55"/>
      <c r="D32" s="55"/>
    </row>
    <row r="33" spans="1:5" x14ac:dyDescent="0.2">
      <c r="A33" s="14" t="s">
        <v>27</v>
      </c>
      <c r="B33" s="5" t="s">
        <v>136</v>
      </c>
      <c r="C33" s="55" t="s">
        <v>140</v>
      </c>
      <c r="D33" s="55" t="s">
        <v>185</v>
      </c>
    </row>
    <row r="34" spans="1:5" x14ac:dyDescent="0.2">
      <c r="A34" s="14" t="s">
        <v>108</v>
      </c>
      <c r="B34" s="5" t="s">
        <v>7</v>
      </c>
      <c r="C34" s="55" t="s">
        <v>44</v>
      </c>
      <c r="D34" s="55" t="s">
        <v>44</v>
      </c>
    </row>
    <row r="35" spans="1:5" ht="30" customHeight="1" x14ac:dyDescent="0.2">
      <c r="A35" s="14" t="s">
        <v>90</v>
      </c>
      <c r="B35" s="5" t="s">
        <v>173</v>
      </c>
      <c r="C35" s="5" t="s">
        <v>180</v>
      </c>
      <c r="D35" s="55" t="s">
        <v>188</v>
      </c>
    </row>
    <row r="36" spans="1:5" x14ac:dyDescent="0.2">
      <c r="A36" s="14" t="s">
        <v>18</v>
      </c>
      <c r="B36" s="54">
        <v>35823</v>
      </c>
      <c r="C36" s="52">
        <v>42351</v>
      </c>
      <c r="D36" s="52">
        <v>43941</v>
      </c>
    </row>
    <row r="37" spans="1:5" x14ac:dyDescent="0.2">
      <c r="A37" s="14" t="s">
        <v>51</v>
      </c>
      <c r="B37" s="74" t="s">
        <v>137</v>
      </c>
      <c r="C37" s="75">
        <v>43089</v>
      </c>
      <c r="D37" s="52">
        <v>44170</v>
      </c>
    </row>
    <row r="38" spans="1:5" x14ac:dyDescent="0.2">
      <c r="A38" s="14" t="s">
        <v>97</v>
      </c>
      <c r="B38" s="5">
        <v>1</v>
      </c>
      <c r="C38" s="55">
        <v>0.8</v>
      </c>
      <c r="D38" s="55" t="s">
        <v>44</v>
      </c>
    </row>
    <row r="39" spans="1:5" ht="48" customHeight="1" x14ac:dyDescent="0.2">
      <c r="A39" s="14"/>
      <c r="B39" s="14" t="s">
        <v>190</v>
      </c>
      <c r="C39" s="160" t="s">
        <v>197</v>
      </c>
      <c r="D39" s="55" t="s">
        <v>194</v>
      </c>
      <c r="E39" s="8" t="s">
        <v>193</v>
      </c>
    </row>
    <row r="40" spans="1:5" ht="3" customHeight="1" x14ac:dyDescent="0.2">
      <c r="A40" s="14"/>
      <c r="B40" s="5"/>
      <c r="C40" s="55"/>
      <c r="D40" s="55"/>
    </row>
    <row r="41" spans="1:5" x14ac:dyDescent="0.2">
      <c r="A41" s="14" t="s">
        <v>27</v>
      </c>
      <c r="B41" s="5" t="s">
        <v>136</v>
      </c>
      <c r="C41" s="55" t="s">
        <v>140</v>
      </c>
      <c r="D41" s="55" t="s">
        <v>147</v>
      </c>
    </row>
    <row r="42" spans="1:5" x14ac:dyDescent="0.2">
      <c r="A42" s="14" t="s">
        <v>108</v>
      </c>
      <c r="B42" s="5" t="s">
        <v>7</v>
      </c>
      <c r="C42" s="55" t="s">
        <v>44</v>
      </c>
      <c r="D42" s="55" t="s">
        <v>44</v>
      </c>
    </row>
    <row r="43" spans="1:5" x14ac:dyDescent="0.2">
      <c r="A43" s="14" t="s">
        <v>90</v>
      </c>
      <c r="B43" s="5" t="s">
        <v>173</v>
      </c>
      <c r="C43" s="5" t="s">
        <v>180</v>
      </c>
      <c r="D43" s="5" t="s">
        <v>180</v>
      </c>
      <c r="E43" s="73"/>
    </row>
    <row r="44" spans="1:5" x14ac:dyDescent="0.2">
      <c r="A44" s="14" t="s">
        <v>18</v>
      </c>
      <c r="B44" s="54">
        <v>35823</v>
      </c>
      <c r="C44" s="52">
        <v>42351</v>
      </c>
      <c r="D44" s="55" t="s">
        <v>149</v>
      </c>
    </row>
    <row r="45" spans="1:5" x14ac:dyDescent="0.2">
      <c r="A45" s="14" t="s">
        <v>51</v>
      </c>
      <c r="B45" s="74" t="s">
        <v>137</v>
      </c>
      <c r="C45" s="75">
        <v>43089</v>
      </c>
      <c r="D45" s="55" t="s">
        <v>148</v>
      </c>
    </row>
    <row r="46" spans="1:5" x14ac:dyDescent="0.2">
      <c r="A46" s="14" t="s">
        <v>97</v>
      </c>
      <c r="B46" s="5">
        <v>1</v>
      </c>
      <c r="C46" s="55">
        <v>0.9</v>
      </c>
      <c r="D46" s="55" t="s">
        <v>44</v>
      </c>
    </row>
    <row r="47" spans="1:5" ht="47.25" customHeight="1" x14ac:dyDescent="0.2">
      <c r="A47" s="14"/>
      <c r="B47" s="14" t="s">
        <v>191</v>
      </c>
      <c r="C47" s="161" t="s">
        <v>197</v>
      </c>
      <c r="D47" s="159" t="s">
        <v>196</v>
      </c>
    </row>
    <row r="48" spans="1:5" ht="4.5" customHeight="1" x14ac:dyDescent="0.2">
      <c r="A48" s="14"/>
      <c r="B48" s="5"/>
      <c r="C48" s="55"/>
      <c r="D48" s="55"/>
    </row>
    <row r="49" spans="1:4" x14ac:dyDescent="0.2">
      <c r="A49" s="14" t="s">
        <v>27</v>
      </c>
      <c r="B49" s="5" t="s">
        <v>136</v>
      </c>
      <c r="C49" s="55" t="s">
        <v>140</v>
      </c>
      <c r="D49" s="5" t="s">
        <v>185</v>
      </c>
    </row>
    <row r="50" spans="1:4" x14ac:dyDescent="0.2">
      <c r="A50" s="14" t="s">
        <v>108</v>
      </c>
      <c r="B50" s="5" t="s">
        <v>7</v>
      </c>
      <c r="C50" s="55" t="s">
        <v>44</v>
      </c>
      <c r="D50" s="5" t="s">
        <v>44</v>
      </c>
    </row>
    <row r="51" spans="1:4" x14ac:dyDescent="0.2">
      <c r="A51" s="14" t="s">
        <v>90</v>
      </c>
      <c r="B51" s="5" t="s">
        <v>173</v>
      </c>
      <c r="C51" s="5" t="s">
        <v>180</v>
      </c>
      <c r="D51" s="5" t="s">
        <v>146</v>
      </c>
    </row>
    <row r="52" spans="1:4" x14ac:dyDescent="0.2">
      <c r="A52" s="14" t="s">
        <v>18</v>
      </c>
      <c r="B52" s="54">
        <v>35823</v>
      </c>
      <c r="C52" s="52">
        <v>42351</v>
      </c>
      <c r="D52" s="52">
        <v>42017</v>
      </c>
    </row>
    <row r="53" spans="1:4" x14ac:dyDescent="0.2">
      <c r="A53" s="14" t="s">
        <v>51</v>
      </c>
      <c r="B53" s="74" t="s">
        <v>137</v>
      </c>
      <c r="C53" s="75">
        <v>43089</v>
      </c>
      <c r="D53" s="54">
        <v>44185</v>
      </c>
    </row>
    <row r="54" spans="1:4" x14ac:dyDescent="0.2">
      <c r="A54" s="14" t="s">
        <v>97</v>
      </c>
      <c r="B54" s="5">
        <v>0.76</v>
      </c>
      <c r="C54" s="55">
        <v>0.67</v>
      </c>
      <c r="D54" s="55" t="s">
        <v>44</v>
      </c>
    </row>
    <row r="55" spans="1:4" ht="48" customHeight="1" x14ac:dyDescent="0.2">
      <c r="A55" s="14"/>
      <c r="B55" s="14" t="s">
        <v>192</v>
      </c>
      <c r="C55" s="76" t="s">
        <v>197</v>
      </c>
      <c r="D55" s="159" t="s">
        <v>197</v>
      </c>
    </row>
    <row r="56" spans="1:4" ht="3.75" customHeight="1" x14ac:dyDescent="0.2">
      <c r="A56" s="14"/>
      <c r="B56" s="5"/>
      <c r="C56" s="55"/>
      <c r="D56" s="55"/>
    </row>
    <row r="57" spans="1:4" ht="15.75" x14ac:dyDescent="0.2">
      <c r="A57" s="71" t="s">
        <v>138</v>
      </c>
      <c r="B57" s="72">
        <f>+B54+B46+B38+B30</f>
        <v>15.76</v>
      </c>
      <c r="C57" s="55" t="s">
        <v>44</v>
      </c>
      <c r="D57" s="55" t="s">
        <v>44</v>
      </c>
    </row>
    <row r="58" spans="1:4" x14ac:dyDescent="0.2">
      <c r="A58" s="49" t="s">
        <v>105</v>
      </c>
      <c r="B58" s="48" t="s">
        <v>7</v>
      </c>
      <c r="C58" s="48" t="s">
        <v>7</v>
      </c>
      <c r="D58" s="48" t="s">
        <v>7</v>
      </c>
    </row>
    <row r="59" spans="1:4" ht="8.1" customHeight="1" x14ac:dyDescent="0.2"/>
    <row r="60" spans="1:4" x14ac:dyDescent="0.2">
      <c r="A60" s="78" t="s">
        <v>98</v>
      </c>
      <c r="B60" s="97"/>
      <c r="C60" s="79"/>
    </row>
    <row r="61" spans="1:4" x14ac:dyDescent="0.2">
      <c r="A61" s="14" t="s">
        <v>74</v>
      </c>
      <c r="B61" s="14" t="s">
        <v>169</v>
      </c>
      <c r="C61" s="14" t="s">
        <v>181</v>
      </c>
      <c r="D61" s="14" t="s">
        <v>141</v>
      </c>
    </row>
    <row r="62" spans="1:4" x14ac:dyDescent="0.2">
      <c r="A62" s="14" t="s">
        <v>107</v>
      </c>
      <c r="B62" s="14" t="s">
        <v>170</v>
      </c>
      <c r="C62" s="14" t="s">
        <v>182</v>
      </c>
      <c r="D62" s="14" t="s">
        <v>142</v>
      </c>
    </row>
    <row r="63" spans="1:4" ht="25.5" x14ac:dyDescent="0.2">
      <c r="A63" s="14" t="s">
        <v>103</v>
      </c>
      <c r="B63" s="14" t="s">
        <v>171</v>
      </c>
      <c r="C63" s="14" t="s">
        <v>183</v>
      </c>
      <c r="D63" s="14" t="s">
        <v>144</v>
      </c>
    </row>
    <row r="64" spans="1:4" ht="25.5" x14ac:dyDescent="0.2">
      <c r="A64" s="14" t="s">
        <v>102</v>
      </c>
      <c r="B64" s="14" t="s">
        <v>172</v>
      </c>
      <c r="C64" s="14" t="s">
        <v>184</v>
      </c>
      <c r="D64" s="14" t="s">
        <v>143</v>
      </c>
    </row>
    <row r="65" spans="1:4" x14ac:dyDescent="0.2">
      <c r="A65" s="49" t="s">
        <v>94</v>
      </c>
      <c r="B65" s="49" t="s">
        <v>7</v>
      </c>
      <c r="C65" s="49" t="s">
        <v>7</v>
      </c>
      <c r="D65" s="49" t="s">
        <v>7</v>
      </c>
    </row>
    <row r="66" spans="1:4" ht="8.1" customHeight="1" x14ac:dyDescent="0.2"/>
    <row r="67" spans="1:4" x14ac:dyDescent="0.2">
      <c r="B67" s="53" t="s">
        <v>87</v>
      </c>
      <c r="C67" s="49" t="s">
        <v>7</v>
      </c>
      <c r="D67" s="49" t="s">
        <v>7</v>
      </c>
    </row>
    <row r="68" spans="1:4" x14ac:dyDescent="0.2">
      <c r="B68" s="49" t="s">
        <v>109</v>
      </c>
      <c r="C68" s="49" t="str">
        <f>EXPERIENCIA!E24</f>
        <v>SI</v>
      </c>
      <c r="D68" s="49" t="s">
        <v>7</v>
      </c>
    </row>
    <row r="69" spans="1:4" x14ac:dyDescent="0.2">
      <c r="B69" s="49" t="s">
        <v>95</v>
      </c>
      <c r="C69" s="49" t="str">
        <f>EXPERIENCIA!E41</f>
        <v>SI</v>
      </c>
      <c r="D69" s="49" t="s">
        <v>7</v>
      </c>
    </row>
    <row r="70" spans="1:4" ht="8.1" customHeight="1" x14ac:dyDescent="0.2"/>
    <row r="71" spans="1:4" x14ac:dyDescent="0.2">
      <c r="A71" s="49" t="str">
        <f>CONSOLIDADO!A15</f>
        <v>OFERENTE: UNION TEMPORAL REPARACIONES 2024</v>
      </c>
      <c r="B71" s="62" t="s">
        <v>96</v>
      </c>
      <c r="C71" s="49"/>
      <c r="D71" s="49" t="s">
        <v>7</v>
      </c>
    </row>
  </sheetData>
  <mergeCells count="6">
    <mergeCell ref="A1:D1"/>
    <mergeCell ref="B10:D10"/>
    <mergeCell ref="A60:C60"/>
    <mergeCell ref="A12:D12"/>
    <mergeCell ref="A24:D24"/>
    <mergeCell ref="A2:D2"/>
  </mergeCells>
  <phoneticPr fontId="3" type="noConversion"/>
  <conditionalFormatting sqref="B21:D21 B23:D23 B58:D58 B65:C66 D65:D69 C67:C69 C71:D71">
    <cfRule type="containsText" dxfId="9" priority="6" operator="containsText" text="NO">
      <formula>NOT(ISERROR(SEARCH("NO",B21)))</formula>
    </cfRule>
  </conditionalFormatting>
  <printOptions horizontalCentered="1"/>
  <pageMargins left="0.78740157480314965" right="0.78740157480314965" top="0.78740157480314965" bottom="0.78740157480314965" header="0.31496062992125984" footer="0.31496062992125984"/>
  <pageSetup scale="52" fitToHeight="0" orientation="portrait" r:id="rId1"/>
  <headerFooter>
    <oddFooter>&amp;C&amp;"-,Normal"&amp;9Este documento es propiedad de la Universidad Distrital Francisco José de Caldas. Prohibida su reproducción por cualquier medio, sin previa autorización.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H130"/>
  <sheetViews>
    <sheetView view="pageBreakPreview" topLeftCell="A110" zoomScale="115" zoomScaleNormal="115" zoomScaleSheetLayoutView="115" workbookViewId="0">
      <selection activeCell="F127" sqref="F127"/>
    </sheetView>
  </sheetViews>
  <sheetFormatPr baseColWidth="10" defaultColWidth="11.42578125" defaultRowHeight="12.75" x14ac:dyDescent="0.2"/>
  <cols>
    <col min="1" max="1" width="9.140625" style="10" bestFit="1" customWidth="1"/>
    <col min="2" max="2" width="30.28515625" style="10" customWidth="1"/>
    <col min="3" max="3" width="31.5703125" style="10" bestFit="1" customWidth="1"/>
    <col min="4" max="4" width="31.140625" style="10" bestFit="1" customWidth="1"/>
    <col min="5" max="5" width="19.42578125" style="10" bestFit="1" customWidth="1"/>
    <col min="6" max="6" width="33" style="10" customWidth="1"/>
    <col min="7" max="7" width="11.85546875" style="10" customWidth="1"/>
    <col min="8" max="16384" width="11.42578125" style="10"/>
  </cols>
  <sheetData>
    <row r="1" spans="1:8" ht="12.75" customHeight="1" x14ac:dyDescent="0.2">
      <c r="A1" s="132" t="s">
        <v>17</v>
      </c>
      <c r="B1" s="133"/>
      <c r="C1" s="133"/>
      <c r="D1" s="133"/>
      <c r="E1" s="133"/>
      <c r="F1" s="133"/>
      <c r="G1" s="134"/>
    </row>
    <row r="2" spans="1:8" x14ac:dyDescent="0.2">
      <c r="A2" s="130"/>
      <c r="B2" s="141"/>
      <c r="C2" s="141"/>
      <c r="D2" s="141"/>
      <c r="E2" s="141"/>
      <c r="F2" s="141"/>
      <c r="G2" s="131"/>
    </row>
    <row r="3" spans="1:8" ht="12.75" customHeight="1" x14ac:dyDescent="0.2">
      <c r="A3" s="132" t="s">
        <v>13</v>
      </c>
      <c r="B3" s="133"/>
      <c r="C3" s="133"/>
      <c r="D3" s="133"/>
      <c r="E3" s="133"/>
      <c r="F3" s="133"/>
      <c r="G3" s="134"/>
    </row>
    <row r="4" spans="1:8" x14ac:dyDescent="0.2">
      <c r="A4" s="142" t="e">
        <f>#REF!</f>
        <v>#REF!</v>
      </c>
      <c r="B4" s="143"/>
      <c r="C4" s="143"/>
      <c r="D4" s="143"/>
      <c r="E4" s="143"/>
      <c r="F4" s="143"/>
      <c r="G4" s="144"/>
    </row>
    <row r="5" spans="1:8" x14ac:dyDescent="0.2">
      <c r="A5" s="145" t="e">
        <f>#REF!</f>
        <v>#REF!</v>
      </c>
      <c r="B5" s="143"/>
      <c r="C5" s="143"/>
      <c r="D5" s="143"/>
      <c r="E5" s="143"/>
      <c r="F5" s="143"/>
      <c r="G5" s="144"/>
    </row>
    <row r="7" spans="1:8" ht="12.75" customHeight="1" x14ac:dyDescent="0.2">
      <c r="A7" s="106" t="s">
        <v>43</v>
      </c>
      <c r="B7" s="107"/>
      <c r="C7" s="107"/>
      <c r="D7" s="107"/>
      <c r="E7" s="107"/>
      <c r="F7" s="107"/>
      <c r="G7" s="108"/>
    </row>
    <row r="8" spans="1:8" ht="12.75" customHeight="1" x14ac:dyDescent="0.2">
      <c r="A8" s="132" t="s">
        <v>12</v>
      </c>
      <c r="B8" s="133"/>
      <c r="C8" s="133"/>
      <c r="D8" s="133"/>
      <c r="E8" s="133"/>
      <c r="F8" s="133"/>
      <c r="G8" s="134"/>
    </row>
    <row r="9" spans="1:8" x14ac:dyDescent="0.2">
      <c r="A9" s="7" t="s">
        <v>6</v>
      </c>
      <c r="B9" s="130" t="s">
        <v>14</v>
      </c>
      <c r="C9" s="131"/>
      <c r="D9" s="6" t="s">
        <v>7</v>
      </c>
      <c r="E9" s="6" t="s">
        <v>8</v>
      </c>
      <c r="F9" s="130" t="s">
        <v>9</v>
      </c>
      <c r="G9" s="131"/>
    </row>
    <row r="10" spans="1:8" ht="47.25" customHeight="1" x14ac:dyDescent="0.2">
      <c r="A10" s="5">
        <v>1</v>
      </c>
      <c r="B10" s="130" t="s">
        <v>37</v>
      </c>
      <c r="C10" s="131"/>
      <c r="D10" s="6" t="s">
        <v>10</v>
      </c>
      <c r="E10" s="6"/>
      <c r="F10" s="135"/>
      <c r="G10" s="136"/>
      <c r="H10" s="30"/>
    </row>
    <row r="11" spans="1:8" x14ac:dyDescent="0.2">
      <c r="A11" s="8"/>
      <c r="B11" s="9"/>
      <c r="C11" s="9"/>
      <c r="D11" s="9"/>
      <c r="E11" s="9"/>
      <c r="F11" s="34"/>
      <c r="G11" s="34"/>
      <c r="H11" s="30"/>
    </row>
    <row r="12" spans="1:8" ht="12.75" customHeight="1" x14ac:dyDescent="0.2">
      <c r="A12" s="106" t="s">
        <v>62</v>
      </c>
      <c r="B12" s="107"/>
      <c r="C12" s="107"/>
      <c r="D12" s="107"/>
      <c r="E12" s="107"/>
      <c r="F12" s="107"/>
      <c r="G12" s="108"/>
      <c r="H12" s="30"/>
    </row>
    <row r="13" spans="1:8" ht="25.5" x14ac:dyDescent="0.2">
      <c r="A13" s="11" t="s">
        <v>20</v>
      </c>
      <c r="B13" s="11" t="s">
        <v>19</v>
      </c>
      <c r="C13" s="11" t="s">
        <v>25</v>
      </c>
      <c r="D13" s="11" t="s">
        <v>23</v>
      </c>
      <c r="E13" s="11" t="s">
        <v>21</v>
      </c>
      <c r="F13" s="109" t="s">
        <v>22</v>
      </c>
      <c r="G13" s="110"/>
      <c r="H13" s="30"/>
    </row>
    <row r="14" spans="1:8" ht="192.75" customHeight="1" x14ac:dyDescent="0.2">
      <c r="A14" s="12">
        <v>1</v>
      </c>
      <c r="B14" s="12"/>
      <c r="C14" s="18"/>
      <c r="D14" s="12"/>
      <c r="E14" s="19"/>
      <c r="F14" s="101"/>
      <c r="G14" s="103"/>
      <c r="H14" s="30"/>
    </row>
    <row r="15" spans="1:8" x14ac:dyDescent="0.2">
      <c r="A15" s="8"/>
      <c r="B15" s="9"/>
      <c r="C15" s="9"/>
      <c r="D15" s="9"/>
      <c r="E15" s="9"/>
      <c r="F15" s="34"/>
      <c r="G15" s="34"/>
      <c r="H15" s="30"/>
    </row>
    <row r="16" spans="1:8" ht="12.75" customHeight="1" x14ac:dyDescent="0.2">
      <c r="A16" s="106" t="s">
        <v>49</v>
      </c>
      <c r="B16" s="107"/>
      <c r="C16" s="107"/>
      <c r="D16" s="107"/>
      <c r="E16" s="107"/>
      <c r="F16" s="107"/>
      <c r="G16" s="108"/>
      <c r="H16" s="30"/>
    </row>
    <row r="17" spans="1:8" x14ac:dyDescent="0.2">
      <c r="A17" s="13" t="s">
        <v>26</v>
      </c>
      <c r="B17" s="13" t="s">
        <v>24</v>
      </c>
      <c r="C17" s="13" t="s">
        <v>25</v>
      </c>
      <c r="D17" s="13" t="s">
        <v>36</v>
      </c>
      <c r="E17" s="13" t="s">
        <v>48</v>
      </c>
      <c r="F17" s="13" t="s">
        <v>56</v>
      </c>
      <c r="G17" s="11" t="s">
        <v>11</v>
      </c>
      <c r="H17" s="30"/>
    </row>
    <row r="18" spans="1:8" x14ac:dyDescent="0.2">
      <c r="A18" s="116">
        <v>1</v>
      </c>
      <c r="B18" s="118"/>
      <c r="C18" s="23"/>
      <c r="D18" s="40"/>
      <c r="E18" s="41"/>
      <c r="F18" s="42">
        <f>(DAYS360(D18,E18)+1)/30/12</f>
        <v>2.7777777777777779E-3</v>
      </c>
      <c r="G18" s="36" t="str">
        <f>IF(F18&gt;=5,"CUMPLE","NO CUMPLE")</f>
        <v>NO CUMPLE</v>
      </c>
      <c r="H18" s="30"/>
    </row>
    <row r="19" spans="1:8" x14ac:dyDescent="0.2">
      <c r="A19" s="117"/>
      <c r="B19" s="119"/>
      <c r="C19" s="39"/>
      <c r="D19" s="43"/>
      <c r="E19" s="44"/>
      <c r="F19" s="45"/>
      <c r="G19" s="37"/>
      <c r="H19" s="30"/>
    </row>
    <row r="20" spans="1:8" ht="12.75" customHeight="1" x14ac:dyDescent="0.2">
      <c r="A20" s="120" t="s">
        <v>50</v>
      </c>
      <c r="B20" s="121"/>
      <c r="C20" s="121"/>
      <c r="D20" s="121"/>
      <c r="E20" s="121"/>
      <c r="F20" s="121"/>
      <c r="G20" s="121"/>
      <c r="H20" s="30"/>
    </row>
    <row r="21" spans="1:8" x14ac:dyDescent="0.2">
      <c r="G21" s="22"/>
      <c r="H21" s="30"/>
    </row>
    <row r="22" spans="1:8" ht="12.75" customHeight="1" x14ac:dyDescent="0.2">
      <c r="A22" s="106" t="s">
        <v>59</v>
      </c>
      <c r="B22" s="107"/>
      <c r="C22" s="107"/>
      <c r="D22" s="107"/>
      <c r="E22" s="107"/>
      <c r="F22" s="107"/>
      <c r="G22" s="108"/>
      <c r="H22" s="30"/>
    </row>
    <row r="23" spans="1:8" x14ac:dyDescent="0.2">
      <c r="A23" s="13" t="s">
        <v>6</v>
      </c>
      <c r="B23" s="13" t="s">
        <v>27</v>
      </c>
      <c r="C23" s="122" t="s">
        <v>28</v>
      </c>
      <c r="D23" s="123"/>
      <c r="E23" s="13" t="s">
        <v>18</v>
      </c>
      <c r="F23" s="13" t="s">
        <v>51</v>
      </c>
      <c r="G23" s="13" t="s">
        <v>57</v>
      </c>
      <c r="H23" s="30"/>
    </row>
    <row r="24" spans="1:8" x14ac:dyDescent="0.2">
      <c r="A24" s="32">
        <v>1</v>
      </c>
      <c r="B24" s="32"/>
      <c r="C24" s="124"/>
      <c r="D24" s="125"/>
      <c r="E24" s="46"/>
      <c r="F24" s="46"/>
      <c r="G24" s="47">
        <f t="shared" ref="G24:G26" si="0">(DAYS360(E24,F24)+1)/30/12</f>
        <v>2.7777777777777779E-3</v>
      </c>
      <c r="H24" s="30"/>
    </row>
    <row r="25" spans="1:8" x14ac:dyDescent="0.2">
      <c r="A25" s="32">
        <v>2</v>
      </c>
      <c r="B25" s="32"/>
      <c r="C25" s="124"/>
      <c r="D25" s="125"/>
      <c r="E25" s="46"/>
      <c r="F25" s="46"/>
      <c r="G25" s="47">
        <f t="shared" si="0"/>
        <v>2.7777777777777779E-3</v>
      </c>
      <c r="H25" s="30"/>
    </row>
    <row r="26" spans="1:8" x14ac:dyDescent="0.2">
      <c r="A26" s="32">
        <v>3</v>
      </c>
      <c r="B26" s="32"/>
      <c r="C26" s="124"/>
      <c r="D26" s="125"/>
      <c r="E26" s="46"/>
      <c r="F26" s="46"/>
      <c r="G26" s="47">
        <f t="shared" si="0"/>
        <v>2.7777777777777779E-3</v>
      </c>
      <c r="H26" s="30"/>
    </row>
    <row r="27" spans="1:8" x14ac:dyDescent="0.2">
      <c r="A27" s="26"/>
      <c r="B27" s="26"/>
      <c r="C27" s="26"/>
      <c r="D27" s="26"/>
      <c r="E27" s="26"/>
      <c r="F27" s="13" t="s">
        <v>45</v>
      </c>
      <c r="G27" s="15">
        <f>SUM(G24:G26)</f>
        <v>8.3333333333333332E-3</v>
      </c>
      <c r="H27" s="30"/>
    </row>
    <row r="28" spans="1:8" x14ac:dyDescent="0.2">
      <c r="A28" s="26"/>
      <c r="B28" s="26"/>
      <c r="C28" s="26"/>
      <c r="D28" s="26"/>
      <c r="E28" s="26"/>
      <c r="F28" s="16" t="s">
        <v>46</v>
      </c>
      <c r="G28" s="11" t="str">
        <f>IF(G27&gt;=5,"CUMPLE","NO CUMPLE")</f>
        <v>NO CUMPLE</v>
      </c>
      <c r="H28" s="30"/>
    </row>
    <row r="29" spans="1:8" x14ac:dyDescent="0.2">
      <c r="H29" s="30"/>
    </row>
    <row r="30" spans="1:8" ht="12.75" customHeight="1" x14ac:dyDescent="0.2">
      <c r="A30" s="106" t="s">
        <v>35</v>
      </c>
      <c r="B30" s="107"/>
      <c r="C30" s="107"/>
      <c r="D30" s="107"/>
      <c r="E30" s="107"/>
      <c r="F30" s="107"/>
      <c r="G30" s="108"/>
      <c r="H30" s="30"/>
    </row>
    <row r="31" spans="1:8" x14ac:dyDescent="0.2">
      <c r="A31" s="13" t="s">
        <v>6</v>
      </c>
      <c r="B31" s="13" t="s">
        <v>53</v>
      </c>
      <c r="C31" s="13" t="s">
        <v>55</v>
      </c>
      <c r="D31" s="13" t="s">
        <v>47</v>
      </c>
      <c r="E31" s="13" t="s">
        <v>11</v>
      </c>
      <c r="F31" s="28" t="s">
        <v>52</v>
      </c>
      <c r="G31" s="13" t="s">
        <v>11</v>
      </c>
      <c r="H31" s="30"/>
    </row>
    <row r="32" spans="1:8" x14ac:dyDescent="0.2">
      <c r="A32" s="14">
        <v>1</v>
      </c>
      <c r="B32" s="23"/>
      <c r="C32" s="14"/>
      <c r="D32" s="14"/>
      <c r="E32" s="15"/>
      <c r="F32" s="29"/>
      <c r="G32" s="15" t="s">
        <v>7</v>
      </c>
      <c r="H32" s="30"/>
    </row>
    <row r="33" spans="1:8" x14ac:dyDescent="0.2">
      <c r="A33" s="14">
        <v>2</v>
      </c>
      <c r="B33" s="23"/>
      <c r="C33" s="14"/>
      <c r="D33" s="14"/>
      <c r="E33" s="15"/>
      <c r="F33" s="29"/>
      <c r="G33" s="15" t="s">
        <v>7</v>
      </c>
      <c r="H33" s="30"/>
    </row>
    <row r="34" spans="1:8" x14ac:dyDescent="0.2">
      <c r="A34" s="137"/>
      <c r="B34" s="138"/>
      <c r="C34" s="138"/>
      <c r="D34" s="138"/>
      <c r="E34" s="139"/>
      <c r="F34" s="16" t="s">
        <v>29</v>
      </c>
      <c r="G34" s="11" t="s">
        <v>11</v>
      </c>
      <c r="H34" s="30"/>
    </row>
    <row r="35" spans="1:8" x14ac:dyDescent="0.2">
      <c r="A35" s="35"/>
      <c r="B35" s="35"/>
      <c r="C35" s="35"/>
      <c r="D35" s="35"/>
      <c r="E35" s="35"/>
      <c r="F35" s="38"/>
      <c r="G35" s="22"/>
      <c r="H35" s="30"/>
    </row>
    <row r="36" spans="1:8" ht="12.75" customHeight="1" x14ac:dyDescent="0.2">
      <c r="A36" s="106" t="s">
        <v>54</v>
      </c>
      <c r="B36" s="107"/>
      <c r="C36" s="107"/>
      <c r="D36" s="107"/>
      <c r="E36" s="107"/>
      <c r="F36" s="107"/>
      <c r="G36" s="108"/>
      <c r="H36" s="30"/>
    </row>
    <row r="37" spans="1:8" ht="12.75" customHeight="1" x14ac:dyDescent="0.2">
      <c r="A37" s="13" t="s">
        <v>6</v>
      </c>
      <c r="B37" s="122" t="s">
        <v>31</v>
      </c>
      <c r="C37" s="140"/>
      <c r="D37" s="123"/>
      <c r="E37" s="13" t="s">
        <v>9</v>
      </c>
      <c r="F37" s="13" t="s">
        <v>30</v>
      </c>
      <c r="G37" s="13" t="s">
        <v>11</v>
      </c>
      <c r="H37" s="30"/>
    </row>
    <row r="38" spans="1:8" x14ac:dyDescent="0.2">
      <c r="A38" s="14">
        <v>1</v>
      </c>
      <c r="B38" s="98" t="s">
        <v>32</v>
      </c>
      <c r="C38" s="99"/>
      <c r="D38" s="100"/>
      <c r="E38" s="12"/>
      <c r="F38" s="12"/>
      <c r="G38" s="11" t="s">
        <v>7</v>
      </c>
      <c r="H38" s="30"/>
    </row>
    <row r="39" spans="1:8" ht="12.75" customHeight="1" x14ac:dyDescent="0.2">
      <c r="A39" s="14">
        <v>2</v>
      </c>
      <c r="B39" s="98" t="s">
        <v>38</v>
      </c>
      <c r="C39" s="99"/>
      <c r="D39" s="100"/>
      <c r="E39" s="12"/>
      <c r="F39" s="12"/>
      <c r="G39" s="11" t="s">
        <v>7</v>
      </c>
      <c r="H39" s="30"/>
    </row>
    <row r="40" spans="1:8" x14ac:dyDescent="0.2">
      <c r="A40" s="14">
        <v>3</v>
      </c>
      <c r="B40" s="98" t="s">
        <v>33</v>
      </c>
      <c r="C40" s="99"/>
      <c r="D40" s="100"/>
      <c r="E40" s="12"/>
      <c r="F40" s="12"/>
      <c r="G40" s="11" t="s">
        <v>7</v>
      </c>
      <c r="H40" s="30"/>
    </row>
    <row r="41" spans="1:8" x14ac:dyDescent="0.2">
      <c r="A41" s="14">
        <v>4</v>
      </c>
      <c r="B41" s="98" t="s">
        <v>39</v>
      </c>
      <c r="C41" s="99"/>
      <c r="D41" s="100"/>
      <c r="E41" s="12"/>
      <c r="F41" s="12"/>
      <c r="G41" s="11" t="s">
        <v>7</v>
      </c>
      <c r="H41" s="30"/>
    </row>
    <row r="42" spans="1:8" ht="26.1" customHeight="1" x14ac:dyDescent="0.2">
      <c r="A42" s="14">
        <v>5</v>
      </c>
      <c r="B42" s="98" t="s">
        <v>40</v>
      </c>
      <c r="C42" s="99"/>
      <c r="D42" s="100"/>
      <c r="E42" s="12"/>
      <c r="F42" s="12"/>
      <c r="G42" s="11" t="s">
        <v>7</v>
      </c>
      <c r="H42" s="30"/>
    </row>
    <row r="43" spans="1:8" ht="26.1" customHeight="1" x14ac:dyDescent="0.2">
      <c r="A43" s="14">
        <v>6</v>
      </c>
      <c r="B43" s="98" t="s">
        <v>34</v>
      </c>
      <c r="C43" s="99"/>
      <c r="D43" s="100"/>
      <c r="E43" s="12" t="s">
        <v>44</v>
      </c>
      <c r="F43" s="12"/>
      <c r="G43" s="12" t="s">
        <v>44</v>
      </c>
      <c r="H43" s="30"/>
    </row>
    <row r="44" spans="1:8" ht="26.1" customHeight="1" x14ac:dyDescent="0.2">
      <c r="A44" s="14">
        <v>7</v>
      </c>
      <c r="B44" s="101" t="s">
        <v>41</v>
      </c>
      <c r="C44" s="102"/>
      <c r="D44" s="103"/>
      <c r="E44" s="31"/>
      <c r="F44" s="12"/>
      <c r="G44" s="11" t="s">
        <v>7</v>
      </c>
      <c r="H44" s="30"/>
    </row>
    <row r="45" spans="1:8" ht="12.75" customHeight="1" x14ac:dyDescent="0.2">
      <c r="A45" s="146" t="s">
        <v>70</v>
      </c>
      <c r="B45" s="147"/>
      <c r="C45" s="147"/>
      <c r="D45" s="147"/>
      <c r="E45" s="147"/>
      <c r="F45" s="147"/>
      <c r="G45" s="148"/>
      <c r="H45" s="30"/>
    </row>
    <row r="46" spans="1:8" ht="162.75" customHeight="1" x14ac:dyDescent="0.2">
      <c r="A46" s="14">
        <v>8</v>
      </c>
      <c r="B46" s="98" t="s">
        <v>42</v>
      </c>
      <c r="C46" s="99"/>
      <c r="D46" s="100"/>
      <c r="E46" s="12"/>
      <c r="F46" s="12"/>
      <c r="G46" s="11" t="s">
        <v>7</v>
      </c>
      <c r="H46" s="30"/>
    </row>
    <row r="47" spans="1:8" x14ac:dyDescent="0.2">
      <c r="A47" s="17"/>
      <c r="B47" s="27"/>
      <c r="C47" s="27"/>
      <c r="D47" s="27"/>
      <c r="E47" s="22"/>
      <c r="F47" s="16" t="s">
        <v>58</v>
      </c>
      <c r="G47" s="11" t="s">
        <v>11</v>
      </c>
      <c r="H47" s="30"/>
    </row>
    <row r="48" spans="1:8" x14ac:dyDescent="0.2">
      <c r="A48" s="35"/>
      <c r="B48" s="35"/>
      <c r="C48" s="35"/>
      <c r="D48" s="35"/>
      <c r="E48" s="35"/>
      <c r="F48" s="38"/>
      <c r="G48" s="22"/>
      <c r="H48" s="30"/>
    </row>
    <row r="49" spans="1:8" x14ac:dyDescent="0.2">
      <c r="A49" s="8"/>
      <c r="B49" s="9"/>
      <c r="C49" s="9"/>
      <c r="D49" s="9"/>
      <c r="E49" s="9"/>
      <c r="F49" s="34"/>
      <c r="G49" s="34"/>
      <c r="H49" s="30"/>
    </row>
    <row r="50" spans="1:8" ht="12.75" customHeight="1" x14ac:dyDescent="0.2">
      <c r="A50" s="106" t="s">
        <v>63</v>
      </c>
      <c r="B50" s="107"/>
      <c r="C50" s="107"/>
      <c r="D50" s="107"/>
      <c r="E50" s="107"/>
      <c r="F50" s="107"/>
      <c r="G50" s="108"/>
      <c r="H50" s="30"/>
    </row>
    <row r="51" spans="1:8" ht="25.5" x14ac:dyDescent="0.2">
      <c r="A51" s="11" t="s">
        <v>20</v>
      </c>
      <c r="B51" s="11" t="s">
        <v>19</v>
      </c>
      <c r="C51" s="11" t="s">
        <v>25</v>
      </c>
      <c r="D51" s="11" t="s">
        <v>23</v>
      </c>
      <c r="E51" s="11" t="s">
        <v>21</v>
      </c>
      <c r="F51" s="109" t="s">
        <v>22</v>
      </c>
      <c r="G51" s="110"/>
      <c r="H51" s="30"/>
    </row>
    <row r="52" spans="1:8" ht="132.75" customHeight="1" x14ac:dyDescent="0.2">
      <c r="A52" s="12">
        <v>1</v>
      </c>
      <c r="B52" s="12"/>
      <c r="C52" s="18"/>
      <c r="D52" s="12"/>
      <c r="E52" s="19"/>
      <c r="F52" s="101"/>
      <c r="G52" s="103"/>
      <c r="H52" s="30"/>
    </row>
    <row r="53" spans="1:8" x14ac:dyDescent="0.2">
      <c r="A53" s="8"/>
      <c r="B53" s="9"/>
      <c r="C53" s="9"/>
      <c r="D53" s="9"/>
      <c r="E53" s="9"/>
      <c r="F53" s="34"/>
      <c r="G53" s="34"/>
      <c r="H53" s="30"/>
    </row>
    <row r="54" spans="1:8" ht="12.75" customHeight="1" x14ac:dyDescent="0.2">
      <c r="A54" s="106" t="s">
        <v>60</v>
      </c>
      <c r="B54" s="107"/>
      <c r="C54" s="107"/>
      <c r="D54" s="107"/>
      <c r="E54" s="107"/>
      <c r="F54" s="107"/>
      <c r="G54" s="108"/>
      <c r="H54" s="30"/>
    </row>
    <row r="55" spans="1:8" x14ac:dyDescent="0.2">
      <c r="A55" s="13" t="s">
        <v>26</v>
      </c>
      <c r="B55" s="13" t="s">
        <v>24</v>
      </c>
      <c r="C55" s="13" t="s">
        <v>25</v>
      </c>
      <c r="D55" s="13" t="s">
        <v>36</v>
      </c>
      <c r="E55" s="13" t="s">
        <v>48</v>
      </c>
      <c r="F55" s="13" t="s">
        <v>56</v>
      </c>
      <c r="G55" s="11" t="s">
        <v>11</v>
      </c>
      <c r="H55" s="30"/>
    </row>
    <row r="56" spans="1:8" x14ac:dyDescent="0.2">
      <c r="A56" s="116">
        <v>1</v>
      </c>
      <c r="B56" s="118"/>
      <c r="C56" s="23"/>
      <c r="D56" s="24"/>
      <c r="E56" s="24"/>
      <c r="F56" s="126">
        <f>(DAYS360(D56,E56)+1)/30/12</f>
        <v>2.7777777777777779E-3</v>
      </c>
      <c r="G56" s="128" t="s">
        <v>11</v>
      </c>
      <c r="H56" s="30"/>
    </row>
    <row r="57" spans="1:8" x14ac:dyDescent="0.2">
      <c r="A57" s="117"/>
      <c r="B57" s="119"/>
      <c r="C57" s="39"/>
      <c r="D57" s="149"/>
      <c r="E57" s="150"/>
      <c r="F57" s="127"/>
      <c r="G57" s="129"/>
      <c r="H57" s="30"/>
    </row>
    <row r="58" spans="1:8" ht="12.75" customHeight="1" x14ac:dyDescent="0.2">
      <c r="A58" s="120" t="s">
        <v>50</v>
      </c>
      <c r="B58" s="121"/>
      <c r="C58" s="121"/>
      <c r="D58" s="121"/>
      <c r="E58" s="121"/>
      <c r="F58" s="121"/>
      <c r="G58" s="121"/>
      <c r="H58" s="30"/>
    </row>
    <row r="59" spans="1:8" x14ac:dyDescent="0.2">
      <c r="G59" s="22"/>
      <c r="H59" s="30"/>
    </row>
    <row r="60" spans="1:8" ht="12.75" customHeight="1" x14ac:dyDescent="0.2">
      <c r="A60" s="106" t="s">
        <v>64</v>
      </c>
      <c r="B60" s="107"/>
      <c r="C60" s="107"/>
      <c r="D60" s="107"/>
      <c r="E60" s="107"/>
      <c r="F60" s="107"/>
      <c r="G60" s="108"/>
      <c r="H60" s="30"/>
    </row>
    <row r="61" spans="1:8" x14ac:dyDescent="0.2">
      <c r="A61" s="13" t="s">
        <v>6</v>
      </c>
      <c r="B61" s="13" t="s">
        <v>27</v>
      </c>
      <c r="C61" s="122" t="s">
        <v>28</v>
      </c>
      <c r="D61" s="123"/>
      <c r="E61" s="13" t="s">
        <v>18</v>
      </c>
      <c r="F61" s="13" t="s">
        <v>51</v>
      </c>
      <c r="G61" s="13" t="s">
        <v>57</v>
      </c>
      <c r="H61" s="30"/>
    </row>
    <row r="62" spans="1:8" x14ac:dyDescent="0.2">
      <c r="A62" s="32">
        <v>1</v>
      </c>
      <c r="B62" s="32"/>
      <c r="C62" s="124"/>
      <c r="D62" s="125"/>
      <c r="E62" s="46"/>
      <c r="F62" s="46"/>
      <c r="G62" s="47">
        <f t="shared" ref="G62:G63" si="1">(DAYS360(E62,F62)+1)/30/12</f>
        <v>2.7777777777777779E-3</v>
      </c>
      <c r="H62" s="30"/>
    </row>
    <row r="63" spans="1:8" x14ac:dyDescent="0.2">
      <c r="A63" s="32">
        <v>2</v>
      </c>
      <c r="B63" s="32"/>
      <c r="C63" s="124"/>
      <c r="D63" s="125"/>
      <c r="E63" s="46"/>
      <c r="F63" s="46"/>
      <c r="G63" s="47">
        <f t="shared" si="1"/>
        <v>2.7777777777777779E-3</v>
      </c>
      <c r="H63" s="30"/>
    </row>
    <row r="64" spans="1:8" x14ac:dyDescent="0.2">
      <c r="A64" s="26"/>
      <c r="B64" s="26"/>
      <c r="C64" s="26"/>
      <c r="D64" s="26"/>
      <c r="E64" s="26"/>
      <c r="F64" s="13" t="s">
        <v>45</v>
      </c>
      <c r="G64" s="15">
        <f>SUM(G62:G63)</f>
        <v>5.5555555555555558E-3</v>
      </c>
      <c r="H64" s="30"/>
    </row>
    <row r="65" spans="1:8" x14ac:dyDescent="0.2">
      <c r="A65" s="26"/>
      <c r="B65" s="26"/>
      <c r="C65" s="26"/>
      <c r="D65" s="26"/>
      <c r="E65" s="26"/>
      <c r="F65" s="16" t="s">
        <v>46</v>
      </c>
      <c r="G65" s="11" t="str">
        <f>IF(G64&gt;=2,"CUMPLE","NO CUMPLE")</f>
        <v>NO CUMPLE</v>
      </c>
      <c r="H65" s="30"/>
    </row>
    <row r="66" spans="1:8" x14ac:dyDescent="0.2">
      <c r="H66" s="30"/>
    </row>
    <row r="67" spans="1:8" ht="12.75" customHeight="1" x14ac:dyDescent="0.2">
      <c r="A67" s="106" t="s">
        <v>61</v>
      </c>
      <c r="B67" s="107"/>
      <c r="C67" s="107"/>
      <c r="D67" s="107"/>
      <c r="E67" s="107"/>
      <c r="F67" s="107"/>
      <c r="G67" s="108"/>
      <c r="H67" s="30"/>
    </row>
    <row r="68" spans="1:8" x14ac:dyDescent="0.2">
      <c r="A68" s="13" t="s">
        <v>6</v>
      </c>
      <c r="B68" s="13" t="s">
        <v>53</v>
      </c>
      <c r="C68" s="13" t="s">
        <v>55</v>
      </c>
      <c r="D68" s="13" t="s">
        <v>47</v>
      </c>
      <c r="E68" s="13" t="s">
        <v>11</v>
      </c>
      <c r="F68" s="28" t="s">
        <v>52</v>
      </c>
      <c r="G68" s="13" t="s">
        <v>11</v>
      </c>
      <c r="H68" s="30"/>
    </row>
    <row r="69" spans="1:8" x14ac:dyDescent="0.2">
      <c r="A69" s="14">
        <v>1</v>
      </c>
      <c r="B69" s="23"/>
      <c r="C69" s="14"/>
      <c r="D69" s="14"/>
      <c r="E69" s="15"/>
      <c r="F69" s="29"/>
      <c r="G69" s="15" t="s">
        <v>7</v>
      </c>
      <c r="H69" s="30"/>
    </row>
    <row r="70" spans="1:8" x14ac:dyDescent="0.2">
      <c r="A70" s="14">
        <v>2</v>
      </c>
      <c r="B70" s="23"/>
      <c r="C70" s="14"/>
      <c r="D70" s="14"/>
      <c r="E70" s="15"/>
      <c r="F70" s="29"/>
      <c r="G70" s="15" t="s">
        <v>7</v>
      </c>
      <c r="H70" s="30"/>
    </row>
    <row r="71" spans="1:8" x14ac:dyDescent="0.2">
      <c r="A71" s="137"/>
      <c r="B71" s="138"/>
      <c r="C71" s="138"/>
      <c r="D71" s="138"/>
      <c r="E71" s="139"/>
      <c r="F71" s="16" t="s">
        <v>29</v>
      </c>
      <c r="G71" s="11" t="s">
        <v>11</v>
      </c>
      <c r="H71" s="30"/>
    </row>
    <row r="73" spans="1:8" ht="12.75" customHeight="1" x14ac:dyDescent="0.2">
      <c r="A73" s="106" t="s">
        <v>69</v>
      </c>
      <c r="B73" s="107"/>
      <c r="C73" s="107"/>
      <c r="D73" s="107"/>
      <c r="E73" s="107"/>
      <c r="F73" s="107"/>
      <c r="G73" s="108"/>
    </row>
    <row r="74" spans="1:8" ht="12.75" customHeight="1" x14ac:dyDescent="0.2">
      <c r="A74" s="13" t="s">
        <v>6</v>
      </c>
      <c r="B74" s="122" t="s">
        <v>31</v>
      </c>
      <c r="C74" s="140"/>
      <c r="D74" s="123"/>
      <c r="E74" s="13" t="s">
        <v>9</v>
      </c>
      <c r="F74" s="13" t="s">
        <v>30</v>
      </c>
      <c r="G74" s="13" t="s">
        <v>11</v>
      </c>
    </row>
    <row r="75" spans="1:8" x14ac:dyDescent="0.2">
      <c r="A75" s="14">
        <v>1</v>
      </c>
      <c r="B75" s="98" t="s">
        <v>32</v>
      </c>
      <c r="C75" s="99"/>
      <c r="D75" s="100"/>
      <c r="E75" s="12"/>
      <c r="F75" s="12"/>
      <c r="G75" s="11" t="s">
        <v>7</v>
      </c>
    </row>
    <row r="76" spans="1:8" ht="12.75" customHeight="1" x14ac:dyDescent="0.2">
      <c r="A76" s="14">
        <v>2</v>
      </c>
      <c r="B76" s="98" t="s">
        <v>38</v>
      </c>
      <c r="C76" s="99"/>
      <c r="D76" s="100"/>
      <c r="E76" s="12"/>
      <c r="F76" s="12"/>
      <c r="G76" s="11" t="s">
        <v>7</v>
      </c>
    </row>
    <row r="77" spans="1:8" x14ac:dyDescent="0.2">
      <c r="A77" s="14">
        <v>3</v>
      </c>
      <c r="B77" s="98" t="s">
        <v>33</v>
      </c>
      <c r="C77" s="99"/>
      <c r="D77" s="100"/>
      <c r="E77" s="12"/>
      <c r="F77" s="12"/>
      <c r="G77" s="11" t="s">
        <v>7</v>
      </c>
    </row>
    <row r="78" spans="1:8" x14ac:dyDescent="0.2">
      <c r="A78" s="14">
        <v>4</v>
      </c>
      <c r="B78" s="98" t="s">
        <v>39</v>
      </c>
      <c r="C78" s="99"/>
      <c r="D78" s="100"/>
      <c r="E78" s="12"/>
      <c r="F78" s="12"/>
      <c r="G78" s="11" t="s">
        <v>7</v>
      </c>
    </row>
    <row r="79" spans="1:8" ht="26.1" customHeight="1" x14ac:dyDescent="0.2">
      <c r="A79" s="14">
        <v>5</v>
      </c>
      <c r="B79" s="98" t="s">
        <v>40</v>
      </c>
      <c r="C79" s="99"/>
      <c r="D79" s="100"/>
      <c r="E79" s="12"/>
      <c r="F79" s="12"/>
      <c r="G79" s="11" t="s">
        <v>7</v>
      </c>
    </row>
    <row r="80" spans="1:8" ht="26.1" customHeight="1" x14ac:dyDescent="0.2">
      <c r="A80" s="14">
        <v>6</v>
      </c>
      <c r="B80" s="98" t="s">
        <v>34</v>
      </c>
      <c r="C80" s="99"/>
      <c r="D80" s="100"/>
      <c r="E80" s="12" t="s">
        <v>71</v>
      </c>
      <c r="F80" s="12"/>
      <c r="G80" s="12" t="s">
        <v>7</v>
      </c>
    </row>
    <row r="81" spans="1:7" ht="26.1" customHeight="1" x14ac:dyDescent="0.2">
      <c r="A81" s="14">
        <v>7</v>
      </c>
      <c r="B81" s="101" t="s">
        <v>41</v>
      </c>
      <c r="C81" s="102"/>
      <c r="D81" s="103"/>
      <c r="E81" s="31"/>
      <c r="F81" s="12"/>
      <c r="G81" s="11" t="s">
        <v>7</v>
      </c>
    </row>
    <row r="82" spans="1:7" ht="12.75" customHeight="1" x14ac:dyDescent="0.2">
      <c r="A82" s="146" t="s">
        <v>70</v>
      </c>
      <c r="B82" s="147"/>
      <c r="C82" s="147"/>
      <c r="D82" s="147"/>
      <c r="E82" s="147"/>
      <c r="F82" s="147"/>
      <c r="G82" s="148"/>
    </row>
    <row r="83" spans="1:7" ht="160.5" customHeight="1" x14ac:dyDescent="0.2">
      <c r="A83" s="14">
        <v>8</v>
      </c>
      <c r="B83" s="98" t="s">
        <v>42</v>
      </c>
      <c r="C83" s="99"/>
      <c r="D83" s="100"/>
      <c r="E83" s="12"/>
      <c r="F83" s="12"/>
      <c r="G83" s="11" t="s">
        <v>7</v>
      </c>
    </row>
    <row r="84" spans="1:7" x14ac:dyDescent="0.2">
      <c r="A84" s="17"/>
      <c r="B84" s="27"/>
      <c r="C84" s="27"/>
      <c r="D84" s="27"/>
      <c r="E84" s="22"/>
      <c r="F84" s="16" t="s">
        <v>58</v>
      </c>
      <c r="G84" s="11" t="s">
        <v>11</v>
      </c>
    </row>
    <row r="87" spans="1:7" ht="12.75" customHeight="1" x14ac:dyDescent="0.2">
      <c r="A87" s="106" t="s">
        <v>65</v>
      </c>
      <c r="B87" s="107"/>
      <c r="C87" s="107"/>
      <c r="D87" s="107"/>
      <c r="E87" s="107"/>
      <c r="F87" s="107"/>
      <c r="G87" s="108"/>
    </row>
    <row r="88" spans="1:7" ht="25.5" x14ac:dyDescent="0.2">
      <c r="A88" s="11" t="s">
        <v>20</v>
      </c>
      <c r="B88" s="11" t="s">
        <v>19</v>
      </c>
      <c r="C88" s="11" t="s">
        <v>25</v>
      </c>
      <c r="D88" s="11" t="s">
        <v>23</v>
      </c>
      <c r="E88" s="11" t="s">
        <v>21</v>
      </c>
      <c r="F88" s="109" t="s">
        <v>22</v>
      </c>
      <c r="G88" s="110"/>
    </row>
    <row r="89" spans="1:7" ht="106.5" customHeight="1" x14ac:dyDescent="0.2">
      <c r="A89" s="12">
        <v>1</v>
      </c>
      <c r="B89" s="12"/>
      <c r="C89" s="18"/>
      <c r="D89" s="12"/>
      <c r="E89" s="19"/>
      <c r="F89" s="101"/>
      <c r="G89" s="103"/>
    </row>
    <row r="90" spans="1:7" x14ac:dyDescent="0.2">
      <c r="C90" s="20"/>
      <c r="E90" s="21"/>
      <c r="F90" s="20"/>
      <c r="G90" s="20"/>
    </row>
    <row r="91" spans="1:7" ht="12.75" customHeight="1" x14ac:dyDescent="0.2">
      <c r="A91" s="106" t="s">
        <v>66</v>
      </c>
      <c r="B91" s="107"/>
      <c r="C91" s="107"/>
      <c r="D91" s="107"/>
      <c r="E91" s="107"/>
      <c r="F91" s="107"/>
      <c r="G91" s="108"/>
    </row>
    <row r="92" spans="1:7" x14ac:dyDescent="0.2">
      <c r="A92" s="13" t="s">
        <v>26</v>
      </c>
      <c r="B92" s="13" t="s">
        <v>24</v>
      </c>
      <c r="C92" s="13" t="s">
        <v>25</v>
      </c>
      <c r="D92" s="13" t="s">
        <v>36</v>
      </c>
      <c r="E92" s="13" t="s">
        <v>48</v>
      </c>
      <c r="F92" s="13" t="s">
        <v>56</v>
      </c>
      <c r="G92" s="11" t="s">
        <v>11</v>
      </c>
    </row>
    <row r="93" spans="1:7" x14ac:dyDescent="0.2">
      <c r="A93" s="116">
        <v>1</v>
      </c>
      <c r="B93" s="118"/>
      <c r="C93" s="23"/>
      <c r="D93" s="24"/>
      <c r="E93" s="24"/>
      <c r="F93" s="126">
        <f>(DAYS360(D93,E93)+1)/30/12</f>
        <v>2.7777777777777779E-3</v>
      </c>
      <c r="G93" s="128" t="s">
        <v>11</v>
      </c>
    </row>
    <row r="94" spans="1:7" x14ac:dyDescent="0.2">
      <c r="A94" s="117"/>
      <c r="B94" s="119"/>
      <c r="C94" s="151"/>
      <c r="D94" s="151"/>
      <c r="E94" s="33"/>
      <c r="F94" s="127"/>
      <c r="G94" s="129"/>
    </row>
    <row r="95" spans="1:7" ht="12.75" customHeight="1" x14ac:dyDescent="0.2">
      <c r="A95" s="120" t="s">
        <v>50</v>
      </c>
      <c r="B95" s="121"/>
      <c r="C95" s="121"/>
      <c r="D95" s="121"/>
      <c r="E95" s="121"/>
      <c r="F95" s="121"/>
      <c r="G95" s="121"/>
    </row>
    <row r="96" spans="1:7" ht="12.75" customHeight="1" x14ac:dyDescent="0.2">
      <c r="G96" s="22"/>
    </row>
    <row r="97" spans="1:7" ht="12.75" customHeight="1" x14ac:dyDescent="0.2">
      <c r="A97" s="106" t="s">
        <v>67</v>
      </c>
      <c r="B97" s="107"/>
      <c r="C97" s="107"/>
      <c r="D97" s="107"/>
      <c r="E97" s="107"/>
      <c r="F97" s="107"/>
      <c r="G97" s="108"/>
    </row>
    <row r="98" spans="1:7" x14ac:dyDescent="0.2">
      <c r="A98" s="13" t="s">
        <v>6</v>
      </c>
      <c r="B98" s="13" t="s">
        <v>27</v>
      </c>
      <c r="C98" s="122" t="s">
        <v>28</v>
      </c>
      <c r="D98" s="123"/>
      <c r="E98" s="13" t="s">
        <v>18</v>
      </c>
      <c r="F98" s="13" t="s">
        <v>51</v>
      </c>
      <c r="G98" s="13" t="s">
        <v>57</v>
      </c>
    </row>
    <row r="99" spans="1:7" x14ac:dyDescent="0.2">
      <c r="A99" s="23">
        <v>1</v>
      </c>
      <c r="B99" s="23"/>
      <c r="C99" s="104"/>
      <c r="D99" s="105"/>
      <c r="E99" s="24"/>
      <c r="F99" s="24"/>
      <c r="G99" s="25">
        <f t="shared" ref="G99:G107" si="2">(DAYS360(E99,F99)+1)/30/12</f>
        <v>2.7777777777777779E-3</v>
      </c>
    </row>
    <row r="100" spans="1:7" x14ac:dyDescent="0.2">
      <c r="A100" s="23">
        <v>2</v>
      </c>
      <c r="B100" s="23"/>
      <c r="C100" s="104"/>
      <c r="D100" s="105"/>
      <c r="E100" s="24"/>
      <c r="F100" s="24"/>
      <c r="G100" s="25">
        <f t="shared" si="2"/>
        <v>2.7777777777777779E-3</v>
      </c>
    </row>
    <row r="101" spans="1:7" x14ac:dyDescent="0.2">
      <c r="A101" s="23">
        <v>3</v>
      </c>
      <c r="B101" s="23"/>
      <c r="C101" s="104"/>
      <c r="D101" s="105"/>
      <c r="E101" s="24"/>
      <c r="F101" s="24"/>
      <c r="G101" s="25">
        <f t="shared" si="2"/>
        <v>2.7777777777777779E-3</v>
      </c>
    </row>
    <row r="102" spans="1:7" x14ac:dyDescent="0.2">
      <c r="A102" s="23">
        <v>4</v>
      </c>
      <c r="B102" s="23"/>
      <c r="C102" s="104"/>
      <c r="D102" s="105"/>
      <c r="E102" s="24"/>
      <c r="F102" s="24"/>
      <c r="G102" s="25">
        <f t="shared" si="2"/>
        <v>2.7777777777777779E-3</v>
      </c>
    </row>
    <row r="103" spans="1:7" x14ac:dyDescent="0.2">
      <c r="A103" s="23">
        <v>5</v>
      </c>
      <c r="B103" s="23"/>
      <c r="C103" s="104"/>
      <c r="D103" s="105"/>
      <c r="E103" s="24"/>
      <c r="F103" s="24"/>
      <c r="G103" s="25">
        <f t="shared" si="2"/>
        <v>2.7777777777777779E-3</v>
      </c>
    </row>
    <row r="104" spans="1:7" x14ac:dyDescent="0.2">
      <c r="A104" s="23">
        <v>6</v>
      </c>
      <c r="B104" s="23"/>
      <c r="C104" s="104"/>
      <c r="D104" s="105"/>
      <c r="E104" s="24"/>
      <c r="F104" s="24"/>
      <c r="G104" s="25">
        <f t="shared" si="2"/>
        <v>2.7777777777777779E-3</v>
      </c>
    </row>
    <row r="105" spans="1:7" x14ac:dyDescent="0.2">
      <c r="A105" s="23">
        <v>7</v>
      </c>
      <c r="B105" s="23"/>
      <c r="C105" s="104"/>
      <c r="D105" s="105"/>
      <c r="E105" s="24"/>
      <c r="F105" s="24"/>
      <c r="G105" s="25">
        <f t="shared" si="2"/>
        <v>2.7777777777777779E-3</v>
      </c>
    </row>
    <row r="106" spans="1:7" x14ac:dyDescent="0.2">
      <c r="A106" s="23">
        <v>8</v>
      </c>
      <c r="B106" s="23"/>
      <c r="C106" s="104"/>
      <c r="D106" s="105"/>
      <c r="E106" s="24"/>
      <c r="F106" s="24"/>
      <c r="G106" s="25">
        <f t="shared" si="2"/>
        <v>2.7777777777777779E-3</v>
      </c>
    </row>
    <row r="107" spans="1:7" x14ac:dyDescent="0.2">
      <c r="A107" s="23">
        <v>9</v>
      </c>
      <c r="B107" s="23"/>
      <c r="C107" s="104"/>
      <c r="D107" s="105"/>
      <c r="E107" s="24"/>
      <c r="F107" s="24"/>
      <c r="G107" s="25">
        <f t="shared" si="2"/>
        <v>2.7777777777777779E-3</v>
      </c>
    </row>
    <row r="108" spans="1:7" x14ac:dyDescent="0.2">
      <c r="A108" s="26"/>
      <c r="B108" s="26"/>
      <c r="C108" s="26"/>
      <c r="D108" s="26"/>
      <c r="E108" s="26"/>
      <c r="F108" s="13" t="s">
        <v>45</v>
      </c>
      <c r="G108" s="15">
        <f>SUM(G99:G107)</f>
        <v>2.5000000000000001E-2</v>
      </c>
    </row>
    <row r="109" spans="1:7" x14ac:dyDescent="0.2">
      <c r="A109" s="26"/>
      <c r="B109" s="26"/>
      <c r="C109" s="26"/>
      <c r="D109" s="26"/>
      <c r="E109" s="26"/>
      <c r="F109" s="16" t="s">
        <v>46</v>
      </c>
      <c r="G109" s="11" t="str">
        <f>IF(G108&gt;=4,"CUMPLE","NO CUMPLE")</f>
        <v>NO CUMPLE</v>
      </c>
    </row>
    <row r="111" spans="1:7" ht="12.75" customHeight="1" x14ac:dyDescent="0.2">
      <c r="A111" s="106" t="s">
        <v>68</v>
      </c>
      <c r="B111" s="107"/>
      <c r="C111" s="107"/>
      <c r="D111" s="107"/>
      <c r="E111" s="107"/>
      <c r="F111" s="107"/>
      <c r="G111" s="108"/>
    </row>
    <row r="112" spans="1:7" x14ac:dyDescent="0.2">
      <c r="A112" s="13" t="s">
        <v>6</v>
      </c>
      <c r="B112" s="13" t="s">
        <v>53</v>
      </c>
      <c r="C112" s="13" t="s">
        <v>55</v>
      </c>
      <c r="D112" s="13" t="s">
        <v>47</v>
      </c>
      <c r="E112" s="13" t="s">
        <v>11</v>
      </c>
      <c r="F112" s="28" t="s">
        <v>52</v>
      </c>
      <c r="G112" s="13" t="s">
        <v>11</v>
      </c>
    </row>
    <row r="113" spans="1:7" x14ac:dyDescent="0.2">
      <c r="A113" s="14">
        <v>1</v>
      </c>
      <c r="B113" s="23"/>
      <c r="C113" s="14"/>
      <c r="D113" s="14"/>
      <c r="E113" s="15"/>
      <c r="F113" s="29"/>
      <c r="G113" s="15" t="s">
        <v>7</v>
      </c>
    </row>
    <row r="114" spans="1:7" x14ac:dyDescent="0.2">
      <c r="A114" s="14">
        <v>2</v>
      </c>
      <c r="B114" s="23"/>
      <c r="C114" s="14"/>
      <c r="D114" s="14"/>
      <c r="E114" s="15"/>
      <c r="F114" s="29"/>
      <c r="G114" s="15" t="s">
        <v>7</v>
      </c>
    </row>
    <row r="115" spans="1:7" x14ac:dyDescent="0.2">
      <c r="A115" s="137"/>
      <c r="B115" s="138"/>
      <c r="C115" s="138"/>
      <c r="D115" s="138"/>
      <c r="E115" s="139"/>
      <c r="F115" s="16" t="s">
        <v>29</v>
      </c>
      <c r="G115" s="11" t="s">
        <v>11</v>
      </c>
    </row>
    <row r="116" spans="1:7" x14ac:dyDescent="0.2">
      <c r="A116" s="17"/>
    </row>
    <row r="117" spans="1:7" ht="12.75" customHeight="1" x14ac:dyDescent="0.2">
      <c r="A117" s="106" t="s">
        <v>69</v>
      </c>
      <c r="B117" s="107"/>
      <c r="C117" s="107"/>
      <c r="D117" s="107"/>
      <c r="E117" s="107"/>
      <c r="F117" s="107"/>
      <c r="G117" s="108"/>
    </row>
    <row r="118" spans="1:7" ht="12.75" customHeight="1" x14ac:dyDescent="0.2">
      <c r="A118" s="13" t="s">
        <v>6</v>
      </c>
      <c r="B118" s="122" t="s">
        <v>31</v>
      </c>
      <c r="C118" s="140"/>
      <c r="D118" s="123"/>
      <c r="E118" s="13" t="s">
        <v>9</v>
      </c>
      <c r="F118" s="13" t="s">
        <v>30</v>
      </c>
      <c r="G118" s="13" t="s">
        <v>11</v>
      </c>
    </row>
    <row r="119" spans="1:7" x14ac:dyDescent="0.2">
      <c r="A119" s="14">
        <v>1</v>
      </c>
      <c r="B119" s="98" t="s">
        <v>32</v>
      </c>
      <c r="C119" s="99"/>
      <c r="D119" s="100"/>
      <c r="E119" s="12"/>
      <c r="F119" s="12"/>
      <c r="G119" s="11" t="s">
        <v>7</v>
      </c>
    </row>
    <row r="120" spans="1:7" ht="12.75" customHeight="1" x14ac:dyDescent="0.2">
      <c r="A120" s="14">
        <v>2</v>
      </c>
      <c r="B120" s="98" t="s">
        <v>38</v>
      </c>
      <c r="C120" s="99"/>
      <c r="D120" s="100"/>
      <c r="E120" s="12"/>
      <c r="F120" s="12"/>
      <c r="G120" s="11" t="s">
        <v>7</v>
      </c>
    </row>
    <row r="121" spans="1:7" x14ac:dyDescent="0.2">
      <c r="A121" s="14">
        <v>3</v>
      </c>
      <c r="B121" s="98" t="s">
        <v>33</v>
      </c>
      <c r="C121" s="99"/>
      <c r="D121" s="100"/>
      <c r="E121" s="12"/>
      <c r="F121" s="12"/>
      <c r="G121" s="11" t="s">
        <v>7</v>
      </c>
    </row>
    <row r="122" spans="1:7" ht="12.75" customHeight="1" x14ac:dyDescent="0.2">
      <c r="A122" s="14">
        <v>4</v>
      </c>
      <c r="B122" s="98" t="s">
        <v>39</v>
      </c>
      <c r="C122" s="99"/>
      <c r="D122" s="100"/>
      <c r="E122" s="12"/>
      <c r="F122" s="12"/>
      <c r="G122" s="11" t="s">
        <v>7</v>
      </c>
    </row>
    <row r="123" spans="1:7" ht="26.1" customHeight="1" x14ac:dyDescent="0.2">
      <c r="A123" s="14">
        <v>5</v>
      </c>
      <c r="B123" s="98" t="s">
        <v>40</v>
      </c>
      <c r="C123" s="99"/>
      <c r="D123" s="100"/>
      <c r="E123" s="12"/>
      <c r="F123" s="12"/>
      <c r="G123" s="11" t="s">
        <v>7</v>
      </c>
    </row>
    <row r="124" spans="1:7" ht="26.1" customHeight="1" x14ac:dyDescent="0.2">
      <c r="A124" s="14">
        <v>6</v>
      </c>
      <c r="B124" s="98" t="s">
        <v>34</v>
      </c>
      <c r="C124" s="99"/>
      <c r="D124" s="100"/>
      <c r="E124" s="12" t="s">
        <v>44</v>
      </c>
      <c r="F124" s="12"/>
      <c r="G124" s="12" t="s">
        <v>44</v>
      </c>
    </row>
    <row r="125" spans="1:7" ht="26.1" customHeight="1" x14ac:dyDescent="0.2">
      <c r="A125" s="14">
        <v>7</v>
      </c>
      <c r="B125" s="101" t="s">
        <v>41</v>
      </c>
      <c r="C125" s="102"/>
      <c r="D125" s="103"/>
      <c r="E125" s="31"/>
      <c r="F125" s="12"/>
      <c r="G125" s="11" t="s">
        <v>7</v>
      </c>
    </row>
    <row r="126" spans="1:7" ht="12.75" customHeight="1" x14ac:dyDescent="0.2">
      <c r="A126" s="146" t="s">
        <v>70</v>
      </c>
      <c r="B126" s="147"/>
      <c r="C126" s="147"/>
      <c r="D126" s="147"/>
      <c r="E126" s="147"/>
      <c r="F126" s="147"/>
      <c r="G126" s="148"/>
    </row>
    <row r="127" spans="1:7" ht="163.5" customHeight="1" x14ac:dyDescent="0.2">
      <c r="A127" s="14">
        <v>8</v>
      </c>
      <c r="B127" s="98" t="s">
        <v>42</v>
      </c>
      <c r="C127" s="99"/>
      <c r="D127" s="100"/>
      <c r="E127" s="12"/>
      <c r="F127" s="12"/>
      <c r="G127" s="11" t="s">
        <v>7</v>
      </c>
    </row>
    <row r="128" spans="1:7" x14ac:dyDescent="0.2">
      <c r="A128" s="17"/>
      <c r="B128" s="27"/>
      <c r="C128" s="27"/>
      <c r="D128" s="27"/>
      <c r="E128" s="22"/>
      <c r="F128" s="16" t="s">
        <v>58</v>
      </c>
      <c r="G128" s="11" t="s">
        <v>11</v>
      </c>
    </row>
    <row r="130" spans="1:7" ht="12.75" customHeight="1" x14ac:dyDescent="0.2">
      <c r="A130" s="111" t="s">
        <v>43</v>
      </c>
      <c r="B130" s="112"/>
      <c r="C130" s="112"/>
      <c r="D130" s="112"/>
      <c r="E130" s="113"/>
      <c r="F130" s="114" t="s">
        <v>11</v>
      </c>
      <c r="G130" s="115"/>
    </row>
  </sheetData>
  <mergeCells count="99">
    <mergeCell ref="B39:D39"/>
    <mergeCell ref="B40:D40"/>
    <mergeCell ref="A30:G30"/>
    <mergeCell ref="A34:E34"/>
    <mergeCell ref="A36:G36"/>
    <mergeCell ref="B37:D37"/>
    <mergeCell ref="B38:D38"/>
    <mergeCell ref="A126:G126"/>
    <mergeCell ref="C94:D94"/>
    <mergeCell ref="B121:D121"/>
    <mergeCell ref="A117:G117"/>
    <mergeCell ref="B127:D127"/>
    <mergeCell ref="B122:D122"/>
    <mergeCell ref="B123:D123"/>
    <mergeCell ref="B124:D124"/>
    <mergeCell ref="B125:D125"/>
    <mergeCell ref="B118:D118"/>
    <mergeCell ref="B119:D119"/>
    <mergeCell ref="B120:D120"/>
    <mergeCell ref="A95:G95"/>
    <mergeCell ref="A111:G111"/>
    <mergeCell ref="A115:E115"/>
    <mergeCell ref="A97:G97"/>
    <mergeCell ref="C99:D99"/>
    <mergeCell ref="C100:D100"/>
    <mergeCell ref="C101:D101"/>
    <mergeCell ref="C102:D102"/>
    <mergeCell ref="A1:G1"/>
    <mergeCell ref="A3:G3"/>
    <mergeCell ref="A2:G2"/>
    <mergeCell ref="A4:G4"/>
    <mergeCell ref="A5:G5"/>
    <mergeCell ref="B46:D46"/>
    <mergeCell ref="C25:D25"/>
    <mergeCell ref="A45:G45"/>
    <mergeCell ref="D57:E57"/>
    <mergeCell ref="A82:G82"/>
    <mergeCell ref="B75:D75"/>
    <mergeCell ref="B76:D76"/>
    <mergeCell ref="A73:G73"/>
    <mergeCell ref="A93:A94"/>
    <mergeCell ref="B93:B94"/>
    <mergeCell ref="B74:D74"/>
    <mergeCell ref="C98:D98"/>
    <mergeCell ref="B77:D77"/>
    <mergeCell ref="B78:D78"/>
    <mergeCell ref="C61:D61"/>
    <mergeCell ref="C62:D62"/>
    <mergeCell ref="C63:D63"/>
    <mergeCell ref="A67:G67"/>
    <mergeCell ref="A71:E71"/>
    <mergeCell ref="A7:G7"/>
    <mergeCell ref="A87:G87"/>
    <mergeCell ref="F88:G88"/>
    <mergeCell ref="F89:G89"/>
    <mergeCell ref="A91:G91"/>
    <mergeCell ref="B9:C9"/>
    <mergeCell ref="B10:C10"/>
    <mergeCell ref="A8:G8"/>
    <mergeCell ref="F9:G9"/>
    <mergeCell ref="F10:G10"/>
    <mergeCell ref="A54:G54"/>
    <mergeCell ref="A56:A57"/>
    <mergeCell ref="B56:B57"/>
    <mergeCell ref="F56:F57"/>
    <mergeCell ref="G56:G57"/>
    <mergeCell ref="A58:G58"/>
    <mergeCell ref="A130:E130"/>
    <mergeCell ref="F130:G130"/>
    <mergeCell ref="C107:D107"/>
    <mergeCell ref="A12:G12"/>
    <mergeCell ref="F13:G13"/>
    <mergeCell ref="F14:G14"/>
    <mergeCell ref="A16:G16"/>
    <mergeCell ref="A18:A19"/>
    <mergeCell ref="B18:B19"/>
    <mergeCell ref="A20:G20"/>
    <mergeCell ref="A22:G22"/>
    <mergeCell ref="C23:D23"/>
    <mergeCell ref="C24:D24"/>
    <mergeCell ref="C26:D26"/>
    <mergeCell ref="F93:F94"/>
    <mergeCell ref="G93:G94"/>
    <mergeCell ref="B41:D41"/>
    <mergeCell ref="B42:D42"/>
    <mergeCell ref="B43:D43"/>
    <mergeCell ref="B44:D44"/>
    <mergeCell ref="C106:D106"/>
    <mergeCell ref="B79:D79"/>
    <mergeCell ref="B80:D80"/>
    <mergeCell ref="B81:D81"/>
    <mergeCell ref="B83:D83"/>
    <mergeCell ref="C103:D103"/>
    <mergeCell ref="C104:D104"/>
    <mergeCell ref="C105:D105"/>
    <mergeCell ref="A50:G50"/>
    <mergeCell ref="F51:G51"/>
    <mergeCell ref="F52:G52"/>
    <mergeCell ref="A60:G60"/>
  </mergeCells>
  <phoneticPr fontId="14" type="noConversion"/>
  <conditionalFormatting sqref="D32:D33">
    <cfRule type="cellIs" dxfId="8" priority="5" operator="lessThan">
      <formula>700</formula>
    </cfRule>
  </conditionalFormatting>
  <conditionalFormatting sqref="D69:D70">
    <cfRule type="cellIs" dxfId="7" priority="3" operator="lessThan">
      <formula>700</formula>
    </cfRule>
  </conditionalFormatting>
  <conditionalFormatting sqref="D113:D114">
    <cfRule type="cellIs" dxfId="6" priority="11" operator="lessThan">
      <formula>700</formula>
    </cfRule>
  </conditionalFormatting>
  <conditionalFormatting sqref="G18 G28 G34:G35">
    <cfRule type="cellIs" dxfId="5" priority="6" operator="equal">
      <formula>"NO CUMPLE"</formula>
    </cfRule>
  </conditionalFormatting>
  <conditionalFormatting sqref="G47:G48">
    <cfRule type="cellIs" dxfId="4" priority="1" operator="equal">
      <formula>"NO CUMPLE"</formula>
    </cfRule>
  </conditionalFormatting>
  <conditionalFormatting sqref="G56 G65 G71">
    <cfRule type="cellIs" dxfId="3" priority="4" operator="equal">
      <formula>"NO CUMPLE"</formula>
    </cfRule>
  </conditionalFormatting>
  <conditionalFormatting sqref="G84">
    <cfRule type="cellIs" dxfId="2" priority="2" operator="equal">
      <formula>"NO CUMPLE"</formula>
    </cfRule>
  </conditionalFormatting>
  <conditionalFormatting sqref="G93 G109 G115">
    <cfRule type="cellIs" dxfId="1" priority="13" operator="equal">
      <formula>"NO CUMPLE"</formula>
    </cfRule>
  </conditionalFormatting>
  <conditionalFormatting sqref="G128">
    <cfRule type="cellIs" dxfId="0" priority="9" operator="equal">
      <formula>"NO CUMPLE"</formula>
    </cfRule>
  </conditionalFormatting>
  <printOptions horizontalCentered="1" verticalCentered="1"/>
  <pageMargins left="0.70866141732283472" right="0.70866141732283472" top="0.74803149606299213" bottom="0.74803149606299213" header="0.31496062992125984" footer="0.31496062992125984"/>
  <pageSetup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CONSOLIDADO</vt:lpstr>
      <vt:lpstr>EXPERIENCIA</vt:lpstr>
      <vt:lpstr>EQUIPO MÍNIMO</vt:lpstr>
      <vt:lpstr>EQUIPO MINIMO DE TRABAJO</vt:lpstr>
      <vt:lpstr>CONSOLIDADO!Área_de_impresión</vt:lpstr>
      <vt:lpstr>'EQUIPO MÍNIMO'!Área_de_impresión</vt:lpstr>
      <vt:lpstr>'EQUIPO MINIMO DE TRABAJO'!Área_de_impresión</vt:lpstr>
      <vt:lpstr>EXPERIENCIA!Área_de_impresión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paulo ayala</cp:lastModifiedBy>
  <cp:revision/>
  <cp:lastPrinted>2024-12-02T16:54:17Z</cp:lastPrinted>
  <dcterms:created xsi:type="dcterms:W3CDTF">1996-11-27T10:00:04Z</dcterms:created>
  <dcterms:modified xsi:type="dcterms:W3CDTF">2024-12-02T17:13:50Z</dcterms:modified>
  <cp:category/>
  <cp:contentStatus/>
</cp:coreProperties>
</file>