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C:\Users\Sandra\Downloads\"/>
    </mc:Choice>
  </mc:AlternateContent>
  <xr:revisionPtr revIDLastSave="0" documentId="13_ncr:1_{695A1C20-B3FB-442B-9F41-9D74630FD53A}" xr6:coauthVersionLast="47" xr6:coauthVersionMax="47" xr10:uidLastSave="{00000000-0000-0000-0000-000000000000}"/>
  <bookViews>
    <workbookView xWindow="-2160" yWindow="180" windowWidth="21570" windowHeight="11295" tabRatio="789" xr2:uid="{00000000-000D-0000-FFFF-FFFF00000000}"/>
  </bookViews>
  <sheets>
    <sheet name="CONSOLIDADO" sheetId="26" r:id="rId1"/>
    <sheet name="EXPERIENCIA" sheetId="3" r:id="rId2"/>
    <sheet name="EQUIPO MÍNIMO" sheetId="16" r:id="rId3"/>
    <sheet name="EQUIPO MINIMO DE TRABAJO" sheetId="12" state="hidden" r:id="rId4"/>
  </sheets>
  <definedNames>
    <definedName name="Print_Area" localSheetId="0">CONSOLIDADO!$B$2:$E$17</definedName>
    <definedName name="Print_Area" localSheetId="2">'EQUIPO MÍNIMO'!$B$2:$C$76</definedName>
    <definedName name="Print_Area" localSheetId="3">'EQUIPO MINIMO DE TRABAJO'!$A$1:$G$130</definedName>
    <definedName name="Print_Area" localSheetId="1">EXPERIENCIA!$B$2:$E$28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6" l="1"/>
  <c r="E58" i="16"/>
  <c r="D58" i="16"/>
  <c r="C58" i="16"/>
  <c r="D49" i="16"/>
  <c r="C49" i="16"/>
  <c r="E40" i="16"/>
  <c r="D40" i="16"/>
  <c r="C40" i="16"/>
  <c r="D31" i="16"/>
  <c r="E31" i="16"/>
  <c r="B44" i="3"/>
  <c r="B76" i="16"/>
  <c r="D22" i="16"/>
  <c r="E22" i="16"/>
  <c r="C22" i="16"/>
  <c r="C31" i="16"/>
  <c r="E16" i="3"/>
  <c r="D16" i="3"/>
  <c r="E15" i="26"/>
  <c r="E14" i="26"/>
  <c r="E13" i="26"/>
  <c r="E63" i="16" l="1"/>
  <c r="F14" i="3"/>
  <c r="D63" i="16"/>
  <c r="C63" i="16"/>
  <c r="A5" i="12" l="1"/>
  <c r="A4" i="12"/>
  <c r="G25" i="12"/>
  <c r="G63" i="12"/>
  <c r="G62" i="12"/>
  <c r="F56" i="12"/>
  <c r="G26" i="12"/>
  <c r="G24" i="12"/>
  <c r="F18" i="12"/>
  <c r="G18" i="12" s="1"/>
  <c r="G100" i="12"/>
  <c r="G101" i="12"/>
  <c r="G102" i="12"/>
  <c r="G103" i="12"/>
  <c r="G104" i="12"/>
  <c r="G105" i="12"/>
  <c r="G106" i="12"/>
  <c r="G107" i="12"/>
  <c r="F93" i="12"/>
  <c r="G99" i="12"/>
  <c r="G64" i="12" l="1"/>
  <c r="G65" i="12" s="1"/>
  <c r="G27" i="12"/>
  <c r="G28" i="12" s="1"/>
  <c r="G108" i="12"/>
  <c r="G109" i="12" s="1"/>
</calcChain>
</file>

<file path=xl/sharedStrings.xml><?xml version="1.0" encoding="utf-8"?>
<sst xmlns="http://schemas.openxmlformats.org/spreadsheetml/2006/main" count="474" uniqueCount="212">
  <si>
    <t>CONSOLIDADO EVALUACIÓN</t>
  </si>
  <si>
    <t>GC-PR-004-FR-022</t>
  </si>
  <si>
    <t>Macroproceso: Gestión Administrativa y Contratación</t>
  </si>
  <si>
    <t>Versión: 03</t>
  </si>
  <si>
    <t>Proceso: Gestión Contractual</t>
  </si>
  <si>
    <t>Fecha de Aprobación: 30/11/2017</t>
  </si>
  <si>
    <t>ÍTEM</t>
  </si>
  <si>
    <t>SI</t>
  </si>
  <si>
    <t>NO</t>
  </si>
  <si>
    <t>OBSERVACIONES</t>
  </si>
  <si>
    <t>X</t>
  </si>
  <si>
    <t>CUMPLE</t>
  </si>
  <si>
    <t>CUMPLIMIENTO</t>
  </si>
  <si>
    <t>PROPONENTE</t>
  </si>
  <si>
    <t>REQUISITO</t>
  </si>
  <si>
    <t>DESCRIPCIÓN</t>
  </si>
  <si>
    <t>TIPO DE EVALUACIÓN</t>
  </si>
  <si>
    <t>15. DOCUMENTOS TÉCNICOS PROPUESTOS</t>
  </si>
  <si>
    <t>OBJETO</t>
  </si>
  <si>
    <t>FECHA DE INICIO</t>
  </si>
  <si>
    <t>CARGO A 
DESEMPEÑAR</t>
  </si>
  <si>
    <t>CANTIDAD</t>
  </si>
  <si>
    <t>% DE DEDICACIÓN</t>
  </si>
  <si>
    <t>REQUERIMIENTO PARTICULAR DE EXPERIENCIA ESPECIFICA</t>
  </si>
  <si>
    <t xml:space="preserve">EXPERIENCIA GENERAL </t>
  </si>
  <si>
    <t>NOMBRE DEL PROFESIONAL</t>
  </si>
  <si>
    <t>FORMACIÓN ACADÉMICA</t>
  </si>
  <si>
    <t>ITEM</t>
  </si>
  <si>
    <t>CARGO</t>
  </si>
  <si>
    <t>EMPRESA</t>
  </si>
  <si>
    <t>EXPERIENCIA ESPECIFICA</t>
  </si>
  <si>
    <t>FOLIO</t>
  </si>
  <si>
    <t>DOCUMENTOS SOPORTES / FORMACIÓN ACADÉMICA/EXPERIENCIA GENERAL</t>
  </si>
  <si>
    <t>Copia de Hoja de vida</t>
  </si>
  <si>
    <t>Copia de la cédula de ciudadanía</t>
  </si>
  <si>
    <t>Copia del documento de la resolución de convalidación de los títulos obtenidos en el exterior de Conformidad con las disposiciones legales vigentes sobre la materia, si aplica</t>
  </si>
  <si>
    <t>EXPERIENCIA ESPECIFICA RELACIONADA CON EL OBJETO DEL CONTRATO PROFESIONAL I</t>
  </si>
  <si>
    <t>FECHA DE INSCRIPCIÓN TP</t>
  </si>
  <si>
    <t>15. 2 EQUIPO MÍNIMO DE TRABAJO: FORMATO 7. CARTA DE COMPROMISO PERSONAL</t>
  </si>
  <si>
    <t>Copia de Diploma o acta de grado (profesional, especialización)</t>
  </si>
  <si>
    <t xml:space="preserve"> Copia de matrícula profesional y/o Tarjeta profesional para las profesiones que aplique según la normativa.</t>
  </si>
  <si>
    <t xml:space="preserve"> Copia de certificado de vigencia de la matricula expedida por el gremio correspondiente, con fecha de expedición no mayor a seis (6) meses a la fecha de cierre del presente proceso, debidamente firmado, en el caso que se requiera.</t>
  </si>
  <si>
    <t xml:space="preserve"> Carta de compromiso del profesional ofrecido en caso de ser adjudicado el contrato, teniendo plena autorización de este y ofrecer la disponibilidad del (X)% durante la ejecución del proyecto</t>
  </si>
  <si>
    <r>
      <t xml:space="preserve">✓ Nombre de la empresa 
✓ Dirección de la empresa 
✓ Teléfono de la empresa 
✓ Nombre del profesional 
✓ Número de identificación (Cédula o Tarjeta Profesional y ambos cuando la ley así lo exija) 
✓ Cargo desempeñado 
✓ Tiempo de vinculación (DÍA – MES- AÑO), inicio y término. 
✓ Funciones o actividades realizadas 
✓ Firma de la persona competente
Nota 1: Si en la certificación no reporta o se puede verificar el </t>
    </r>
    <r>
      <rPr>
        <b/>
        <sz val="10"/>
        <color theme="1"/>
        <rFont val="Calibri"/>
        <family val="2"/>
        <scheme val="minor"/>
      </rPr>
      <t>área intervenida</t>
    </r>
    <r>
      <rPr>
        <sz val="10"/>
        <color theme="1"/>
        <rFont val="Calibri"/>
        <family val="2"/>
        <scheme val="minor"/>
      </rPr>
      <t xml:space="preserve"> anexar copia de los contratos o actas de liquidación de las respectivas certificaciones donde se pueda comprobar la información por parte de la universidad.</t>
    </r>
  </si>
  <si>
    <t>15.2.  EQUIPO MÍNIMO DE TRABAJO</t>
  </si>
  <si>
    <t>N/A</t>
  </si>
  <si>
    <t>TOTAL EXPERIENCIA GENERAL</t>
  </si>
  <si>
    <t>EXPERIENCIA GENERAL</t>
  </si>
  <si>
    <r>
      <t>ÁREA (m</t>
    </r>
    <r>
      <rPr>
        <b/>
        <sz val="10"/>
        <color theme="1"/>
        <rFont val="Calibri"/>
        <family val="2"/>
      </rPr>
      <t>²</t>
    </r>
    <r>
      <rPr>
        <b/>
        <sz val="10"/>
        <color theme="1"/>
        <rFont val="Calibri"/>
        <family val="2"/>
        <scheme val="minor"/>
      </rPr>
      <t>)</t>
    </r>
  </si>
  <si>
    <t>FECHA CIERRE PROCESO</t>
  </si>
  <si>
    <t>FORMACIÓN ACADÉMICA PROFESIONAL I</t>
  </si>
  <si>
    <t>* La experiencia profesional de los Ingenieros y Arquitectos se contabilizará a partir de la expedición de la tarjeta profesional conforme la ley 804 de 2003</t>
  </si>
  <si>
    <t>FECHA TERMINACIÓN</t>
  </si>
  <si>
    <t>TIPO DE OBRA</t>
  </si>
  <si>
    <t>EMPRESA O CONTRATO</t>
  </si>
  <si>
    <t>DOCUMENTOS PARA APORTAR DEL PROFESIONAL I</t>
  </si>
  <si>
    <t>ARCHIVO Y FOLIO</t>
  </si>
  <si>
    <t>EXPERIENCIA MÁXIMA EN AÑOS</t>
  </si>
  <si>
    <t>AÑOS</t>
  </si>
  <si>
    <t>SOPORTES EXPERIENCIA ESPECIFICA</t>
  </si>
  <si>
    <t>VERIFICACIÓN DE LA EXPERIENCIA GENERAL PROFESIONAL I</t>
  </si>
  <si>
    <t>FORMACIÓN ACADÉMICA PROFESIONAL II</t>
  </si>
  <si>
    <t>EXPERIENCIA ESPECIFICA RELACIONADA CON EL OBJETO DEL CONTRATO PROFESIONAL II</t>
  </si>
  <si>
    <t>REQUISITO PROFESIONAL I</t>
  </si>
  <si>
    <t>REQUISITO PROFESIONAL II</t>
  </si>
  <si>
    <t>VERIFICACIÓN DE LA EXPERIENCIA GENERAL PROFESIONAL II</t>
  </si>
  <si>
    <t>REQUISITO PROFESIONAL III</t>
  </si>
  <si>
    <t>FORMACIÓN ACADÉMICA PROFESIONAL III</t>
  </si>
  <si>
    <t>VERIFICACIÓN DE LA EXPERIENCIA GENERAL PROFESIONAL III</t>
  </si>
  <si>
    <t>EXPERIENCIA ESPECIFICA RELACIONADA CON EL OBJETO DEL CONTRATO PROFESIONAL III</t>
  </si>
  <si>
    <t>DOCUMENTOS PARA APORTAR DEL PROFESIONAL III</t>
  </si>
  <si>
    <t>DOCUMENTOS SOPORTES/EXPERIENCIA ESPECIFICA RELACIONADA PROFESIONAL III</t>
  </si>
  <si>
    <t>CONVALIDADO RES. 7723 DE MAYO 28 DE 2015</t>
  </si>
  <si>
    <t>CUMPLE (SI/NO)</t>
  </si>
  <si>
    <t>DEDICACIÓN</t>
  </si>
  <si>
    <t>Hoja de vida</t>
  </si>
  <si>
    <t>Nombre del Contratista y NIT</t>
  </si>
  <si>
    <t>Nombre de la Entidad contratante y NIT</t>
  </si>
  <si>
    <t>Fecha de inicio</t>
  </si>
  <si>
    <t>Fecha de terminación</t>
  </si>
  <si>
    <t>Cumplimiento a satisfacción</t>
  </si>
  <si>
    <t>RUP</t>
  </si>
  <si>
    <t>Valor del Contrato en pesos</t>
  </si>
  <si>
    <t>Observaciones</t>
  </si>
  <si>
    <t>Certificación del Contrato</t>
  </si>
  <si>
    <t>Formato No. 6 Certificaciones experiencia del proponente</t>
  </si>
  <si>
    <t>Objeto del Contrato</t>
  </si>
  <si>
    <t>EXPERIENCIA PROFESIONAL GENERAL</t>
  </si>
  <si>
    <t>DOCUMENTO</t>
  </si>
  <si>
    <t>ADMITIDO EQUIPO MÍNIMO DE TRABAJO</t>
  </si>
  <si>
    <t>Formato 7. Carta de compromiso personal</t>
  </si>
  <si>
    <t>CARGO A DESEMPEÑAR</t>
  </si>
  <si>
    <t>CONTRATANTE</t>
  </si>
  <si>
    <t>EXPERIENCIA MÁXIMA (AÑOS)</t>
  </si>
  <si>
    <t>EXPERIENCIA ESPECÍFICA</t>
  </si>
  <si>
    <t>CUMPLE DOCUMENTOS (SI/NO)</t>
  </si>
  <si>
    <t>ADMITIDO CERTIFICACIONES</t>
  </si>
  <si>
    <t>TIEMPO (AÑOS)</t>
  </si>
  <si>
    <t>DOCUMENTOS REQUISITO</t>
  </si>
  <si>
    <t>Número de contrato</t>
  </si>
  <si>
    <t>Valor del Contrato en SMMLV</t>
  </si>
  <si>
    <t>FECHA TARJETA PROFESIONAL Y/0 GRADO</t>
  </si>
  <si>
    <t>Documento de identidad</t>
  </si>
  <si>
    <t>ADMITIDO EXPERIENCIA GENERAL</t>
  </si>
  <si>
    <t>CUMPLE EXPERIENCIA GENERAL (SI/NO)</t>
  </si>
  <si>
    <t>ANTECEDENTES</t>
  </si>
  <si>
    <r>
      <t xml:space="preserve">El oferente debe anexar con la propuesta carta de compromiso ofreciendo el equipo de trabajo firmada por el representante legal donde manifieste que contará con el equipo mínimo trabajo, con el perfil y dedicación solicitado, descrito en la siguiente tabla, y en el </t>
    </r>
    <r>
      <rPr>
        <b/>
        <sz val="10"/>
        <rFont val="Calibri"/>
        <family val="2"/>
        <scheme val="minor"/>
      </rPr>
      <t>FORMATO 7. CARTA DE COMPROMISO PERSONAL</t>
    </r>
    <r>
      <rPr>
        <sz val="10"/>
        <rFont val="Calibri"/>
        <family val="2"/>
        <scheme val="minor"/>
      </rPr>
      <t>, en la propuesta se debe ofrecer para la ejecución del contrato el personal profesional mínimo, con las siguientes características:</t>
    </r>
  </si>
  <si>
    <t>CERTIFICACIÓN EXPERIENCIA ESPECIFICA 1</t>
  </si>
  <si>
    <t>CERTIFICACIÓN EXPERIENCIA ESPECIFICA 2</t>
  </si>
  <si>
    <t>Diploma o acta de grado</t>
  </si>
  <si>
    <t>Matrícula profesional</t>
  </si>
  <si>
    <t>CUMPLE EXPERIENCIA GENERAL  (SI/NO)</t>
  </si>
  <si>
    <t>Porcentaje de participación</t>
  </si>
  <si>
    <t>Códigos UNSPSC - 72154000, 24111800</t>
  </si>
  <si>
    <t>EXPERIENCIA GENERAL 1</t>
  </si>
  <si>
    <t>CERTIFICACIÓN EXPERIENCIA ESPECIFICA 3</t>
  </si>
  <si>
    <t>CERTIFICACIÓN EXPERIENCIA ESPECIFICA 4</t>
  </si>
  <si>
    <t>Experiencia especifica</t>
  </si>
  <si>
    <t>OFERENTE 1</t>
  </si>
  <si>
    <t>Folio 2 a 3</t>
  </si>
  <si>
    <t>EXPERIENCIA GENERAL 2</t>
  </si>
  <si>
    <t>DIRECTOR</t>
  </si>
  <si>
    <t>RESIDENTE</t>
  </si>
  <si>
    <t>RESIDENTE SISO</t>
  </si>
  <si>
    <t>7 años a partir de la Expedición de la matricula profesional</t>
  </si>
  <si>
    <t>RESIDENTE DE OBRA</t>
  </si>
  <si>
    <t>HABILITADO TECNICAMENTE (SI/NO)</t>
  </si>
  <si>
    <t>Folio 402</t>
  </si>
  <si>
    <t>ELVER LEONARDO RAMIREZ ARIAS</t>
  </si>
  <si>
    <t>0422 DE 2014</t>
  </si>
  <si>
    <t>109 DE 2017</t>
  </si>
  <si>
    <t>MUNICIPIO DE LA JAGUA DE IBIRICO</t>
  </si>
  <si>
    <t>MUNICIPIO DE AGUACHICA</t>
  </si>
  <si>
    <t>CONSTRUCCION DEL CENTRO DE DESARROLLO INFANTIL EN EL CORREGIMINETO DE SAN ISIDRO MUNICIPIO DE LA JAGUA DE IBIRICO DEPARTAMENTO DEL CESAR</t>
  </si>
  <si>
    <t>CONSTRUCCION Y MEJORAMIENTO EN LAS LOCACIONES DE LAS INSTITUCIONES EDUCATIVAS URBANA Y RURALES DEL MUNICIPIO DE AGUACHICA CESAR</t>
  </si>
  <si>
    <t>301518 - 301519 - 721015 - 721214 - 721530 -721536 -721539 - 811015</t>
  </si>
  <si>
    <t>301518 - 301519 - 721015 - 721214 - 721530 -721536 - 811015</t>
  </si>
  <si>
    <t>EXPERIENCIA DEL PROPONENTE</t>
  </si>
  <si>
    <t>EQUIPO DE TRABAJO</t>
  </si>
  <si>
    <t>CERTIFICACIONES</t>
  </si>
  <si>
    <t>Valor del Contrato en SMMLV (POR PORCENTAJE DE PARTICIPACION)</t>
  </si>
  <si>
    <t xml:space="preserve">2.3.3.1. ACEPTACIÓN DE LAS ESPECÍFICACIONES TÉCNICAS MÍNIMAS  Y ESPECIFICACIONES TÉCNICAS MÍNIMAS PARA OBRA </t>
  </si>
  <si>
    <t>El proponente acreditará que las obras a desarrollar cumplirán con las especificaciones técnicas mínimas establecidas en el ANEXO N. 7. ESPECIFICACIONES TÉCNICAS MÍNIMAS, publicadas con la convocatoria y las adendas 
publicadas en el desarrollo de esta, las cuales son de obligatorio cumplimiento Y manifestará su aceptación por medio de la suscripción del ANEXO N. 8. ACEPTACIÓN ESPECIFICACIONES 
TÉCNICAS MÍNIMAS.</t>
  </si>
  <si>
    <t>2,3,3,2</t>
  </si>
  <si>
    <t>ANEXO N. 7. ESPECÍFICACIONES TÉCNICAS MÍNIMAS</t>
  </si>
  <si>
    <t xml:space="preserve">ANEXO N.8  ACEPTACIÓN DE LAS ESPECÍFICACIONES TÉCNICAS MÍNIMAS  </t>
  </si>
  <si>
    <t>Folio 442</t>
  </si>
  <si>
    <t>2.3.3.2. ACEPTACIÓN CUMPLIMIENTO BUENAS PRÁCTICAS AMBIENTALES.</t>
  </si>
  <si>
    <t>El proponente se deberá ajustar al Plan Institucional de Gestión Ambiental de la Universidad Distrital y a las normas establecidas por la secretaria Distrital de Ambiente; Guía Verde y las normas ambientes establecidas por el Ministerio de Ambiente. Para certificar su cumplimiento el proponente deberá anexar carta de compromiso donde manifieste bajo la gravedad del juramento que cumplirá con los lineamientos de buenas prácticas ambientales señalados.  ANEXO N. 9. ACEPTACIÓN CUMPLIMIENTO BUENAS PRÁCTICAS AMBIENTALES. Los costos de implementación de las medidas para cumplir con las normas y lineamientos ambientales, de la 
institución y de los demás organismos distritales y nacionales que regulan la materia, se entenderán incluidos dentro de la oferta económica.</t>
  </si>
  <si>
    <t>2,3,3,3</t>
  </si>
  <si>
    <t>ANEXO N. 9. ACEPTACIÓN CUMPLIMIENTO BUENAS PRÁCTICAS AMBIENTALES.</t>
  </si>
  <si>
    <t xml:space="preserve">2.3.3.3. ACEPTACIÓN DEL CUMPLIMIENTO DE IMPLEMENTACIÓN DE LOS PROTOCOLOS DE BIOSEGURIDAD </t>
  </si>
  <si>
    <t xml:space="preserve">El contratista debe hacer total cumplimiento del decreto N° 000682 del 24 abril 2020, por medio del cual se adopta el protocolo de bioseguridad para el manejo y control del riesgo de coronavirus COVID-19 en el sector de la 
construcción de edificaciones. Así mismo, deberá cumplir con las normas de bioseguridad establecidas por la Universidad Distrital.  Se entenderá ACEPTADA con la suscripción del ANEXO N. 1 CARTA DE PRESENTACIÓN DE LA PROPUESTA, la obligación de implementación de los protocolos de bioseguridad, en cada una de las sedes donde se desarrollarán las obras. Los costos de implementación de los protocolos de bioseguridad establecidos por la Universidad y de los demás organismos distritales y nacionales, se entenderán incluidos dentro de la oferta económica. </t>
  </si>
  <si>
    <t>ANEXO N. 1 CARTA DE PRESENTACIÓN DE LA PROPUESTA</t>
  </si>
  <si>
    <t>PERFIL EQUIPO MÍNIMO DE TRABAJO</t>
  </si>
  <si>
    <t>ingeniero civil y/o Arquitecto con posgrado en patología de la edificación y técnicas de intervención y/o en conservación del patrimonio y/o conservación de inmuebles</t>
  </si>
  <si>
    <t>15 años a partir de la Expedición de la matricula profesional</t>
  </si>
  <si>
    <t>Como: Director de obra en proyectos de Construcción de obras civiles. Por lo menos: 4 proyectos.
Experiencia como director de Obra en proyectos de CONSTRUCCIÓN Y/ O ADECUACIÓN Y/O MANTENIMIENTO Y/O MEJORAMIENTO DE EDIFICACIONES.</t>
  </si>
  <si>
    <t>Ingeniero Civil y/o Arquitecto.</t>
  </si>
  <si>
    <t>Ingeniero Industrial, ingeniero civil y/o Ambiental con licencia actualizada</t>
  </si>
  <si>
    <t>10 años a partir de la Expedición de la matricula profesional y especialización en gerencia de proyectos y/o construcción</t>
  </si>
  <si>
    <t>Como: Residente de obra en proyectos de
Construcción de obras civiles. Por lo menos: 4 proyectos.
Experiencia como Residente en proyectos de Obra de CONSTRUCCIÓN Y/ O ADECUACIÓN Y/O MANTENIMIENTO Y/O MEJORAMIENTO DE EDIFICACIONES.</t>
  </si>
  <si>
    <t>Como: Residente SISO en proyectos de
Construcción de obras civiles. Por lo menos: 4 proyectos.
Experiencia como Residente SISO en proyectos de obra de CONSTRUCCIÓN Y/ O ADECUACIÓN Y/O MANTENIMIENTO Y/O MEJORAMIENTO DE EDIFICACIONES.</t>
  </si>
  <si>
    <t>Folio 404</t>
  </si>
  <si>
    <t>MARTHA LILIANA GARCIA GALVIS</t>
  </si>
  <si>
    <t>EVER LEONARDO RAMIREZ ARIAS</t>
  </si>
  <si>
    <t>JOSE FERNANDO MORA MIRANDA</t>
  </si>
  <si>
    <t>DIRECTOR DE OBRA</t>
  </si>
  <si>
    <t>RESIDENTE SISO Y/O AMBIENTAL</t>
  </si>
  <si>
    <t>Folio 407</t>
  </si>
  <si>
    <t>POSGRADO</t>
  </si>
  <si>
    <t>MAGISTER EN CONSERVACION DEL PATRIMONIO INMUEBLE</t>
  </si>
  <si>
    <t>Verificados el 09/12/2024</t>
  </si>
  <si>
    <t>CONSORCIO ESTACION POLICIA TRIGAL</t>
  </si>
  <si>
    <t>Folio 429</t>
  </si>
  <si>
    <t xml:space="preserve">CUMPLE CERTIFICACION </t>
  </si>
  <si>
    <t>IMAR OLANDO VACCA MACHADO SAS</t>
  </si>
  <si>
    <t>Folio 430</t>
  </si>
  <si>
    <t>LINA A LAZARO CONSTRUCTORES</t>
  </si>
  <si>
    <t>Folio 431</t>
  </si>
  <si>
    <t>CONSORCIO CA BOCHALEMA</t>
  </si>
  <si>
    <t>Folio 432</t>
  </si>
  <si>
    <t>Folio 421</t>
  </si>
  <si>
    <t>Folio 420</t>
  </si>
  <si>
    <t>Folio 414</t>
  </si>
  <si>
    <t>Folio 438</t>
  </si>
  <si>
    <t>Folio 443</t>
  </si>
  <si>
    <t>Folio 445</t>
  </si>
  <si>
    <t>LIDIA SHIRLEY PARRA GARCIA</t>
  </si>
  <si>
    <t>Folio 453</t>
  </si>
  <si>
    <t>Folio 454</t>
  </si>
  <si>
    <t>Folio 456</t>
  </si>
  <si>
    <t>Folio 455</t>
  </si>
  <si>
    <t>OFERENTE: UNION TEMPORAL SEDES A&amp;B</t>
  </si>
  <si>
    <t>REALIZAR LA ADECUACIÓN, MEJORAMIENTO, REPARACIÓN Y MANTENIMIENTO FÍSICO EN LOS DIFERENTES AUDITORIOS Y BIBLIOTECAS, DE LAS SEDES DE LA UNIVERSIDAD DISTRITAL FRANCISCO JOSÉ DE CALDAS</t>
  </si>
  <si>
    <t>Folio 458</t>
  </si>
  <si>
    <t>Folio 459</t>
  </si>
  <si>
    <t>Folio 464</t>
  </si>
  <si>
    <t>Folio 465</t>
  </si>
  <si>
    <t>Folio 477</t>
  </si>
  <si>
    <t>Folio 476</t>
  </si>
  <si>
    <t>Folio 478</t>
  </si>
  <si>
    <t>Folio 479</t>
  </si>
  <si>
    <t>INTERVENTORIA Y CONSTRUCCIONES PARRA SAS</t>
  </si>
  <si>
    <t>Folio 481</t>
  </si>
  <si>
    <t>Folio 482</t>
  </si>
  <si>
    <t>Folio 484</t>
  </si>
  <si>
    <t>2.3.2 EQUIPO MÍNIMO DE TRABAJO</t>
  </si>
  <si>
    <t xml:space="preserve">2.3.1 EXPERIENCIA GENERAL - Verificación de Experiencia y Requerimientos Técnicos </t>
  </si>
  <si>
    <t>2.3</t>
  </si>
  <si>
    <t>2.3 REQUISITOS PARA EVALUAR Y COMPARAR PROPUESTAS</t>
  </si>
  <si>
    <t>En la experiencia general presentada por el proponente debe acreditar máximo dos (02) certificación de contratos cuyo objeto relacionado con:  CONSTRUCCIÓN Y/O ADECUACIÓN Y/O RESTAURACIÓN Y/O MEJORAMIENTO Y/O MANTENIMIENTO DE EDIFICACIONES DE USO INSTITUCIONAL. Deben estar ejecutados, terminados y liquidados, reportado en el RUP .
La sumatoria de las Dos (2) certificaciones que presente el proponente para acreditar su experiencia general, deberán ser igual o superior al 50% del valor del Presupuesto Oficial. 
Contratos suscritos con particulares o entidades estatales, ejecutados y terminados en los últimos catorce (14) años anteriores a la fecha de cierre del presente proceso con la NORMA SMR2010. 
 Nota 3: En lo posible, cada experiencia aportada debe estar inscrita en el RUP y se analizará por separado. En caso de tratarse de contratos adicionados, se sumará al valor del contrato principal, siempre y cuando cumpla con haber sido adicionado, ejecutados, terminados y/o liquidados.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</si>
</sst>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quot;$&quot;\ #,##0.00;[Red]&quot;$&quot;\ #,##0.00"/>
  </numFmts>
  <fonts count="19" x14ac:knownFonts="1">
    <font>
      <sz val="10"/>
      <name val="Arial"/>
    </font>
    <font>
      <sz val="11"/>
      <color theme="1"/>
      <name val="Calibri"/>
      <family val="2"/>
      <scheme val="minor"/>
    </font>
    <font>
      <sz val="10"/>
      <name val="Arial"/>
      <family val="2"/>
    </font>
    <font>
      <sz val="8"/>
      <name val="Arial"/>
      <family val="2"/>
    </font>
    <font>
      <sz val="10"/>
      <name val="Calibri"/>
      <family val="2"/>
      <scheme val="minor"/>
    </font>
    <font>
      <sz val="10"/>
      <color theme="2" tint="-0.74999237037263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0"/>
      <color theme="2" tint="-0.749992370372631"/>
      <name val="Calibri"/>
      <family val="2"/>
      <scheme val="minor"/>
    </font>
    <font>
      <sz val="10"/>
      <color rgb="FFC00000"/>
      <name val="Calibri"/>
      <family val="2"/>
      <scheme val="minor"/>
    </font>
    <font>
      <sz val="10"/>
      <color rgb="FFFF0000"/>
      <name val="Calibri"/>
      <family val="2"/>
      <scheme val="minor"/>
    </font>
    <font>
      <sz val="8"/>
      <name val="Calibri"/>
      <family val="2"/>
      <scheme val="minor"/>
    </font>
    <font>
      <b/>
      <sz val="10"/>
      <color theme="1"/>
      <name val="Calibri"/>
      <family val="2"/>
    </font>
    <font>
      <sz val="8"/>
      <name val="Arial"/>
      <family val="2"/>
    </font>
    <font>
      <b/>
      <sz val="10"/>
      <color theme="0"/>
      <name val="Calibri"/>
      <family val="2"/>
      <scheme val="minor"/>
    </font>
    <font>
      <sz val="10"/>
      <color theme="0"/>
      <name val="Calibri"/>
      <family val="2"/>
      <scheme val="minor"/>
    </font>
    <font>
      <sz val="10"/>
      <name val="Arial"/>
      <family val="2"/>
    </font>
    <font>
      <b/>
      <sz val="12"/>
      <color theme="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6">
    <xf numFmtId="0" fontId="0" fillId="0" borderId="0"/>
    <xf numFmtId="9" fontId="2" fillId="0" borderId="0" applyFont="0" applyFill="0" applyBorder="0" applyAlignment="0" applyProtection="0"/>
    <xf numFmtId="42" fontId="1" fillId="0" borderId="0" applyFont="0" applyFill="0" applyBorder="0" applyAlignment="0" applyProtection="0"/>
    <xf numFmtId="0" fontId="2" fillId="0" borderId="0"/>
    <xf numFmtId="9" fontId="2" fillId="0" borderId="0" applyFont="0" applyFill="0" applyBorder="0" applyAlignment="0" applyProtection="0"/>
    <xf numFmtId="44" fontId="17" fillId="0" borderId="0" applyFont="0" applyFill="0" applyBorder="0" applyAlignment="0" applyProtection="0"/>
  </cellStyleXfs>
  <cellXfs count="277">
    <xf numFmtId="0" fontId="0" fillId="0" borderId="0" xfId="0"/>
    <xf numFmtId="0" fontId="4" fillId="0" borderId="0" xfId="0" applyFont="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3" applyFont="1" applyAlignment="1">
      <alignment horizontal="center" vertical="center" wrapText="1"/>
    </xf>
    <xf numFmtId="0" fontId="6" fillId="0" borderId="1" xfId="3" applyFont="1" applyBorder="1" applyAlignment="1">
      <alignment horizontal="center" vertical="center" wrapText="1"/>
    </xf>
    <xf numFmtId="0" fontId="4" fillId="0" borderId="1" xfId="3" applyFont="1" applyBorder="1" applyAlignment="1">
      <alignment horizontal="center" vertical="center" wrapText="1"/>
    </xf>
    <xf numFmtId="0" fontId="8" fillId="0" borderId="1" xfId="3" applyFont="1" applyBorder="1" applyAlignment="1">
      <alignment horizontal="center" vertical="center" wrapText="1"/>
    </xf>
    <xf numFmtId="0" fontId="7" fillId="0" borderId="1" xfId="3" applyFont="1" applyBorder="1" applyAlignment="1">
      <alignment horizontal="center" vertical="center" wrapText="1"/>
    </xf>
    <xf numFmtId="2" fontId="7" fillId="0" borderId="1" xfId="3" applyNumberFormat="1" applyFont="1" applyBorder="1" applyAlignment="1">
      <alignment horizontal="center" vertical="center" wrapText="1"/>
    </xf>
    <xf numFmtId="0" fontId="8" fillId="4" borderId="1" xfId="3" applyFont="1" applyFill="1" applyBorder="1" applyAlignment="1">
      <alignment horizontal="center" vertical="center" wrapText="1"/>
    </xf>
    <xf numFmtId="0" fontId="7" fillId="0" borderId="0" xfId="3" applyFont="1" applyAlignment="1">
      <alignment horizontal="center" vertical="center" wrapText="1"/>
    </xf>
    <xf numFmtId="0" fontId="4" fillId="0" borderId="1" xfId="3" applyFont="1" applyBorder="1" applyAlignment="1">
      <alignment horizontal="justify" vertical="center" wrapText="1"/>
    </xf>
    <xf numFmtId="9" fontId="4" fillId="0" borderId="1" xfId="4" applyFont="1" applyBorder="1" applyAlignment="1">
      <alignment horizontal="center" vertical="center" wrapText="1"/>
    </xf>
    <xf numFmtId="0" fontId="4" fillId="0" borderId="0" xfId="3" applyFont="1" applyAlignment="1">
      <alignment horizontal="justify" vertical="center" wrapText="1"/>
    </xf>
    <xf numFmtId="9" fontId="4" fillId="0" borderId="0" xfId="4" applyFont="1" applyBorder="1" applyAlignment="1">
      <alignment horizontal="center" vertical="center" wrapText="1"/>
    </xf>
    <xf numFmtId="0" fontId="6" fillId="0" borderId="0" xfId="3" applyFont="1" applyAlignment="1">
      <alignment horizontal="center" vertical="center" wrapText="1"/>
    </xf>
    <xf numFmtId="0" fontId="7" fillId="5" borderId="1" xfId="3" applyFont="1" applyFill="1" applyBorder="1" applyAlignment="1">
      <alignment horizontal="center" vertical="center" wrapText="1"/>
    </xf>
    <xf numFmtId="14" fontId="7" fillId="5" borderId="1" xfId="3" applyNumberFormat="1" applyFont="1" applyFill="1" applyBorder="1" applyAlignment="1">
      <alignment horizontal="center" vertical="center" wrapText="1"/>
    </xf>
    <xf numFmtId="2" fontId="7" fillId="5" borderId="1" xfId="3" applyNumberFormat="1" applyFont="1" applyFill="1" applyBorder="1" applyAlignment="1">
      <alignment horizontal="center" vertical="center" wrapText="1"/>
    </xf>
    <xf numFmtId="0" fontId="10" fillId="0" borderId="0" xfId="3" applyFont="1" applyAlignment="1">
      <alignment vertical="center" wrapText="1"/>
    </xf>
    <xf numFmtId="0" fontId="7" fillId="0" borderId="0" xfId="3" applyFont="1" applyAlignment="1">
      <alignment horizontal="justify" vertical="center" wrapText="1"/>
    </xf>
    <xf numFmtId="0" fontId="8" fillId="0" borderId="5" xfId="3" applyFont="1" applyBorder="1" applyAlignment="1">
      <alignment horizontal="center" vertical="center" wrapText="1"/>
    </xf>
    <xf numFmtId="14" fontId="7" fillId="0" borderId="5" xfId="3" applyNumberFormat="1" applyFont="1" applyBorder="1" applyAlignment="1">
      <alignment horizontal="center" vertical="center" wrapText="1"/>
    </xf>
    <xf numFmtId="0" fontId="11" fillId="0" borderId="0" xfId="3" applyFont="1" applyAlignment="1">
      <alignment horizontal="center" vertical="center" wrapText="1"/>
    </xf>
    <xf numFmtId="0" fontId="11" fillId="0" borderId="1" xfId="3" applyFont="1" applyBorder="1" applyAlignment="1">
      <alignment horizontal="center" vertical="center" wrapText="1"/>
    </xf>
    <xf numFmtId="0" fontId="10" fillId="5" borderId="1" xfId="3" applyFont="1" applyFill="1" applyBorder="1" applyAlignment="1">
      <alignment horizontal="center" vertical="center" wrapText="1"/>
    </xf>
    <xf numFmtId="14" fontId="10" fillId="5" borderId="7" xfId="3" applyNumberFormat="1" applyFont="1" applyFill="1" applyBorder="1" applyAlignment="1">
      <alignment vertical="center" wrapText="1"/>
    </xf>
    <xf numFmtId="0" fontId="4" fillId="0" borderId="0" xfId="0" applyFont="1" applyAlignment="1">
      <alignment horizontal="justify" vertical="center" wrapText="1"/>
    </xf>
    <xf numFmtId="0" fontId="10" fillId="0" borderId="0" xfId="3" applyFont="1" applyAlignment="1">
      <alignment horizontal="center" vertical="center" wrapText="1"/>
    </xf>
    <xf numFmtId="0" fontId="6" fillId="5" borderId="1" xfId="3" applyFont="1" applyFill="1" applyBorder="1" applyAlignment="1">
      <alignment horizontal="center" vertical="center" wrapText="1"/>
    </xf>
    <xf numFmtId="0" fontId="6" fillId="5" borderId="1" xfId="3" applyFont="1" applyFill="1" applyBorder="1" applyAlignment="1">
      <alignment vertical="center" wrapText="1"/>
    </xf>
    <xf numFmtId="0" fontId="8" fillId="0" borderId="0" xfId="3" applyFont="1" applyAlignment="1">
      <alignment horizontal="center" vertical="center" wrapText="1"/>
    </xf>
    <xf numFmtId="0" fontId="4" fillId="5" borderId="1" xfId="3" applyFont="1" applyFill="1" applyBorder="1" applyAlignment="1">
      <alignment horizontal="center" vertical="center" wrapText="1"/>
    </xf>
    <xf numFmtId="14" fontId="4" fillId="5" borderId="5" xfId="3" applyNumberFormat="1" applyFont="1" applyFill="1" applyBorder="1" applyAlignment="1">
      <alignment horizontal="center" vertical="center" wrapText="1"/>
    </xf>
    <xf numFmtId="14" fontId="4" fillId="5" borderId="1" xfId="3" applyNumberFormat="1" applyFont="1" applyFill="1" applyBorder="1" applyAlignment="1">
      <alignment horizontal="center" vertical="center" wrapText="1"/>
    </xf>
    <xf numFmtId="2" fontId="4" fillId="0" borderId="1" xfId="3" applyNumberFormat="1" applyFont="1" applyBorder="1" applyAlignment="1">
      <alignment horizontal="center" vertical="center" wrapText="1"/>
    </xf>
    <xf numFmtId="14" fontId="4" fillId="5" borderId="5" xfId="3" applyNumberFormat="1" applyFont="1" applyFill="1" applyBorder="1" applyAlignment="1">
      <alignment vertical="center" wrapText="1"/>
    </xf>
    <xf numFmtId="14" fontId="4" fillId="5" borderId="1" xfId="3" applyNumberFormat="1" applyFont="1" applyFill="1" applyBorder="1" applyAlignment="1">
      <alignment vertical="center" wrapText="1"/>
    </xf>
    <xf numFmtId="2" fontId="4" fillId="0" borderId="1" xfId="3" applyNumberFormat="1" applyFont="1" applyBorder="1" applyAlignment="1">
      <alignment vertical="center" wrapText="1"/>
    </xf>
    <xf numFmtId="14" fontId="10" fillId="5" borderId="1" xfId="3" applyNumberFormat="1" applyFont="1" applyFill="1" applyBorder="1" applyAlignment="1">
      <alignment horizontal="center" vertical="center" wrapText="1"/>
    </xf>
    <xf numFmtId="2" fontId="10" fillId="5" borderId="1" xfId="3" applyNumberFormat="1" applyFont="1" applyFill="1" applyBorder="1" applyAlignment="1">
      <alignment horizontal="center" vertical="center" wrapText="1"/>
    </xf>
    <xf numFmtId="0" fontId="4" fillId="0" borderId="1" xfId="0" applyFont="1" applyBorder="1" applyAlignment="1">
      <alignment horizontal="justify" vertical="center"/>
    </xf>
    <xf numFmtId="2" fontId="4" fillId="0" borderId="0" xfId="0" applyNumberFormat="1" applyFont="1" applyAlignment="1">
      <alignment horizontal="center" vertical="center" wrapText="1"/>
    </xf>
    <xf numFmtId="0" fontId="4" fillId="0" borderId="1" xfId="0" applyFont="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justify" vertical="center"/>
    </xf>
    <xf numFmtId="0" fontId="4" fillId="0" borderId="15" xfId="0" applyFont="1" applyBorder="1" applyAlignment="1">
      <alignment horizontal="center" vertical="center"/>
    </xf>
    <xf numFmtId="0" fontId="9" fillId="2" borderId="2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5" fillId="7" borderId="10"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25" xfId="0" applyFont="1" applyFill="1" applyBorder="1" applyAlignment="1">
      <alignment horizontal="center" vertical="center" wrapText="1"/>
    </xf>
    <xf numFmtId="0" fontId="7" fillId="0" borderId="24" xfId="3" applyFont="1" applyBorder="1" applyAlignment="1">
      <alignment horizontal="center" vertical="center" wrapText="1"/>
    </xf>
    <xf numFmtId="9" fontId="4" fillId="0" borderId="16" xfId="0" applyNumberFormat="1" applyFont="1" applyBorder="1" applyAlignment="1">
      <alignment horizontal="center" vertical="center" wrapText="1"/>
    </xf>
    <xf numFmtId="0" fontId="15" fillId="7" borderId="14" xfId="0" applyFont="1" applyFill="1" applyBorder="1" applyAlignment="1">
      <alignment horizontal="center" vertical="center" wrapText="1"/>
    </xf>
    <xf numFmtId="14" fontId="4" fillId="0" borderId="25" xfId="3" applyNumberFormat="1" applyFont="1" applyBorder="1" applyAlignment="1">
      <alignment horizontal="center" vertical="center" wrapText="1"/>
    </xf>
    <xf numFmtId="2" fontId="4" fillId="0" borderId="25" xfId="0" applyNumberFormat="1" applyFont="1" applyBorder="1" applyAlignment="1">
      <alignment horizontal="center" vertical="center" wrapText="1"/>
    </xf>
    <xf numFmtId="0" fontId="7" fillId="0" borderId="25"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6" xfId="3" applyFont="1" applyBorder="1" applyAlignment="1">
      <alignment horizontal="center" vertical="center" wrapText="1"/>
    </xf>
    <xf numFmtId="6" fontId="4" fillId="0" borderId="5" xfId="5" applyNumberFormat="1" applyFont="1" applyBorder="1" applyAlignment="1">
      <alignment horizontal="center" vertical="center" wrapText="1"/>
    </xf>
    <xf numFmtId="2" fontId="4" fillId="0" borderId="5" xfId="5"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44" xfId="0" applyFont="1" applyBorder="1" applyAlignment="1">
      <alignment horizontal="center" vertical="center"/>
    </xf>
    <xf numFmtId="0" fontId="6" fillId="0" borderId="45"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15" fillId="0" borderId="0" xfId="0" applyFont="1" applyAlignment="1">
      <alignment horizontal="center" vertical="center" wrapText="1"/>
    </xf>
    <xf numFmtId="3" fontId="4" fillId="0" borderId="25" xfId="0" applyNumberFormat="1" applyFont="1" applyBorder="1" applyAlignment="1">
      <alignment horizontal="center" vertical="center" wrapText="1"/>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5" fillId="8" borderId="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5" xfId="0" applyFont="1" applyBorder="1" applyAlignment="1">
      <alignment horizontal="center" vertical="center" wrapText="1"/>
    </xf>
    <xf numFmtId="9" fontId="4" fillId="0" borderId="5" xfId="1"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7" xfId="0" applyFont="1" applyBorder="1" applyAlignment="1">
      <alignment horizontal="center" vertical="center" wrapText="1"/>
    </xf>
    <xf numFmtId="6" fontId="4" fillId="0" borderId="24" xfId="5" applyNumberFormat="1" applyFont="1" applyBorder="1" applyAlignment="1">
      <alignment horizontal="center" vertical="center" wrapText="1"/>
    </xf>
    <xf numFmtId="2" fontId="4" fillId="0" borderId="24" xfId="5" applyNumberFormat="1" applyFont="1" applyBorder="1" applyAlignment="1">
      <alignment horizontal="center" vertical="center" wrapText="1"/>
    </xf>
    <xf numFmtId="14" fontId="4" fillId="0" borderId="24" xfId="0" applyNumberFormat="1" applyFont="1" applyBorder="1" applyAlignment="1">
      <alignment horizontal="center" vertical="center" wrapText="1"/>
    </xf>
    <xf numFmtId="9" fontId="4" fillId="0" borderId="24" xfId="1" applyFont="1" applyBorder="1" applyAlignment="1">
      <alignment horizontal="center" vertical="center" wrapText="1"/>
    </xf>
    <xf numFmtId="1" fontId="4" fillId="0" borderId="24" xfId="0" applyNumberFormat="1" applyFont="1" applyBorder="1" applyAlignment="1">
      <alignment horizontal="center" vertical="center" wrapText="1"/>
    </xf>
    <xf numFmtId="8" fontId="4" fillId="0" borderId="24" xfId="5" applyNumberFormat="1" applyFont="1" applyBorder="1" applyAlignment="1">
      <alignment horizontal="center" vertical="center" wrapText="1"/>
    </xf>
    <xf numFmtId="0" fontId="15" fillId="7" borderId="27" xfId="0" applyFont="1" applyFill="1" applyBorder="1" applyAlignment="1">
      <alignment horizontal="center" vertical="center" wrapText="1" shrinkToFit="1"/>
    </xf>
    <xf numFmtId="0" fontId="15" fillId="7" borderId="46" xfId="0" applyFont="1" applyFill="1" applyBorder="1" applyAlignment="1">
      <alignment horizontal="center" vertical="center" wrapText="1"/>
    </xf>
    <xf numFmtId="0" fontId="15" fillId="7" borderId="46" xfId="0" applyFont="1" applyFill="1" applyBorder="1" applyAlignment="1">
      <alignment horizontal="center" vertical="center"/>
    </xf>
    <xf numFmtId="0" fontId="15" fillId="7" borderId="47"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justify" vertical="center"/>
    </xf>
    <xf numFmtId="0" fontId="4" fillId="0" borderId="22" xfId="0" applyFont="1" applyBorder="1" applyAlignment="1">
      <alignment horizontal="center" vertical="center"/>
    </xf>
    <xf numFmtId="0" fontId="15" fillId="7" borderId="0" xfId="0" applyFont="1" applyFill="1" applyAlignment="1">
      <alignment horizontal="center" vertical="center" wrapText="1"/>
    </xf>
    <xf numFmtId="0" fontId="15" fillId="7" borderId="1" xfId="0" applyFont="1" applyFill="1" applyBorder="1" applyAlignment="1">
      <alignment horizontal="center" vertical="center" wrapText="1"/>
    </xf>
    <xf numFmtId="0" fontId="4" fillId="0" borderId="50" xfId="0" applyFont="1" applyBorder="1" applyAlignment="1">
      <alignment horizontal="center" vertical="center" wrapText="1"/>
    </xf>
    <xf numFmtId="8" fontId="4" fillId="0" borderId="5" xfId="5"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15" fillId="8" borderId="52" xfId="0" applyFont="1" applyFill="1" applyBorder="1" applyAlignment="1">
      <alignment horizontal="center" vertical="center" wrapText="1"/>
    </xf>
    <xf numFmtId="0" fontId="4" fillId="0" borderId="53" xfId="0" applyFont="1" applyBorder="1" applyAlignment="1">
      <alignment horizontal="center" vertical="center" wrapText="1"/>
    </xf>
    <xf numFmtId="6" fontId="4" fillId="0" borderId="53" xfId="5" applyNumberFormat="1" applyFont="1" applyBorder="1" applyAlignment="1">
      <alignment horizontal="center" vertical="center" wrapText="1"/>
    </xf>
    <xf numFmtId="1" fontId="4" fillId="0" borderId="53" xfId="0" applyNumberFormat="1" applyFont="1" applyBorder="1" applyAlignment="1">
      <alignment horizontal="center" vertical="center" wrapText="1"/>
    </xf>
    <xf numFmtId="14" fontId="4" fillId="0" borderId="53" xfId="0" applyNumberFormat="1" applyFont="1" applyBorder="1" applyAlignment="1">
      <alignment horizontal="center" vertical="center" wrapText="1"/>
    </xf>
    <xf numFmtId="9" fontId="4" fillId="0" borderId="53" xfId="1" applyFont="1" applyBorder="1" applyAlignment="1">
      <alignment horizontal="center" vertical="center" wrapText="1"/>
    </xf>
    <xf numFmtId="0" fontId="15" fillId="8" borderId="26" xfId="0" applyFont="1" applyFill="1" applyBorder="1" applyAlignment="1">
      <alignment horizontal="center" vertical="center" wrapText="1"/>
    </xf>
    <xf numFmtId="0" fontId="15" fillId="8" borderId="54"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4" fillId="0" borderId="43" xfId="0" applyFont="1" applyBorder="1" applyAlignment="1">
      <alignment horizontal="center" vertical="center" wrapText="1"/>
    </xf>
    <xf numFmtId="0" fontId="16" fillId="0" borderId="0" xfId="0" applyFont="1" applyAlignment="1">
      <alignment horizontal="center" vertical="center" wrapText="1"/>
    </xf>
    <xf numFmtId="0" fontId="15" fillId="7" borderId="28"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7" fillId="0" borderId="21" xfId="3" applyFont="1" applyBorder="1" applyAlignment="1">
      <alignment horizontal="center" vertical="center" wrapText="1"/>
    </xf>
    <xf numFmtId="9" fontId="4" fillId="0" borderId="15" xfId="0" applyNumberFormat="1" applyFont="1" applyBorder="1" applyAlignment="1">
      <alignment horizontal="center" vertical="center" wrapText="1"/>
    </xf>
    <xf numFmtId="0" fontId="15" fillId="7" borderId="24"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14" fontId="4" fillId="0" borderId="1" xfId="3"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7" fillId="0" borderId="41" xfId="3" applyFont="1" applyBorder="1" applyAlignment="1">
      <alignment horizontal="center" vertical="center" wrapText="1"/>
    </xf>
    <xf numFmtId="0" fontId="4" fillId="0" borderId="2" xfId="0" applyFont="1" applyBorder="1" applyAlignment="1">
      <alignment horizontal="center" vertical="center" wrapText="1"/>
    </xf>
    <xf numFmtId="0" fontId="4" fillId="0" borderId="42" xfId="0" applyFont="1" applyBorder="1" applyAlignment="1">
      <alignment horizontal="center" vertical="center" wrapText="1"/>
    </xf>
    <xf numFmtId="0" fontId="15" fillId="7" borderId="29" xfId="0" applyFont="1" applyFill="1" applyBorder="1" applyAlignment="1">
      <alignment horizontal="center" vertical="center" wrapText="1"/>
    </xf>
    <xf numFmtId="0" fontId="16" fillId="7" borderId="32" xfId="0" applyFont="1" applyFill="1" applyBorder="1" applyAlignment="1">
      <alignment horizontal="center" vertical="center" wrapText="1"/>
    </xf>
    <xf numFmtId="2" fontId="4" fillId="0" borderId="15"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16" fillId="7" borderId="40" xfId="0" applyFont="1" applyFill="1" applyBorder="1" applyAlignment="1">
      <alignment horizontal="center" vertical="center" wrapText="1"/>
    </xf>
    <xf numFmtId="14" fontId="4" fillId="0" borderId="22" xfId="0" applyNumberFormat="1" applyFont="1" applyBorder="1" applyAlignment="1">
      <alignment horizontal="center" vertical="center" wrapText="1"/>
    </xf>
    <xf numFmtId="14" fontId="4" fillId="0" borderId="23" xfId="0" applyNumberFormat="1" applyFont="1" applyBorder="1" applyAlignment="1">
      <alignment horizontal="center" vertical="center" wrapText="1"/>
    </xf>
    <xf numFmtId="0" fontId="16" fillId="7" borderId="31"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6" fillId="7" borderId="47" xfId="0" applyFont="1" applyFill="1" applyBorder="1" applyAlignment="1">
      <alignment horizontal="center" vertical="center" wrapText="1"/>
    </xf>
    <xf numFmtId="0" fontId="16" fillId="7" borderId="51" xfId="0" applyFont="1" applyFill="1" applyBorder="1" applyAlignment="1">
      <alignment horizontal="center" vertical="center" wrapText="1"/>
    </xf>
    <xf numFmtId="2" fontId="7" fillId="0" borderId="22" xfId="3" applyNumberFormat="1" applyFont="1" applyBorder="1" applyAlignment="1">
      <alignment horizontal="center" vertical="center" wrapText="1"/>
    </xf>
    <xf numFmtId="2" fontId="7" fillId="0" borderId="23" xfId="3" applyNumberFormat="1" applyFont="1" applyBorder="1" applyAlignment="1">
      <alignment horizontal="center" vertical="center" wrapText="1"/>
    </xf>
    <xf numFmtId="0" fontId="7" fillId="0" borderId="15" xfId="3" applyFont="1" applyBorder="1" applyAlignment="1">
      <alignment horizontal="center" vertical="center" wrapText="1"/>
    </xf>
    <xf numFmtId="0" fontId="15" fillId="7" borderId="2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5" fillId="0" borderId="0" xfId="0" applyFont="1" applyAlignment="1">
      <alignment horizontal="center" vertical="center" wrapText="1"/>
    </xf>
    <xf numFmtId="0" fontId="15" fillId="7" borderId="17" xfId="0" applyFont="1" applyFill="1" applyBorder="1" applyAlignment="1">
      <alignment horizontal="center" vertical="center" wrapText="1" shrinkToFit="1"/>
    </xf>
    <xf numFmtId="0" fontId="15" fillId="7" borderId="35" xfId="0" applyFont="1" applyFill="1" applyBorder="1" applyAlignment="1">
      <alignment horizontal="center" vertical="center" wrapText="1" shrinkToFit="1"/>
    </xf>
    <xf numFmtId="0" fontId="15" fillId="7" borderId="36" xfId="0" applyFont="1" applyFill="1" applyBorder="1" applyAlignment="1">
      <alignment horizontal="center" vertical="center" wrapText="1" shrinkToFi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5" fillId="7" borderId="39" xfId="0" applyFont="1" applyFill="1" applyBorder="1" applyAlignment="1">
      <alignment horizontal="center" vertical="center" wrapText="1"/>
    </xf>
    <xf numFmtId="0" fontId="15" fillId="7" borderId="51" xfId="0" applyFont="1" applyFill="1" applyBorder="1" applyAlignment="1">
      <alignment horizontal="center" vertical="center" wrapText="1"/>
    </xf>
    <xf numFmtId="0" fontId="15" fillId="7" borderId="40"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5"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5" fillId="7" borderId="37" xfId="0" applyFont="1" applyFill="1" applyBorder="1" applyAlignment="1">
      <alignment horizontal="center" vertical="center" wrapText="1"/>
    </xf>
    <xf numFmtId="0" fontId="15" fillId="7" borderId="48"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8" fontId="4" fillId="0" borderId="56" xfId="5" applyNumberFormat="1" applyFont="1" applyBorder="1" applyAlignment="1">
      <alignment horizontal="center" vertical="center" wrapText="1"/>
    </xf>
    <xf numFmtId="8" fontId="4" fillId="0" borderId="55" xfId="5" applyNumberFormat="1" applyFont="1" applyBorder="1" applyAlignment="1">
      <alignment horizontal="center" vertical="center" wrapText="1"/>
    </xf>
    <xf numFmtId="8" fontId="4" fillId="0" borderId="57" xfId="5" applyNumberFormat="1" applyFont="1" applyBorder="1" applyAlignment="1">
      <alignment horizontal="center" vertical="center" wrapText="1"/>
    </xf>
    <xf numFmtId="0" fontId="15" fillId="7" borderId="24"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4" fillId="0" borderId="2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5" xfId="0" applyFont="1" applyBorder="1" applyAlignment="1">
      <alignment horizontal="justify" vertical="center" wrapText="1"/>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15" fillId="7" borderId="44"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44" xfId="3" applyFont="1" applyFill="1" applyBorder="1" applyAlignment="1">
      <alignment horizontal="center" vertical="center" wrapText="1"/>
    </xf>
    <xf numFmtId="0" fontId="15" fillId="7" borderId="0" xfId="3" applyFont="1" applyFill="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7" fillId="0" borderId="5" xfId="3" applyFont="1" applyBorder="1" applyAlignment="1">
      <alignment horizontal="justify" vertical="center" wrapText="1"/>
    </xf>
    <xf numFmtId="0" fontId="7" fillId="0" borderId="3" xfId="3" applyFont="1" applyBorder="1" applyAlignment="1">
      <alignment horizontal="justify" vertical="center" wrapText="1"/>
    </xf>
    <xf numFmtId="0" fontId="7" fillId="0" borderId="7" xfId="3" applyFont="1" applyBorder="1" applyAlignment="1">
      <alignment horizontal="justify" vertical="center" wrapText="1"/>
    </xf>
    <xf numFmtId="0" fontId="4" fillId="0" borderId="5" xfId="3" applyFont="1" applyBorder="1" applyAlignment="1">
      <alignment horizontal="justify" vertical="center" wrapText="1"/>
    </xf>
    <xf numFmtId="0" fontId="4" fillId="0" borderId="3" xfId="3" applyFont="1" applyBorder="1" applyAlignment="1">
      <alignment horizontal="justify" vertical="center" wrapText="1"/>
    </xf>
    <xf numFmtId="0" fontId="4" fillId="0" borderId="7" xfId="3" applyFont="1" applyBorder="1" applyAlignment="1">
      <alignment horizontal="justify" vertical="center" wrapText="1"/>
    </xf>
    <xf numFmtId="0" fontId="7" fillId="5" borderId="5"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8" fillId="4" borderId="5" xfId="3" applyFont="1" applyFill="1" applyBorder="1" applyAlignment="1">
      <alignment horizontal="center" vertical="center" wrapText="1"/>
    </xf>
    <xf numFmtId="0" fontId="8" fillId="4" borderId="3" xfId="3" applyFont="1" applyFill="1" applyBorder="1" applyAlignment="1">
      <alignment horizontal="center" vertical="center" wrapText="1"/>
    </xf>
    <xf numFmtId="0" fontId="8" fillId="4" borderId="7" xfId="3" applyFont="1" applyFill="1" applyBorder="1" applyAlignment="1">
      <alignment horizontal="center" vertical="center" wrapText="1"/>
    </xf>
    <xf numFmtId="0" fontId="6" fillId="0" borderId="5" xfId="3" applyFont="1" applyBorder="1" applyAlignment="1">
      <alignment horizontal="center" vertical="center" wrapText="1"/>
    </xf>
    <xf numFmtId="0" fontId="6" fillId="0" borderId="7" xfId="3"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6" borderId="5" xfId="0" applyNumberFormat="1" applyFont="1" applyFill="1" applyBorder="1" applyAlignment="1">
      <alignment horizontal="center" vertical="center" wrapText="1"/>
    </xf>
    <xf numFmtId="164" fontId="6" fillId="6" borderId="7" xfId="0" applyNumberFormat="1" applyFont="1" applyFill="1" applyBorder="1" applyAlignment="1">
      <alignment horizontal="center" vertical="center" wrapText="1"/>
    </xf>
    <xf numFmtId="0" fontId="8" fillId="0" borderId="4" xfId="3" applyFont="1" applyBorder="1" applyAlignment="1">
      <alignment horizontal="center" vertical="center" wrapText="1"/>
    </xf>
    <xf numFmtId="0" fontId="8" fillId="0" borderId="2" xfId="3" applyFont="1" applyBorder="1" applyAlignment="1">
      <alignment horizontal="center" vertical="center" wrapText="1"/>
    </xf>
    <xf numFmtId="0" fontId="7" fillId="5" borderId="4" xfId="3" applyFont="1" applyFill="1" applyBorder="1" applyAlignment="1">
      <alignment horizontal="center" vertical="center" wrapText="1"/>
    </xf>
    <xf numFmtId="0" fontId="7" fillId="5" borderId="2" xfId="3" applyFont="1" applyFill="1" applyBorder="1" applyAlignment="1">
      <alignment horizontal="center" vertical="center" wrapText="1"/>
    </xf>
    <xf numFmtId="0" fontId="12" fillId="0" borderId="6" xfId="3" applyFont="1" applyBorder="1" applyAlignment="1">
      <alignment horizontal="justify" vertical="center" wrapText="1"/>
    </xf>
    <xf numFmtId="0" fontId="12" fillId="0" borderId="9" xfId="3" applyFont="1" applyBorder="1" applyAlignment="1">
      <alignment horizontal="justify" vertical="center" wrapText="1"/>
    </xf>
    <xf numFmtId="0" fontId="8" fillId="0" borderId="5" xfId="3" applyFont="1" applyBorder="1" applyAlignment="1">
      <alignment horizontal="center" vertical="center" wrapText="1"/>
    </xf>
    <xf numFmtId="0" fontId="8" fillId="0" borderId="7" xfId="3" applyFont="1" applyBorder="1" applyAlignment="1">
      <alignment horizontal="center" vertical="center" wrapText="1"/>
    </xf>
    <xf numFmtId="0" fontId="10" fillId="5" borderId="5" xfId="3" applyFont="1" applyFill="1" applyBorder="1" applyAlignment="1">
      <alignment horizontal="center" vertical="center" wrapText="1"/>
    </xf>
    <xf numFmtId="0" fontId="10" fillId="5" borderId="7" xfId="3" applyFont="1" applyFill="1" applyBorder="1" applyAlignment="1">
      <alignment horizontal="center" vertical="center" wrapText="1"/>
    </xf>
    <xf numFmtId="2" fontId="7" fillId="0" borderId="4" xfId="3" applyNumberFormat="1" applyFont="1" applyBorder="1" applyAlignment="1">
      <alignment horizontal="center" vertical="center" wrapText="1"/>
    </xf>
    <xf numFmtId="2" fontId="7" fillId="0" borderId="2" xfId="3" applyNumberFormat="1" applyFont="1" applyBorder="1" applyAlignment="1">
      <alignment horizontal="center" vertical="center" wrapText="1"/>
    </xf>
    <xf numFmtId="0" fontId="6" fillId="5" borderId="4" xfId="3" applyFont="1" applyFill="1" applyBorder="1" applyAlignment="1">
      <alignment horizontal="center" vertical="center" wrapText="1"/>
    </xf>
    <xf numFmtId="0" fontId="6" fillId="5" borderId="2" xfId="3"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10" fillId="0" borderId="5"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7" xfId="3" applyFont="1" applyBorder="1" applyAlignment="1">
      <alignment horizontal="center" vertical="center" wrapText="1"/>
    </xf>
    <xf numFmtId="0" fontId="8" fillId="0" borderId="3" xfId="3" applyFont="1" applyBorder="1" applyAlignment="1">
      <alignment horizontal="center" vertical="center" wrapText="1"/>
    </xf>
    <xf numFmtId="0" fontId="6" fillId="0" borderId="3" xfId="0"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8" fillId="5" borderId="5"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8" fillId="5" borderId="7" xfId="3" applyFont="1" applyFill="1" applyBorder="1" applyAlignment="1">
      <alignment horizontal="center" vertical="center" wrapText="1"/>
    </xf>
    <xf numFmtId="14" fontId="4" fillId="5" borderId="5" xfId="3" applyNumberFormat="1" applyFont="1" applyFill="1" applyBorder="1" applyAlignment="1">
      <alignment horizontal="center" vertical="center" wrapText="1"/>
    </xf>
    <xf numFmtId="14" fontId="4" fillId="5" borderId="7" xfId="3" applyNumberFormat="1" applyFont="1" applyFill="1" applyBorder="1" applyAlignment="1">
      <alignment horizontal="center" vertical="center" wrapText="1"/>
    </xf>
    <xf numFmtId="0" fontId="10" fillId="5" borderId="1" xfId="3" applyFont="1" applyFill="1" applyBorder="1" applyAlignment="1">
      <alignment horizontal="center" vertical="center" wrapText="1"/>
    </xf>
    <xf numFmtId="0" fontId="4" fillId="0" borderId="17"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cellXfs>
  <cellStyles count="6">
    <cellStyle name="Moneda" xfId="5" builtinId="4"/>
    <cellStyle name="Moneda [0] 2" xfId="2" xr:uid="{00000000-0005-0000-0000-000001000000}"/>
    <cellStyle name="Normal" xfId="0" builtinId="0"/>
    <cellStyle name="Normal 2" xfId="3" xr:uid="{00000000-0005-0000-0000-000003000000}"/>
    <cellStyle name="Porcentaje" xfId="1" builtinId="5"/>
    <cellStyle name="Porcentaje 2" xfId="4" xr:uid="{00000000-0005-0000-0000-000005000000}"/>
  </cellStyles>
  <dxfs count="21">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rgb="FFC00000"/>
      </font>
      <fill>
        <patternFill>
          <bgColor theme="0"/>
        </patternFill>
      </fill>
    </dxf>
    <dxf>
      <font>
        <b/>
        <i val="0"/>
        <color rgb="FFC00000"/>
      </font>
      <fill>
        <patternFill>
          <bgColor theme="0"/>
        </patternFill>
      </fill>
    </dxf>
    <dxf>
      <font>
        <b/>
        <i val="0"/>
        <color theme="0"/>
      </font>
      <fill>
        <patternFill>
          <bgColor rgb="FFC00000"/>
        </patternFill>
      </fill>
    </dxf>
    <dxf>
      <font>
        <b/>
        <i val="0"/>
        <color rgb="FF9C0006"/>
      </font>
      <fill>
        <patternFill patternType="none">
          <bgColor auto="1"/>
        </patternFill>
      </fill>
    </dxf>
  </dxfs>
  <tableStyles count="0" defaultTableStyle="TableStyleMedium9" defaultPivotStyle="PivotStyleLight16"/>
  <colors>
    <mruColors>
      <color rgb="FFE7E6E6"/>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31746</xdr:colOff>
      <xdr:row>1</xdr:row>
      <xdr:rowOff>28573</xdr:rowOff>
    </xdr:from>
    <xdr:to>
      <xdr:col>1</xdr:col>
      <xdr:colOff>1425571</xdr:colOff>
      <xdr:row>3</xdr:row>
      <xdr:rowOff>142873</xdr:rowOff>
    </xdr:to>
    <xdr:pic>
      <xdr:nvPicPr>
        <xdr:cNvPr id="2" name="3 Imagen">
          <a:extLst>
            <a:ext uri="{FF2B5EF4-FFF2-40B4-BE49-F238E27FC236}">
              <a16:creationId xmlns:a16="http://schemas.microsoft.com/office/drawing/2014/main" id="{63C2CF5B-50C2-439C-AFDB-10E669B9E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6" y="28573"/>
          <a:ext cx="139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15874</xdr:colOff>
      <xdr:row>1</xdr:row>
      <xdr:rowOff>136522</xdr:rowOff>
    </xdr:from>
    <xdr:to>
      <xdr:col>4</xdr:col>
      <xdr:colOff>1092424</xdr:colOff>
      <xdr:row>3</xdr:row>
      <xdr:rowOff>70379</xdr:rowOff>
    </xdr:to>
    <xdr:pic>
      <xdr:nvPicPr>
        <xdr:cNvPr id="3" name="Imagen 2">
          <a:extLst>
            <a:ext uri="{FF2B5EF4-FFF2-40B4-BE49-F238E27FC236}">
              <a16:creationId xmlns:a16="http://schemas.microsoft.com/office/drawing/2014/main" id="{BDEA6424-20DD-48C2-A359-6C7633FFD4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026274" y="136522"/>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E17"/>
  <sheetViews>
    <sheetView tabSelected="1" view="pageBreakPreview" topLeftCell="A4" zoomScale="130" zoomScaleNormal="100" zoomScaleSheetLayoutView="130" workbookViewId="0">
      <selection activeCell="B6" sqref="B6:E6"/>
    </sheetView>
  </sheetViews>
  <sheetFormatPr baseColWidth="10" defaultColWidth="11.42578125" defaultRowHeight="12.75" x14ac:dyDescent="0.2"/>
  <cols>
    <col min="1" max="1" width="1.42578125" style="1" customWidth="1"/>
    <col min="2" max="2" width="21.7109375" style="1" customWidth="1"/>
    <col min="3" max="3" width="50.7109375" style="1" customWidth="1"/>
    <col min="4" max="4" width="32.7109375" style="2" customWidth="1"/>
    <col min="5" max="5" width="16.7109375" style="2" customWidth="1"/>
    <col min="6" max="16384" width="11.42578125" style="1"/>
  </cols>
  <sheetData>
    <row r="1" spans="2:5" ht="7.5" customHeight="1" thickBot="1" x14ac:dyDescent="0.25"/>
    <row r="2" spans="2:5" ht="12.75" customHeight="1" x14ac:dyDescent="0.2">
      <c r="B2" s="166"/>
      <c r="C2" s="56" t="s">
        <v>0</v>
      </c>
      <c r="D2" s="57" t="s">
        <v>1</v>
      </c>
      <c r="E2" s="169"/>
    </row>
    <row r="3" spans="2:5" ht="12.75" customHeight="1" x14ac:dyDescent="0.2">
      <c r="B3" s="167"/>
      <c r="C3" s="3" t="s">
        <v>2</v>
      </c>
      <c r="D3" s="3" t="s">
        <v>3</v>
      </c>
      <c r="E3" s="170"/>
    </row>
    <row r="4" spans="2:5" ht="12.75" customHeight="1" thickBot="1" x14ac:dyDescent="0.25">
      <c r="B4" s="168"/>
      <c r="C4" s="58" t="s">
        <v>4</v>
      </c>
      <c r="D4" s="58" t="s">
        <v>5</v>
      </c>
      <c r="E4" s="171"/>
    </row>
    <row r="5" spans="2:5" ht="8.1" customHeight="1" thickBot="1" x14ac:dyDescent="0.25">
      <c r="B5" s="162"/>
      <c r="C5" s="162"/>
      <c r="D5" s="162"/>
      <c r="E5" s="162"/>
    </row>
    <row r="6" spans="2:5" ht="12.75" customHeight="1" x14ac:dyDescent="0.2">
      <c r="B6" s="172" t="s">
        <v>18</v>
      </c>
      <c r="C6" s="173"/>
      <c r="D6" s="173"/>
      <c r="E6" s="174"/>
    </row>
    <row r="7" spans="2:5" ht="26.1" customHeight="1" thickBot="1" x14ac:dyDescent="0.25">
      <c r="B7" s="175" t="s">
        <v>194</v>
      </c>
      <c r="C7" s="176"/>
      <c r="D7" s="176"/>
      <c r="E7" s="177"/>
    </row>
    <row r="8" spans="2:5" ht="8.1" customHeight="1" thickBot="1" x14ac:dyDescent="0.25">
      <c r="B8" s="162"/>
      <c r="C8" s="162"/>
      <c r="D8" s="162"/>
      <c r="E8" s="162"/>
    </row>
    <row r="9" spans="2:5" ht="13.5" thickBot="1" x14ac:dyDescent="0.25">
      <c r="B9" s="157" t="s">
        <v>210</v>
      </c>
      <c r="C9" s="158"/>
      <c r="D9" s="158"/>
      <c r="E9" s="159"/>
    </row>
    <row r="10" spans="2:5" ht="8.1" customHeight="1" thickBot="1" x14ac:dyDescent="0.25"/>
    <row r="11" spans="2:5" ht="15" customHeight="1" thickBot="1" x14ac:dyDescent="0.25">
      <c r="B11" s="163" t="s">
        <v>118</v>
      </c>
      <c r="C11" s="164"/>
      <c r="D11" s="164"/>
      <c r="E11" s="165"/>
    </row>
    <row r="12" spans="2:5" ht="13.5" thickBot="1" x14ac:dyDescent="0.25">
      <c r="B12" s="104" t="s">
        <v>6</v>
      </c>
      <c r="C12" s="105" t="s">
        <v>16</v>
      </c>
      <c r="D12" s="106" t="s">
        <v>9</v>
      </c>
      <c r="E12" s="107" t="s">
        <v>73</v>
      </c>
    </row>
    <row r="13" spans="2:5" x14ac:dyDescent="0.2">
      <c r="B13" s="108">
        <v>1</v>
      </c>
      <c r="C13" s="109" t="s">
        <v>137</v>
      </c>
      <c r="D13" s="110"/>
      <c r="E13" s="81" t="str">
        <f>EXPERIENCIA!E27</f>
        <v>SI</v>
      </c>
    </row>
    <row r="14" spans="2:5" x14ac:dyDescent="0.2">
      <c r="B14" s="52">
        <v>2</v>
      </c>
      <c r="C14" s="47" t="s">
        <v>138</v>
      </c>
      <c r="D14" s="49"/>
      <c r="E14" s="82" t="str">
        <f>'EQUIPO MÍNIMO'!C70</f>
        <v>SI</v>
      </c>
    </row>
    <row r="15" spans="2:5" ht="13.5" thickBot="1" x14ac:dyDescent="0.25">
      <c r="B15" s="53">
        <v>3</v>
      </c>
      <c r="C15" s="54" t="s">
        <v>139</v>
      </c>
      <c r="D15" s="55"/>
      <c r="E15" s="83" t="str">
        <f>EXPERIENCIA!E27</f>
        <v>SI</v>
      </c>
    </row>
    <row r="16" spans="2:5" ht="8.1" customHeight="1" thickBot="1" x14ac:dyDescent="0.25">
      <c r="B16" s="75"/>
      <c r="E16" s="76"/>
    </row>
    <row r="17" spans="2:5" ht="13.5" thickBot="1" x14ac:dyDescent="0.25">
      <c r="B17" s="160" t="s">
        <v>193</v>
      </c>
      <c r="C17" s="161"/>
      <c r="D17" s="50" t="s">
        <v>126</v>
      </c>
      <c r="E17" s="51" t="s">
        <v>7</v>
      </c>
    </row>
  </sheetData>
  <mergeCells count="9">
    <mergeCell ref="B9:E9"/>
    <mergeCell ref="B17:C17"/>
    <mergeCell ref="B8:E8"/>
    <mergeCell ref="B11:E11"/>
    <mergeCell ref="B2:B4"/>
    <mergeCell ref="E2:E4"/>
    <mergeCell ref="B5:E5"/>
    <mergeCell ref="B6:E6"/>
    <mergeCell ref="B7:E7"/>
  </mergeCells>
  <conditionalFormatting sqref="E13:E15">
    <cfRule type="containsText" dxfId="20" priority="9" operator="containsText" text="NO">
      <formula>NOT(ISERROR(SEARCH("NO",E13)))</formula>
    </cfRule>
  </conditionalFormatting>
  <conditionalFormatting sqref="E17">
    <cfRule type="containsText" dxfId="19" priority="11" operator="containsText" text="NO">
      <formula>NOT(ISERROR(SEARCH("NO",E17)))</formula>
    </cfRule>
  </conditionalFormatting>
  <printOptions horizontalCentered="1"/>
  <pageMargins left="0.78740157480314965" right="0.78740157480314965" top="0.78740157480314965" bottom="0.78740157480314965" header="0.31496062992125984" footer="0.31496062992125984"/>
  <pageSetup scale="99" fitToHeight="0" orientation="landscape" r:id="rId1"/>
  <headerFooter alignWithMargins="0">
    <oddFooter>&amp;C&amp;"-,Normal"&amp;9Este documento es propiedad de la Universidad Distrital Francisco José de Caldas. Prohibida su reproducción por cualquier medio, sin previa autorización.</oddFooter>
  </headerFooter>
  <ignoredErrors>
    <ignoredError sqref="E1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F44"/>
  <sheetViews>
    <sheetView tabSelected="1" view="pageBreakPreview" topLeftCell="A26" zoomScaleNormal="100" zoomScaleSheetLayoutView="100" workbookViewId="0">
      <selection activeCell="B6" sqref="B6:E6"/>
    </sheetView>
  </sheetViews>
  <sheetFormatPr baseColWidth="10" defaultColWidth="9.140625" defaultRowHeight="12.75" x14ac:dyDescent="0.2"/>
  <cols>
    <col min="1" max="1" width="1.42578125" style="7" customWidth="1"/>
    <col min="2" max="2" width="6.7109375" style="7" customWidth="1"/>
    <col min="3" max="3" width="51" style="7" bestFit="1" customWidth="1"/>
    <col min="4" max="4" width="40.7109375" style="8" customWidth="1"/>
    <col min="5" max="6" width="40.7109375" style="7" customWidth="1"/>
    <col min="7" max="227" width="11.42578125" style="7" customWidth="1"/>
    <col min="228" max="16384" width="9.140625" style="7"/>
  </cols>
  <sheetData>
    <row r="1" spans="2:6" ht="7.5" customHeight="1" thickBot="1" x14ac:dyDescent="0.25"/>
    <row r="2" spans="2:6" ht="12.75" customHeight="1" thickBot="1" x14ac:dyDescent="0.25">
      <c r="B2" s="178" t="s">
        <v>208</v>
      </c>
      <c r="C2" s="179"/>
      <c r="D2" s="179"/>
      <c r="E2" s="179"/>
      <c r="F2" s="180"/>
    </row>
    <row r="3" spans="2:6" ht="117" customHeight="1" thickBot="1" x14ac:dyDescent="0.25">
      <c r="B3" s="274" t="s">
        <v>211</v>
      </c>
      <c r="C3" s="275"/>
      <c r="D3" s="275"/>
      <c r="E3" s="275"/>
      <c r="F3" s="276"/>
    </row>
    <row r="4" spans="2:6" ht="8.1" customHeight="1" thickBot="1" x14ac:dyDescent="0.25">
      <c r="B4" s="77"/>
      <c r="D4" s="7"/>
      <c r="F4" s="78"/>
    </row>
    <row r="5" spans="2:6" ht="15" customHeight="1" thickBot="1" x14ac:dyDescent="0.25">
      <c r="B5" s="178" t="s">
        <v>118</v>
      </c>
      <c r="C5" s="179"/>
      <c r="D5" s="179"/>
      <c r="E5" s="179"/>
      <c r="F5" s="180"/>
    </row>
    <row r="6" spans="2:6" x14ac:dyDescent="0.2">
      <c r="B6" s="84" t="s">
        <v>6</v>
      </c>
      <c r="C6" s="85" t="s">
        <v>14</v>
      </c>
      <c r="D6" s="186" t="s">
        <v>9</v>
      </c>
      <c r="E6" s="187"/>
      <c r="F6" s="86" t="s">
        <v>73</v>
      </c>
    </row>
    <row r="7" spans="2:6" ht="13.5" thickBot="1" x14ac:dyDescent="0.25">
      <c r="B7" s="87" t="s">
        <v>209</v>
      </c>
      <c r="C7" s="88" t="s">
        <v>85</v>
      </c>
      <c r="D7" s="188" t="s">
        <v>127</v>
      </c>
      <c r="E7" s="189"/>
      <c r="F7" s="89" t="s">
        <v>7</v>
      </c>
    </row>
    <row r="8" spans="2:6" ht="8.1" customHeight="1" thickBot="1" x14ac:dyDescent="0.25">
      <c r="B8" s="77"/>
      <c r="D8" s="7"/>
      <c r="F8" s="78"/>
    </row>
    <row r="9" spans="2:6" ht="13.5" thickBot="1" x14ac:dyDescent="0.25">
      <c r="B9" s="122" t="s">
        <v>6</v>
      </c>
      <c r="C9" s="123" t="s">
        <v>15</v>
      </c>
      <c r="D9" s="124" t="s">
        <v>114</v>
      </c>
      <c r="E9" s="125" t="s">
        <v>120</v>
      </c>
      <c r="F9" s="116" t="s">
        <v>73</v>
      </c>
    </row>
    <row r="10" spans="2:6" ht="12.75" customHeight="1" x14ac:dyDescent="0.2">
      <c r="B10" s="94">
        <v>1</v>
      </c>
      <c r="C10" s="97" t="s">
        <v>76</v>
      </c>
      <c r="D10" s="94" t="s">
        <v>128</v>
      </c>
      <c r="E10" s="97" t="s">
        <v>128</v>
      </c>
      <c r="F10" s="117"/>
    </row>
    <row r="11" spans="2:6" ht="30" customHeight="1" x14ac:dyDescent="0.2">
      <c r="B11" s="59">
        <v>2</v>
      </c>
      <c r="C11" s="92" t="s">
        <v>77</v>
      </c>
      <c r="D11" s="59" t="s">
        <v>131</v>
      </c>
      <c r="E11" s="92" t="s">
        <v>132</v>
      </c>
      <c r="F11" s="117"/>
    </row>
    <row r="12" spans="2:6" x14ac:dyDescent="0.2">
      <c r="B12" s="59">
        <v>3</v>
      </c>
      <c r="C12" s="92" t="s">
        <v>99</v>
      </c>
      <c r="D12" s="59" t="s">
        <v>129</v>
      </c>
      <c r="E12" s="92" t="s">
        <v>130</v>
      </c>
      <c r="F12" s="117"/>
    </row>
    <row r="13" spans="2:6" ht="49.5" customHeight="1" x14ac:dyDescent="0.2">
      <c r="B13" s="59">
        <v>4</v>
      </c>
      <c r="C13" s="92" t="s">
        <v>86</v>
      </c>
      <c r="D13" s="59" t="s">
        <v>133</v>
      </c>
      <c r="E13" s="92" t="s">
        <v>134</v>
      </c>
      <c r="F13" s="117" t="s">
        <v>7</v>
      </c>
    </row>
    <row r="14" spans="2:6" x14ac:dyDescent="0.2">
      <c r="B14" s="113">
        <v>5</v>
      </c>
      <c r="C14" s="92" t="s">
        <v>82</v>
      </c>
      <c r="D14" s="103">
        <v>2546860254</v>
      </c>
      <c r="E14" s="114">
        <v>748024116.45000005</v>
      </c>
      <c r="F14" s="192">
        <f>E16+D16</f>
        <v>4966.57</v>
      </c>
    </row>
    <row r="15" spans="2:6" x14ac:dyDescent="0.2">
      <c r="B15" s="190">
        <v>6</v>
      </c>
      <c r="C15" s="92" t="s">
        <v>100</v>
      </c>
      <c r="D15" s="99">
        <v>3952.6</v>
      </c>
      <c r="E15" s="73">
        <v>1013.97</v>
      </c>
      <c r="F15" s="193"/>
    </row>
    <row r="16" spans="2:6" ht="25.5" x14ac:dyDescent="0.2">
      <c r="B16" s="191"/>
      <c r="C16" s="92" t="s">
        <v>140</v>
      </c>
      <c r="D16" s="99">
        <f>D15*D22</f>
        <v>3952.6</v>
      </c>
      <c r="E16" s="73">
        <f>E15*E22</f>
        <v>1013.97</v>
      </c>
      <c r="F16" s="194"/>
    </row>
    <row r="17" spans="2:6" ht="25.5" x14ac:dyDescent="0.2">
      <c r="B17" s="59">
        <v>7</v>
      </c>
      <c r="C17" s="92" t="s">
        <v>113</v>
      </c>
      <c r="D17" s="98" t="s">
        <v>135</v>
      </c>
      <c r="E17" s="72" t="s">
        <v>136</v>
      </c>
      <c r="F17" s="118" t="s">
        <v>7</v>
      </c>
    </row>
    <row r="18" spans="2:6" x14ac:dyDescent="0.2">
      <c r="B18" s="59">
        <v>8</v>
      </c>
      <c r="C18" s="92" t="s">
        <v>81</v>
      </c>
      <c r="D18" s="102">
        <v>142</v>
      </c>
      <c r="E18" s="115">
        <v>148</v>
      </c>
      <c r="F18" s="119" t="s">
        <v>7</v>
      </c>
    </row>
    <row r="19" spans="2:6" x14ac:dyDescent="0.2">
      <c r="B19" s="59">
        <v>9</v>
      </c>
      <c r="C19" s="92" t="s">
        <v>78</v>
      </c>
      <c r="D19" s="100">
        <v>41974</v>
      </c>
      <c r="E19" s="74">
        <v>43011</v>
      </c>
      <c r="F19" s="120"/>
    </row>
    <row r="20" spans="2:6" x14ac:dyDescent="0.2">
      <c r="B20" s="59">
        <v>10</v>
      </c>
      <c r="C20" s="92" t="s">
        <v>79</v>
      </c>
      <c r="D20" s="100">
        <v>42293</v>
      </c>
      <c r="E20" s="74">
        <v>43089</v>
      </c>
      <c r="F20" s="120"/>
    </row>
    <row r="21" spans="2:6" x14ac:dyDescent="0.2">
      <c r="B21" s="59">
        <v>11</v>
      </c>
      <c r="C21" s="92" t="s">
        <v>80</v>
      </c>
      <c r="D21" s="100" t="s">
        <v>7</v>
      </c>
      <c r="E21" s="74" t="s">
        <v>7</v>
      </c>
      <c r="F21" s="120" t="s">
        <v>7</v>
      </c>
    </row>
    <row r="22" spans="2:6" x14ac:dyDescent="0.2">
      <c r="B22" s="59">
        <v>12</v>
      </c>
      <c r="C22" s="92" t="s">
        <v>112</v>
      </c>
      <c r="D22" s="101">
        <v>1</v>
      </c>
      <c r="E22" s="93">
        <v>1</v>
      </c>
      <c r="F22" s="121"/>
    </row>
    <row r="23" spans="2:6" x14ac:dyDescent="0.2">
      <c r="B23" s="59">
        <v>13</v>
      </c>
      <c r="C23" s="92" t="s">
        <v>84</v>
      </c>
      <c r="D23" s="59" t="s">
        <v>7</v>
      </c>
      <c r="E23" s="92" t="s">
        <v>7</v>
      </c>
      <c r="F23" s="117" t="s">
        <v>7</v>
      </c>
    </row>
    <row r="24" spans="2:6" ht="12.75" customHeight="1" thickBot="1" x14ac:dyDescent="0.25">
      <c r="B24" s="87">
        <v>14</v>
      </c>
      <c r="C24" s="91" t="s">
        <v>83</v>
      </c>
      <c r="D24" s="87">
        <v>516</v>
      </c>
      <c r="E24" s="91">
        <v>497</v>
      </c>
      <c r="F24" s="126" t="s">
        <v>7</v>
      </c>
    </row>
    <row r="25" spans="2:6" ht="12.75" customHeight="1" thickBot="1" x14ac:dyDescent="0.25">
      <c r="B25" s="77"/>
      <c r="D25" s="61" t="s">
        <v>104</v>
      </c>
      <c r="E25" s="181" t="s">
        <v>7</v>
      </c>
      <c r="F25" s="183"/>
    </row>
    <row r="26" spans="2:6" ht="8.1" customHeight="1" thickBot="1" x14ac:dyDescent="0.25">
      <c r="B26" s="77"/>
      <c r="D26" s="7"/>
      <c r="F26" s="78"/>
    </row>
    <row r="27" spans="2:6" ht="13.5" thickBot="1" x14ac:dyDescent="0.25">
      <c r="B27" s="77"/>
      <c r="D27" s="61" t="s">
        <v>103</v>
      </c>
      <c r="E27" s="181" t="s">
        <v>7</v>
      </c>
      <c r="F27" s="183"/>
    </row>
    <row r="28" spans="2:6" ht="8.1" customHeight="1" x14ac:dyDescent="0.2">
      <c r="B28" s="77"/>
      <c r="F28" s="78"/>
    </row>
    <row r="29" spans="2:6" x14ac:dyDescent="0.2">
      <c r="B29" s="195" t="s">
        <v>141</v>
      </c>
      <c r="C29" s="196"/>
      <c r="D29" s="196"/>
      <c r="E29" s="196"/>
      <c r="F29" s="197"/>
    </row>
    <row r="30" spans="2:6" x14ac:dyDescent="0.2">
      <c r="B30" s="198" t="s">
        <v>142</v>
      </c>
      <c r="C30" s="199"/>
      <c r="D30" s="199"/>
      <c r="E30" s="199"/>
      <c r="F30" s="200"/>
    </row>
    <row r="31" spans="2:6" x14ac:dyDescent="0.2">
      <c r="B31" s="62" t="s">
        <v>6</v>
      </c>
      <c r="C31" s="90" t="s">
        <v>14</v>
      </c>
      <c r="D31" s="184" t="s">
        <v>9</v>
      </c>
      <c r="E31" s="184"/>
      <c r="F31" s="63" t="s">
        <v>73</v>
      </c>
    </row>
    <row r="32" spans="2:6" x14ac:dyDescent="0.2">
      <c r="B32" s="190" t="s">
        <v>143</v>
      </c>
      <c r="C32" s="4" t="s">
        <v>144</v>
      </c>
      <c r="D32" s="185" t="s">
        <v>204</v>
      </c>
      <c r="E32" s="185"/>
      <c r="F32" s="60" t="s">
        <v>7</v>
      </c>
    </row>
    <row r="33" spans="2:6" ht="25.5" x14ac:dyDescent="0.2">
      <c r="B33" s="191"/>
      <c r="C33" s="4" t="s">
        <v>145</v>
      </c>
      <c r="D33" s="185" t="s">
        <v>205</v>
      </c>
      <c r="E33" s="185"/>
      <c r="F33" s="60" t="s">
        <v>7</v>
      </c>
    </row>
    <row r="34" spans="2:6" x14ac:dyDescent="0.2">
      <c r="B34" s="195" t="s">
        <v>147</v>
      </c>
      <c r="C34" s="196"/>
      <c r="D34" s="196"/>
      <c r="E34" s="196"/>
      <c r="F34" s="197"/>
    </row>
    <row r="35" spans="2:6" x14ac:dyDescent="0.2">
      <c r="B35" s="198" t="s">
        <v>148</v>
      </c>
      <c r="C35" s="199"/>
      <c r="D35" s="199"/>
      <c r="E35" s="199"/>
      <c r="F35" s="200"/>
    </row>
    <row r="36" spans="2:6" x14ac:dyDescent="0.2">
      <c r="B36" s="62" t="s">
        <v>6</v>
      </c>
      <c r="C36" s="90" t="s">
        <v>14</v>
      </c>
      <c r="D36" s="184" t="s">
        <v>9</v>
      </c>
      <c r="E36" s="184"/>
      <c r="F36" s="63" t="s">
        <v>73</v>
      </c>
    </row>
    <row r="37" spans="2:6" ht="25.5" x14ac:dyDescent="0.2">
      <c r="B37" s="59" t="s">
        <v>149</v>
      </c>
      <c r="C37" s="4" t="s">
        <v>150</v>
      </c>
      <c r="D37" s="185" t="s">
        <v>206</v>
      </c>
      <c r="E37" s="185"/>
      <c r="F37" s="60" t="s">
        <v>7</v>
      </c>
    </row>
    <row r="38" spans="2:6" ht="8.1" customHeight="1" x14ac:dyDescent="0.2">
      <c r="B38" s="77"/>
      <c r="D38" s="7"/>
      <c r="F38" s="78"/>
    </row>
    <row r="39" spans="2:6" x14ac:dyDescent="0.2">
      <c r="B39" s="195" t="s">
        <v>151</v>
      </c>
      <c r="C39" s="196"/>
      <c r="D39" s="196"/>
      <c r="E39" s="196"/>
      <c r="F39" s="197"/>
    </row>
    <row r="40" spans="2:6" x14ac:dyDescent="0.2">
      <c r="B40" s="198" t="s">
        <v>152</v>
      </c>
      <c r="C40" s="199"/>
      <c r="D40" s="199"/>
      <c r="E40" s="199"/>
      <c r="F40" s="200"/>
    </row>
    <row r="41" spans="2:6" x14ac:dyDescent="0.2">
      <c r="B41" s="62" t="s">
        <v>6</v>
      </c>
      <c r="C41" s="90" t="s">
        <v>14</v>
      </c>
      <c r="D41" s="184" t="s">
        <v>9</v>
      </c>
      <c r="E41" s="184"/>
      <c r="F41" s="63" t="s">
        <v>73</v>
      </c>
    </row>
    <row r="42" spans="2:6" x14ac:dyDescent="0.2">
      <c r="B42" s="59" t="s">
        <v>149</v>
      </c>
      <c r="C42" s="4" t="s">
        <v>153</v>
      </c>
      <c r="D42" s="185" t="s">
        <v>119</v>
      </c>
      <c r="E42" s="185"/>
      <c r="F42" s="60" t="s">
        <v>7</v>
      </c>
    </row>
    <row r="43" spans="2:6" ht="8.1" customHeight="1" x14ac:dyDescent="0.2">
      <c r="B43" s="77"/>
      <c r="D43" s="7"/>
      <c r="F43" s="78"/>
    </row>
    <row r="44" spans="2:6" ht="16.5" thickBot="1" x14ac:dyDescent="0.25">
      <c r="B44" s="201" t="str">
        <f>CONSOLIDADO!B17</f>
        <v>OFERENTE: UNION TEMPORAL SEDES A&amp;B</v>
      </c>
      <c r="C44" s="202"/>
      <c r="D44" s="202" t="s">
        <v>96</v>
      </c>
      <c r="E44" s="202"/>
      <c r="F44" s="156" t="s">
        <v>7</v>
      </c>
    </row>
  </sheetData>
  <mergeCells count="25">
    <mergeCell ref="B44:C44"/>
    <mergeCell ref="D41:E41"/>
    <mergeCell ref="D42:E42"/>
    <mergeCell ref="D44:E44"/>
    <mergeCell ref="D33:E33"/>
    <mergeCell ref="B34:F34"/>
    <mergeCell ref="B35:F35"/>
    <mergeCell ref="B39:F39"/>
    <mergeCell ref="B40:F40"/>
    <mergeCell ref="B2:F2"/>
    <mergeCell ref="B3:F3"/>
    <mergeCell ref="B5:F5"/>
    <mergeCell ref="D36:E36"/>
    <mergeCell ref="D37:E37"/>
    <mergeCell ref="D6:E6"/>
    <mergeCell ref="D7:E7"/>
    <mergeCell ref="E25:F25"/>
    <mergeCell ref="E27:F27"/>
    <mergeCell ref="B15:B16"/>
    <mergeCell ref="F14:F16"/>
    <mergeCell ref="B29:F29"/>
    <mergeCell ref="B30:F30"/>
    <mergeCell ref="D31:E31"/>
    <mergeCell ref="B32:B33"/>
    <mergeCell ref="D32:E32"/>
  </mergeCells>
  <phoneticPr fontId="0" type="noConversion"/>
  <conditionalFormatting sqref="F7">
    <cfRule type="containsText" dxfId="18" priority="3" operator="containsText" text="NO">
      <formula>NOT(ISERROR(SEARCH("NO",F7)))</formula>
    </cfRule>
  </conditionalFormatting>
  <conditionalFormatting sqref="F32:F33 F37:F38 F42:F43">
    <cfRule type="containsText" dxfId="17" priority="2" operator="containsText" text="NO">
      <formula>NOT(ISERROR(SEARCH("NO",F32)))</formula>
    </cfRule>
  </conditionalFormatting>
  <conditionalFormatting sqref="F44">
    <cfRule type="containsText" dxfId="16" priority="1" operator="containsText" text="NO">
      <formula>NOT(ISERROR(SEARCH("NO",F44)))</formula>
    </cfRule>
  </conditionalFormatting>
  <printOptions horizontalCentered="1"/>
  <pageMargins left="0.78740157480314965" right="0.78740157480314965" top="0.78740157480314965" bottom="0.78740157480314965" header="0.31496062992125984" footer="0.31496062992125984"/>
  <pageSetup scale="67" fitToHeight="0" orientation="landscape" r:id="rId1"/>
  <headerFooter alignWithMargins="0">
    <oddFooter>&amp;C&amp;"-,Normal"&amp;9Este documento es propiedad de la Universidad Distrital Francisco José de Caldas. Prohibida su reproducción por cualquier medio, sin previa autorización.</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B1:F76"/>
  <sheetViews>
    <sheetView tabSelected="1" view="pageBreakPreview" topLeftCell="A57" zoomScaleNormal="115" zoomScaleSheetLayoutView="100" workbookViewId="0">
      <selection activeCell="B6" sqref="B6:E6"/>
    </sheetView>
  </sheetViews>
  <sheetFormatPr baseColWidth="10" defaultColWidth="56.5703125" defaultRowHeight="12.75" x14ac:dyDescent="0.2"/>
  <cols>
    <col min="1" max="1" width="1.42578125" style="7" customWidth="1"/>
    <col min="2" max="2" width="20.7109375" style="7" customWidth="1"/>
    <col min="3" max="5" width="45.7109375" style="7" customWidth="1"/>
    <col min="6" max="16384" width="56.5703125" style="7"/>
  </cols>
  <sheetData>
    <row r="1" spans="2:5" ht="6.75" customHeight="1" x14ac:dyDescent="0.2"/>
    <row r="2" spans="2:5" ht="12.75" customHeight="1" thickBot="1" x14ac:dyDescent="0.25">
      <c r="B2" s="207" t="s">
        <v>207</v>
      </c>
      <c r="C2" s="208"/>
      <c r="D2" s="208"/>
      <c r="E2" s="208"/>
    </row>
    <row r="3" spans="2:5" ht="52.5" customHeight="1" thickBot="1" x14ac:dyDescent="0.25">
      <c r="B3" s="181" t="s">
        <v>106</v>
      </c>
      <c r="C3" s="182"/>
      <c r="D3" s="182"/>
      <c r="E3" s="183"/>
    </row>
    <row r="4" spans="2:5" ht="13.5" thickBot="1" x14ac:dyDescent="0.25">
      <c r="B4" s="128" t="s">
        <v>91</v>
      </c>
      <c r="C4" s="129" t="s">
        <v>121</v>
      </c>
      <c r="D4" s="111" t="s">
        <v>122</v>
      </c>
      <c r="E4" s="111" t="s">
        <v>123</v>
      </c>
    </row>
    <row r="5" spans="2:5" ht="51" x14ac:dyDescent="0.2">
      <c r="B5" s="130" t="s">
        <v>26</v>
      </c>
      <c r="C5" s="95" t="s">
        <v>155</v>
      </c>
      <c r="D5" s="95" t="s">
        <v>158</v>
      </c>
      <c r="E5" s="96" t="s">
        <v>159</v>
      </c>
    </row>
    <row r="6" spans="2:5" ht="38.25" x14ac:dyDescent="0.2">
      <c r="B6" s="59" t="s">
        <v>87</v>
      </c>
      <c r="C6" s="4" t="s">
        <v>156</v>
      </c>
      <c r="D6" s="4" t="s">
        <v>160</v>
      </c>
      <c r="E6" s="60" t="s">
        <v>124</v>
      </c>
    </row>
    <row r="7" spans="2:5" ht="67.5" customHeight="1" x14ac:dyDescent="0.2">
      <c r="B7" s="59" t="s">
        <v>94</v>
      </c>
      <c r="C7" s="4" t="s">
        <v>157</v>
      </c>
      <c r="D7" s="4" t="s">
        <v>161</v>
      </c>
      <c r="E7" s="60" t="s">
        <v>162</v>
      </c>
    </row>
    <row r="8" spans="2:5" ht="13.5" thickBot="1" x14ac:dyDescent="0.25">
      <c r="B8" s="87" t="s">
        <v>74</v>
      </c>
      <c r="C8" s="131">
        <v>0.2</v>
      </c>
      <c r="D8" s="131">
        <v>1</v>
      </c>
      <c r="E8" s="65">
        <v>1</v>
      </c>
    </row>
    <row r="9" spans="2:5" ht="8.1" customHeight="1" thickBot="1" x14ac:dyDescent="0.25"/>
    <row r="10" spans="2:5" ht="12.75" customHeight="1" x14ac:dyDescent="0.2">
      <c r="B10" s="211" t="s">
        <v>118</v>
      </c>
      <c r="C10" s="212"/>
      <c r="D10" s="212"/>
      <c r="E10" s="213"/>
    </row>
    <row r="11" spans="2:5" x14ac:dyDescent="0.2">
      <c r="B11" s="132" t="s">
        <v>14</v>
      </c>
      <c r="C11" s="196" t="s">
        <v>9</v>
      </c>
      <c r="D11" s="196"/>
      <c r="E11" s="197"/>
    </row>
    <row r="12" spans="2:5" ht="12.75" customHeight="1" thickBot="1" x14ac:dyDescent="0.25">
      <c r="B12" s="87" t="s">
        <v>90</v>
      </c>
      <c r="C12" s="209" t="s">
        <v>163</v>
      </c>
      <c r="D12" s="209"/>
      <c r="E12" s="210"/>
    </row>
    <row r="13" spans="2:5" ht="8.1" customHeight="1" thickBot="1" x14ac:dyDescent="0.25"/>
    <row r="14" spans="2:5" ht="12.75" customHeight="1" thickBot="1" x14ac:dyDescent="0.25">
      <c r="B14" s="214" t="s">
        <v>154</v>
      </c>
      <c r="C14" s="215"/>
      <c r="D14" s="215"/>
      <c r="E14" s="216"/>
    </row>
    <row r="15" spans="2:5" ht="25.5" x14ac:dyDescent="0.2">
      <c r="B15" s="136" t="s">
        <v>25</v>
      </c>
      <c r="C15" s="137" t="s">
        <v>164</v>
      </c>
      <c r="D15" s="137" t="s">
        <v>165</v>
      </c>
      <c r="E15" s="138" t="s">
        <v>166</v>
      </c>
    </row>
    <row r="16" spans="2:5" x14ac:dyDescent="0.2">
      <c r="B16" s="64" t="s">
        <v>88</v>
      </c>
      <c r="C16" s="133">
        <v>43835017</v>
      </c>
      <c r="D16" s="133">
        <v>88283109</v>
      </c>
      <c r="E16" s="80">
        <v>13275556</v>
      </c>
    </row>
    <row r="17" spans="2:6" ht="13.5" thickBot="1" x14ac:dyDescent="0.25">
      <c r="B17" s="70" t="s">
        <v>26</v>
      </c>
      <c r="C17" s="88" t="s">
        <v>167</v>
      </c>
      <c r="D17" s="88" t="s">
        <v>125</v>
      </c>
      <c r="E17" s="89" t="s">
        <v>168</v>
      </c>
    </row>
    <row r="18" spans="2:6" ht="13.5" thickBot="1" x14ac:dyDescent="0.25">
      <c r="B18" s="217" t="s">
        <v>47</v>
      </c>
      <c r="C18" s="218"/>
      <c r="D18" s="218"/>
      <c r="E18" s="219"/>
    </row>
    <row r="19" spans="2:6" ht="25.5" x14ac:dyDescent="0.2">
      <c r="B19" s="130" t="s">
        <v>101</v>
      </c>
      <c r="C19" s="144">
        <v>37953</v>
      </c>
      <c r="D19" s="144">
        <v>38155</v>
      </c>
      <c r="E19" s="145">
        <v>40080</v>
      </c>
    </row>
    <row r="20" spans="2:6" x14ac:dyDescent="0.2">
      <c r="B20" s="64" t="s">
        <v>49</v>
      </c>
      <c r="C20" s="134">
        <v>45635</v>
      </c>
      <c r="D20" s="134">
        <v>45635</v>
      </c>
      <c r="E20" s="67">
        <v>45635</v>
      </c>
    </row>
    <row r="21" spans="2:6" ht="25.5" x14ac:dyDescent="0.2">
      <c r="B21" s="64" t="s">
        <v>170</v>
      </c>
      <c r="C21" s="134" t="s">
        <v>171</v>
      </c>
      <c r="D21" s="134" t="s">
        <v>45</v>
      </c>
      <c r="E21" s="67" t="s">
        <v>45</v>
      </c>
    </row>
    <row r="22" spans="2:6" ht="25.5" x14ac:dyDescent="0.2">
      <c r="B22" s="64" t="s">
        <v>93</v>
      </c>
      <c r="C22" s="135">
        <f>(DAYS360(C19,C20)+1)/30/12</f>
        <v>21.033333333333335</v>
      </c>
      <c r="D22" s="135">
        <f t="shared" ref="D22:E22" si="0">(DAYS360(D19,D20)+1)/30/12</f>
        <v>20.480555555555558</v>
      </c>
      <c r="E22" s="68">
        <f t="shared" si="0"/>
        <v>15.21111111111111</v>
      </c>
    </row>
    <row r="23" spans="2:6" ht="13.5" thickBot="1" x14ac:dyDescent="0.25">
      <c r="B23" s="70" t="s">
        <v>9</v>
      </c>
      <c r="C23" s="141" t="s">
        <v>169</v>
      </c>
      <c r="D23" s="141" t="s">
        <v>186</v>
      </c>
      <c r="E23" s="142" t="s">
        <v>195</v>
      </c>
    </row>
    <row r="24" spans="2:6" ht="26.25" thickBot="1" x14ac:dyDescent="0.25">
      <c r="B24" s="139" t="s">
        <v>111</v>
      </c>
      <c r="C24" s="146" t="s">
        <v>7</v>
      </c>
      <c r="D24" s="146" t="s">
        <v>7</v>
      </c>
      <c r="E24" s="140" t="s">
        <v>7</v>
      </c>
    </row>
    <row r="25" spans="2:6" ht="8.1" customHeight="1" x14ac:dyDescent="0.2"/>
    <row r="26" spans="2:6" ht="12.75" customHeight="1" thickBot="1" x14ac:dyDescent="0.25">
      <c r="B26" s="205" t="s">
        <v>107</v>
      </c>
      <c r="C26" s="206"/>
      <c r="D26" s="206"/>
      <c r="E26" s="206"/>
    </row>
    <row r="27" spans="2:6" x14ac:dyDescent="0.2">
      <c r="B27" s="130" t="s">
        <v>28</v>
      </c>
      <c r="C27" s="95" t="s">
        <v>167</v>
      </c>
      <c r="D27" s="95" t="s">
        <v>125</v>
      </c>
      <c r="E27" s="96" t="s">
        <v>123</v>
      </c>
    </row>
    <row r="28" spans="2:6" x14ac:dyDescent="0.2">
      <c r="B28" s="64" t="s">
        <v>92</v>
      </c>
      <c r="C28" s="4" t="s">
        <v>173</v>
      </c>
      <c r="D28" s="4" t="s">
        <v>188</v>
      </c>
      <c r="E28" s="60" t="s">
        <v>165</v>
      </c>
    </row>
    <row r="29" spans="2:6" x14ac:dyDescent="0.2">
      <c r="B29" s="64" t="s">
        <v>19</v>
      </c>
      <c r="C29" s="134">
        <v>42935</v>
      </c>
      <c r="D29" s="134">
        <v>37568</v>
      </c>
      <c r="E29" s="67">
        <v>41619</v>
      </c>
    </row>
    <row r="30" spans="2:6" x14ac:dyDescent="0.2">
      <c r="B30" s="64" t="s">
        <v>52</v>
      </c>
      <c r="C30" s="134">
        <v>43264</v>
      </c>
      <c r="D30" s="134">
        <v>37690</v>
      </c>
      <c r="E30" s="67">
        <v>41782</v>
      </c>
      <c r="F30" s="48"/>
    </row>
    <row r="31" spans="2:6" x14ac:dyDescent="0.2">
      <c r="B31" s="64" t="s">
        <v>97</v>
      </c>
      <c r="C31" s="135">
        <f>(DAYS360(C29,C30)+1)/30/12</f>
        <v>0.90277777777777779</v>
      </c>
      <c r="D31" s="135">
        <f t="shared" ref="D31:E31" si="1">(DAYS360(D29,D30)+1)/30/12</f>
        <v>0.34166666666666662</v>
      </c>
      <c r="E31" s="68">
        <f t="shared" si="1"/>
        <v>0.45277777777777778</v>
      </c>
    </row>
    <row r="32" spans="2:6" ht="12.75" customHeight="1" thickBot="1" x14ac:dyDescent="0.25">
      <c r="B32" s="70" t="s">
        <v>9</v>
      </c>
      <c r="C32" s="141" t="s">
        <v>174</v>
      </c>
      <c r="D32" s="141" t="s">
        <v>189</v>
      </c>
      <c r="E32" s="142" t="s">
        <v>200</v>
      </c>
    </row>
    <row r="33" spans="2:5" x14ac:dyDescent="0.2">
      <c r="B33" s="147" t="s">
        <v>175</v>
      </c>
      <c r="C33" s="148" t="s">
        <v>7</v>
      </c>
      <c r="D33" s="149" t="s">
        <v>7</v>
      </c>
      <c r="E33" s="143" t="s">
        <v>7</v>
      </c>
    </row>
    <row r="34" spans="2:5" ht="8.1" customHeight="1" x14ac:dyDescent="0.2">
      <c r="B34" s="79"/>
      <c r="C34" s="127"/>
      <c r="D34" s="127"/>
      <c r="E34" s="127"/>
    </row>
    <row r="35" spans="2:5" ht="12.75" customHeight="1" thickBot="1" x14ac:dyDescent="0.25">
      <c r="B35" s="205" t="s">
        <v>108</v>
      </c>
      <c r="C35" s="206"/>
      <c r="D35" s="206"/>
      <c r="E35" s="206"/>
    </row>
    <row r="36" spans="2:5" x14ac:dyDescent="0.2">
      <c r="B36" s="130" t="s">
        <v>28</v>
      </c>
      <c r="C36" s="95" t="s">
        <v>167</v>
      </c>
      <c r="D36" s="95" t="s">
        <v>125</v>
      </c>
      <c r="E36" s="96" t="s">
        <v>123</v>
      </c>
    </row>
    <row r="37" spans="2:5" x14ac:dyDescent="0.2">
      <c r="B37" s="64" t="s">
        <v>92</v>
      </c>
      <c r="C37" s="4" t="s">
        <v>176</v>
      </c>
      <c r="D37" s="4" t="s">
        <v>188</v>
      </c>
      <c r="E37" s="60" t="s">
        <v>165</v>
      </c>
    </row>
    <row r="38" spans="2:5" x14ac:dyDescent="0.2">
      <c r="B38" s="64" t="s">
        <v>19</v>
      </c>
      <c r="C38" s="134">
        <v>41834</v>
      </c>
      <c r="D38" s="134">
        <v>37748</v>
      </c>
      <c r="E38" s="67">
        <v>41969</v>
      </c>
    </row>
    <row r="39" spans="2:5" x14ac:dyDescent="0.2">
      <c r="B39" s="64" t="s">
        <v>52</v>
      </c>
      <c r="C39" s="134">
        <v>41996</v>
      </c>
      <c r="D39" s="134">
        <v>37809</v>
      </c>
      <c r="E39" s="67">
        <v>42169</v>
      </c>
    </row>
    <row r="40" spans="2:5" x14ac:dyDescent="0.2">
      <c r="B40" s="64" t="s">
        <v>97</v>
      </c>
      <c r="C40" s="135">
        <f>(DAYS360(C38,C39)+1)/30/12</f>
        <v>0.44444444444444442</v>
      </c>
      <c r="D40" s="135">
        <f t="shared" ref="D40" si="2">(DAYS360(D38,D39)+1)/30/12</f>
        <v>0.16944444444444443</v>
      </c>
      <c r="E40" s="68">
        <f t="shared" ref="E40" si="3">(DAYS360(E38,E39)+1)/30/12</f>
        <v>0.55277777777777781</v>
      </c>
    </row>
    <row r="41" spans="2:5" ht="13.5" thickBot="1" x14ac:dyDescent="0.25">
      <c r="B41" s="70" t="s">
        <v>9</v>
      </c>
      <c r="C41" s="141" t="s">
        <v>177</v>
      </c>
      <c r="D41" s="141" t="s">
        <v>190</v>
      </c>
      <c r="E41" s="142" t="s">
        <v>199</v>
      </c>
    </row>
    <row r="42" spans="2:5" x14ac:dyDescent="0.2">
      <c r="B42" s="147" t="s">
        <v>175</v>
      </c>
      <c r="C42" s="148" t="s">
        <v>7</v>
      </c>
      <c r="D42" s="149"/>
      <c r="E42" s="143"/>
    </row>
    <row r="43" spans="2:5" ht="9.9499999999999993" customHeight="1" x14ac:dyDescent="0.2">
      <c r="B43" s="16"/>
    </row>
    <row r="44" spans="2:5" ht="12.75" customHeight="1" thickBot="1" x14ac:dyDescent="0.25">
      <c r="B44" s="205" t="s">
        <v>115</v>
      </c>
      <c r="C44" s="206"/>
      <c r="D44" s="206"/>
      <c r="E44" s="206"/>
    </row>
    <row r="45" spans="2:5" x14ac:dyDescent="0.2">
      <c r="B45" s="130" t="s">
        <v>28</v>
      </c>
      <c r="C45" s="95" t="s">
        <v>167</v>
      </c>
      <c r="D45" s="95" t="s">
        <v>125</v>
      </c>
      <c r="E45" s="96" t="s">
        <v>123</v>
      </c>
    </row>
    <row r="46" spans="2:5" x14ac:dyDescent="0.2">
      <c r="B46" s="64" t="s">
        <v>92</v>
      </c>
      <c r="C46" s="4" t="s">
        <v>178</v>
      </c>
      <c r="D46" s="4" t="s">
        <v>165</v>
      </c>
      <c r="E46" s="60" t="s">
        <v>165</v>
      </c>
    </row>
    <row r="47" spans="2:5" x14ac:dyDescent="0.2">
      <c r="B47" s="64" t="s">
        <v>19</v>
      </c>
      <c r="C47" s="134">
        <v>40577</v>
      </c>
      <c r="D47" s="134">
        <v>41421</v>
      </c>
      <c r="E47" s="67">
        <v>42681</v>
      </c>
    </row>
    <row r="48" spans="2:5" x14ac:dyDescent="0.2">
      <c r="B48" s="64" t="s">
        <v>52</v>
      </c>
      <c r="C48" s="134">
        <v>40947</v>
      </c>
      <c r="D48" s="134">
        <v>41456</v>
      </c>
      <c r="E48" s="67">
        <v>42727</v>
      </c>
    </row>
    <row r="49" spans="2:5" x14ac:dyDescent="0.2">
      <c r="B49" s="64" t="s">
        <v>97</v>
      </c>
      <c r="C49" s="135">
        <f>(DAYS360(C47,C48)+1)/30/12</f>
        <v>1.0166666666666666</v>
      </c>
      <c r="D49" s="135">
        <f t="shared" ref="D49:E49" si="4">(DAYS360(D47,D48)+1)/30/12</f>
        <v>9.7222222222222224E-2</v>
      </c>
      <c r="E49" s="68">
        <f t="shared" si="4"/>
        <v>0.13055555555555556</v>
      </c>
    </row>
    <row r="50" spans="2:5" ht="13.5" thickBot="1" x14ac:dyDescent="0.25">
      <c r="B50" s="70" t="s">
        <v>9</v>
      </c>
      <c r="C50" s="141" t="s">
        <v>179</v>
      </c>
      <c r="D50" s="141" t="s">
        <v>192</v>
      </c>
      <c r="E50" s="142" t="s">
        <v>201</v>
      </c>
    </row>
    <row r="51" spans="2:5" x14ac:dyDescent="0.2">
      <c r="B51" s="147" t="s">
        <v>175</v>
      </c>
      <c r="C51" s="148" t="s">
        <v>7</v>
      </c>
      <c r="D51" s="149"/>
      <c r="E51" s="143"/>
    </row>
    <row r="52" spans="2:5" ht="9.9499999999999993" customHeight="1" x14ac:dyDescent="0.2"/>
    <row r="53" spans="2:5" ht="12.75" customHeight="1" thickBot="1" x14ac:dyDescent="0.25">
      <c r="B53" s="205" t="s">
        <v>116</v>
      </c>
      <c r="C53" s="206"/>
      <c r="D53" s="206"/>
      <c r="E53" s="206"/>
    </row>
    <row r="54" spans="2:5" ht="12.75" customHeight="1" x14ac:dyDescent="0.2">
      <c r="B54" s="130" t="s">
        <v>28</v>
      </c>
      <c r="C54" s="95" t="s">
        <v>167</v>
      </c>
      <c r="D54" s="95" t="s">
        <v>125</v>
      </c>
      <c r="E54" s="96" t="s">
        <v>123</v>
      </c>
    </row>
    <row r="55" spans="2:5" ht="12.75" customHeight="1" x14ac:dyDescent="0.2">
      <c r="B55" s="64" t="s">
        <v>92</v>
      </c>
      <c r="C55" s="4" t="s">
        <v>180</v>
      </c>
      <c r="D55" s="4" t="s">
        <v>188</v>
      </c>
      <c r="E55" s="60" t="s">
        <v>203</v>
      </c>
    </row>
    <row r="56" spans="2:5" ht="12.75" customHeight="1" x14ac:dyDescent="0.2">
      <c r="B56" s="64" t="s">
        <v>19</v>
      </c>
      <c r="C56" s="134">
        <v>44740</v>
      </c>
      <c r="D56" s="134">
        <v>41862</v>
      </c>
      <c r="E56" s="67">
        <v>44965</v>
      </c>
    </row>
    <row r="57" spans="2:5" ht="12.75" customHeight="1" x14ac:dyDescent="0.2">
      <c r="B57" s="64" t="s">
        <v>52</v>
      </c>
      <c r="C57" s="134">
        <v>44984</v>
      </c>
      <c r="D57" s="134">
        <v>41984</v>
      </c>
      <c r="E57" s="67">
        <v>45016</v>
      </c>
    </row>
    <row r="58" spans="2:5" ht="12.75" customHeight="1" x14ac:dyDescent="0.2">
      <c r="B58" s="64" t="s">
        <v>97</v>
      </c>
      <c r="C58" s="135">
        <f>(DAYS360(C56,C57)+1)/30/12</f>
        <v>0.66666666666666663</v>
      </c>
      <c r="D58" s="135">
        <f t="shared" ref="D58" si="5">(DAYS360(D56,D57)+1)/30/12</f>
        <v>0.33611111111111108</v>
      </c>
      <c r="E58" s="68">
        <f t="shared" ref="E58" si="6">(DAYS360(E56,E57)+1)/30/12</f>
        <v>0.15</v>
      </c>
    </row>
    <row r="59" spans="2:5" ht="12.75" customHeight="1" thickBot="1" x14ac:dyDescent="0.25">
      <c r="B59" s="70" t="s">
        <v>9</v>
      </c>
      <c r="C59" s="141" t="s">
        <v>181</v>
      </c>
      <c r="D59" s="141" t="s">
        <v>191</v>
      </c>
      <c r="E59" s="142" t="s">
        <v>202</v>
      </c>
    </row>
    <row r="60" spans="2:5" ht="12.75" customHeight="1" x14ac:dyDescent="0.2">
      <c r="B60" s="147" t="s">
        <v>175</v>
      </c>
      <c r="C60" s="148" t="s">
        <v>7</v>
      </c>
      <c r="D60" s="149"/>
      <c r="E60" s="143"/>
    </row>
    <row r="61" spans="2:5" ht="9.9499999999999993" customHeight="1" x14ac:dyDescent="0.2">
      <c r="B61" s="79"/>
      <c r="C61" s="127"/>
      <c r="D61" s="127"/>
      <c r="E61" s="127"/>
    </row>
    <row r="62" spans="2:5" ht="12.75" customHeight="1" thickBot="1" x14ac:dyDescent="0.25">
      <c r="B62" s="203" t="s">
        <v>98</v>
      </c>
      <c r="C62" s="204"/>
      <c r="D62" s="204"/>
      <c r="E62" s="204"/>
    </row>
    <row r="63" spans="2:5" x14ac:dyDescent="0.2">
      <c r="B63" s="130" t="s">
        <v>117</v>
      </c>
      <c r="C63" s="150">
        <f>C58+C49+C40+C31</f>
        <v>3.030555555555555</v>
      </c>
      <c r="D63" s="150">
        <f t="shared" ref="D63:E63" si="7">D58+D49+D40+D31</f>
        <v>0.94444444444444442</v>
      </c>
      <c r="E63" s="151">
        <f t="shared" si="7"/>
        <v>1.2861111111111112</v>
      </c>
    </row>
    <row r="64" spans="2:5" x14ac:dyDescent="0.2">
      <c r="B64" s="64" t="s">
        <v>75</v>
      </c>
      <c r="C64" s="13" t="s">
        <v>169</v>
      </c>
      <c r="D64" s="13" t="s">
        <v>185</v>
      </c>
      <c r="E64" s="69" t="s">
        <v>195</v>
      </c>
    </row>
    <row r="65" spans="2:5" x14ac:dyDescent="0.2">
      <c r="B65" s="64" t="s">
        <v>102</v>
      </c>
      <c r="C65" s="13" t="s">
        <v>183</v>
      </c>
      <c r="D65" s="13" t="s">
        <v>146</v>
      </c>
      <c r="E65" s="69" t="s">
        <v>197</v>
      </c>
    </row>
    <row r="66" spans="2:5" x14ac:dyDescent="0.2">
      <c r="B66" s="64" t="s">
        <v>109</v>
      </c>
      <c r="C66" s="13" t="s">
        <v>184</v>
      </c>
      <c r="D66" s="13" t="s">
        <v>187</v>
      </c>
      <c r="E66" s="69" t="s">
        <v>196</v>
      </c>
    </row>
    <row r="67" spans="2:5" x14ac:dyDescent="0.2">
      <c r="B67" s="64" t="s">
        <v>110</v>
      </c>
      <c r="C67" s="13" t="s">
        <v>182</v>
      </c>
      <c r="D67" s="13" t="s">
        <v>186</v>
      </c>
      <c r="E67" s="69" t="s">
        <v>198</v>
      </c>
    </row>
    <row r="68" spans="2:5" ht="13.5" thickBot="1" x14ac:dyDescent="0.25">
      <c r="B68" s="70" t="s">
        <v>105</v>
      </c>
      <c r="C68" s="152" t="s">
        <v>172</v>
      </c>
      <c r="D68" s="152" t="s">
        <v>172</v>
      </c>
      <c r="E68" s="71" t="s">
        <v>172</v>
      </c>
    </row>
    <row r="69" spans="2:5" ht="8.1" customHeight="1" x14ac:dyDescent="0.2"/>
    <row r="70" spans="2:5" ht="25.5" x14ac:dyDescent="0.2">
      <c r="B70" s="128" t="s">
        <v>95</v>
      </c>
      <c r="C70" s="129" t="s">
        <v>7</v>
      </c>
      <c r="D70" s="111" t="s">
        <v>7</v>
      </c>
      <c r="E70" s="111" t="s">
        <v>7</v>
      </c>
    </row>
    <row r="71" spans="2:5" ht="8.1" customHeight="1" thickBot="1" x14ac:dyDescent="0.25"/>
    <row r="72" spans="2:5" x14ac:dyDescent="0.2">
      <c r="B72" s="77"/>
      <c r="C72" s="84" t="s">
        <v>89</v>
      </c>
      <c r="D72" s="85" t="s">
        <v>89</v>
      </c>
      <c r="E72" s="86" t="s">
        <v>89</v>
      </c>
    </row>
    <row r="73" spans="2:5" x14ac:dyDescent="0.2">
      <c r="B73" s="77"/>
      <c r="C73" s="132" t="s">
        <v>103</v>
      </c>
      <c r="D73" s="112" t="s">
        <v>103</v>
      </c>
      <c r="E73" s="153" t="s">
        <v>103</v>
      </c>
    </row>
    <row r="74" spans="2:5" ht="13.5" thickBot="1" x14ac:dyDescent="0.25">
      <c r="B74" s="77"/>
      <c r="C74" s="66" t="s">
        <v>96</v>
      </c>
      <c r="D74" s="154" t="s">
        <v>96</v>
      </c>
      <c r="E74" s="155" t="s">
        <v>96</v>
      </c>
    </row>
    <row r="75" spans="2:5" ht="8.1" customHeight="1" x14ac:dyDescent="0.2">
      <c r="B75" s="77"/>
      <c r="C75" s="78"/>
    </row>
    <row r="76" spans="2:5" x14ac:dyDescent="0.2">
      <c r="B76" s="205" t="str">
        <f>CONSOLIDADO!B17</f>
        <v>OFERENTE: UNION TEMPORAL SEDES A&amp;B</v>
      </c>
      <c r="C76" s="206"/>
      <c r="D76" s="206"/>
      <c r="E76" s="111" t="s">
        <v>7</v>
      </c>
    </row>
  </sheetData>
  <mergeCells count="13">
    <mergeCell ref="B62:E62"/>
    <mergeCell ref="B76:D76"/>
    <mergeCell ref="B2:E2"/>
    <mergeCell ref="C12:E12"/>
    <mergeCell ref="C11:E11"/>
    <mergeCell ref="B10:E10"/>
    <mergeCell ref="B14:E14"/>
    <mergeCell ref="B26:E26"/>
    <mergeCell ref="B35:E35"/>
    <mergeCell ref="B44:E44"/>
    <mergeCell ref="B53:E53"/>
    <mergeCell ref="B3:E3"/>
    <mergeCell ref="B18:E18"/>
  </mergeCells>
  <phoneticPr fontId="3" type="noConversion"/>
  <conditionalFormatting sqref="C24 C25:E25 C70:E70">
    <cfRule type="containsText" dxfId="15" priority="56" operator="containsText" text="NO">
      <formula>NOT(ISERROR(SEARCH("NO",C24)))</formula>
    </cfRule>
  </conditionalFormatting>
  <conditionalFormatting sqref="C33:E34">
    <cfRule type="containsText" dxfId="14" priority="49" operator="containsText" text="NO">
      <formula>NOT(ISERROR(SEARCH("NO",C33)))</formula>
    </cfRule>
  </conditionalFormatting>
  <conditionalFormatting sqref="C42:E42">
    <cfRule type="containsText" dxfId="13" priority="5" operator="containsText" text="NO">
      <formula>NOT(ISERROR(SEARCH("NO",C42)))</formula>
    </cfRule>
  </conditionalFormatting>
  <conditionalFormatting sqref="C51:E51">
    <cfRule type="containsText" dxfId="12" priority="4" operator="containsText" text="NO">
      <formula>NOT(ISERROR(SEARCH("NO",C51)))</formula>
    </cfRule>
  </conditionalFormatting>
  <conditionalFormatting sqref="C60:E61">
    <cfRule type="containsText" dxfId="11" priority="3" operator="containsText" text="NO">
      <formula>NOT(ISERROR(SEARCH("NO",C60)))</formula>
    </cfRule>
  </conditionalFormatting>
  <conditionalFormatting sqref="C72:E73">
    <cfRule type="containsText" dxfId="10" priority="1" operator="containsText" text="NO">
      <formula>NOT(ISERROR(SEARCH("NO",C72)))</formula>
    </cfRule>
  </conditionalFormatting>
  <conditionalFormatting sqref="E76">
    <cfRule type="containsText" dxfId="9" priority="25" operator="containsText" text="NO">
      <formula>NOT(ISERROR(SEARCH("NO",E76)))</formula>
    </cfRule>
  </conditionalFormatting>
  <printOptions horizontalCentered="1"/>
  <pageMargins left="0.78740157480314965" right="0.78740157480314965" top="0.78740157480314965" bottom="0.78740157480314965" header="0.31496062992125984" footer="0.31496062992125984"/>
  <pageSetup scale="77" fitToHeight="0" orientation="landscape" r:id="rId1"/>
  <headerFooter>
    <oddFooter>&amp;C&amp;"-,Normal"&amp;9Este documento es propiedad de la Universidad Distrital Francisco José de Caldas. Prohibida su reproducción por cualquier medio, sin previa autorización.</oddFooter>
  </headerFooter>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130"/>
  <sheetViews>
    <sheetView view="pageBreakPreview" topLeftCell="A110" zoomScale="115" zoomScaleNormal="115" zoomScaleSheetLayoutView="115" workbookViewId="0">
      <selection activeCell="F127" sqref="F127"/>
    </sheetView>
  </sheetViews>
  <sheetFormatPr baseColWidth="10" defaultColWidth="11.42578125" defaultRowHeight="12.75" x14ac:dyDescent="0.2"/>
  <cols>
    <col min="1" max="1" width="9.140625" style="9" bestFit="1" customWidth="1"/>
    <col min="2" max="2" width="30.28515625" style="9" customWidth="1"/>
    <col min="3" max="3" width="31.5703125" style="9" bestFit="1" customWidth="1"/>
    <col min="4" max="4" width="31.140625" style="9" bestFit="1" customWidth="1"/>
    <col min="5" max="5" width="19.42578125" style="9" bestFit="1" customWidth="1"/>
    <col min="6" max="6" width="33" style="9" customWidth="1"/>
    <col min="7" max="7" width="11.85546875" style="9" customWidth="1"/>
    <col min="8" max="16384" width="11.42578125" style="9"/>
  </cols>
  <sheetData>
    <row r="1" spans="1:8" ht="12.75" customHeight="1" x14ac:dyDescent="0.2">
      <c r="A1" s="254" t="s">
        <v>17</v>
      </c>
      <c r="B1" s="255"/>
      <c r="C1" s="255"/>
      <c r="D1" s="255"/>
      <c r="E1" s="255"/>
      <c r="F1" s="255"/>
      <c r="G1" s="256"/>
    </row>
    <row r="2" spans="1:8" x14ac:dyDescent="0.2">
      <c r="A2" s="252"/>
      <c r="B2" s="263"/>
      <c r="C2" s="263"/>
      <c r="D2" s="263"/>
      <c r="E2" s="263"/>
      <c r="F2" s="263"/>
      <c r="G2" s="253"/>
    </row>
    <row r="3" spans="1:8" ht="12.75" customHeight="1" x14ac:dyDescent="0.2">
      <c r="A3" s="254" t="s">
        <v>13</v>
      </c>
      <c r="B3" s="255"/>
      <c r="C3" s="255"/>
      <c r="D3" s="255"/>
      <c r="E3" s="255"/>
      <c r="F3" s="255"/>
      <c r="G3" s="256"/>
    </row>
    <row r="4" spans="1:8" x14ac:dyDescent="0.2">
      <c r="A4" s="264" t="e">
        <f>#REF!</f>
        <v>#REF!</v>
      </c>
      <c r="B4" s="265"/>
      <c r="C4" s="265"/>
      <c r="D4" s="265"/>
      <c r="E4" s="265"/>
      <c r="F4" s="265"/>
      <c r="G4" s="266"/>
    </row>
    <row r="5" spans="1:8" x14ac:dyDescent="0.2">
      <c r="A5" s="267" t="e">
        <f>#REF!</f>
        <v>#REF!</v>
      </c>
      <c r="B5" s="265"/>
      <c r="C5" s="265"/>
      <c r="D5" s="265"/>
      <c r="E5" s="265"/>
      <c r="F5" s="265"/>
      <c r="G5" s="266"/>
    </row>
    <row r="7" spans="1:8" ht="12.75" customHeight="1" x14ac:dyDescent="0.2">
      <c r="A7" s="228" t="s">
        <v>44</v>
      </c>
      <c r="B7" s="229"/>
      <c r="C7" s="229"/>
      <c r="D7" s="229"/>
      <c r="E7" s="229"/>
      <c r="F7" s="229"/>
      <c r="G7" s="230"/>
    </row>
    <row r="8" spans="1:8" ht="12.75" customHeight="1" x14ac:dyDescent="0.2">
      <c r="A8" s="254" t="s">
        <v>12</v>
      </c>
      <c r="B8" s="255"/>
      <c r="C8" s="255"/>
      <c r="D8" s="255"/>
      <c r="E8" s="255"/>
      <c r="F8" s="255"/>
      <c r="G8" s="256"/>
    </row>
    <row r="9" spans="1:8" x14ac:dyDescent="0.2">
      <c r="A9" s="6" t="s">
        <v>6</v>
      </c>
      <c r="B9" s="252" t="s">
        <v>14</v>
      </c>
      <c r="C9" s="253"/>
      <c r="D9" s="5" t="s">
        <v>7</v>
      </c>
      <c r="E9" s="5" t="s">
        <v>8</v>
      </c>
      <c r="F9" s="252" t="s">
        <v>9</v>
      </c>
      <c r="G9" s="253"/>
    </row>
    <row r="10" spans="1:8" ht="47.25" customHeight="1" x14ac:dyDescent="0.2">
      <c r="A10" s="4">
        <v>1</v>
      </c>
      <c r="B10" s="252" t="s">
        <v>38</v>
      </c>
      <c r="C10" s="253"/>
      <c r="D10" s="5" t="s">
        <v>10</v>
      </c>
      <c r="E10" s="5"/>
      <c r="F10" s="257"/>
      <c r="G10" s="258"/>
      <c r="H10" s="29"/>
    </row>
    <row r="11" spans="1:8" x14ac:dyDescent="0.2">
      <c r="A11" s="7"/>
      <c r="B11" s="8"/>
      <c r="C11" s="8"/>
      <c r="D11" s="8"/>
      <c r="E11" s="8"/>
      <c r="F11" s="33"/>
      <c r="G11" s="33"/>
      <c r="H11" s="29"/>
    </row>
    <row r="12" spans="1:8" ht="12.75" customHeight="1" x14ac:dyDescent="0.2">
      <c r="A12" s="228" t="s">
        <v>63</v>
      </c>
      <c r="B12" s="229"/>
      <c r="C12" s="229"/>
      <c r="D12" s="229"/>
      <c r="E12" s="229"/>
      <c r="F12" s="229"/>
      <c r="G12" s="230"/>
      <c r="H12" s="29"/>
    </row>
    <row r="13" spans="1:8" ht="25.5" x14ac:dyDescent="0.2">
      <c r="A13" s="10" t="s">
        <v>21</v>
      </c>
      <c r="B13" s="10" t="s">
        <v>20</v>
      </c>
      <c r="C13" s="10" t="s">
        <v>26</v>
      </c>
      <c r="D13" s="10" t="s">
        <v>24</v>
      </c>
      <c r="E13" s="10" t="s">
        <v>22</v>
      </c>
      <c r="F13" s="231" t="s">
        <v>23</v>
      </c>
      <c r="G13" s="232"/>
      <c r="H13" s="29"/>
    </row>
    <row r="14" spans="1:8" ht="192.75" customHeight="1" x14ac:dyDescent="0.2">
      <c r="A14" s="11">
        <v>1</v>
      </c>
      <c r="B14" s="11"/>
      <c r="C14" s="17"/>
      <c r="D14" s="11"/>
      <c r="E14" s="18"/>
      <c r="F14" s="223"/>
      <c r="G14" s="225"/>
      <c r="H14" s="29"/>
    </row>
    <row r="15" spans="1:8" x14ac:dyDescent="0.2">
      <c r="A15" s="7"/>
      <c r="B15" s="8"/>
      <c r="C15" s="8"/>
      <c r="D15" s="8"/>
      <c r="E15" s="8"/>
      <c r="F15" s="33"/>
      <c r="G15" s="33"/>
      <c r="H15" s="29"/>
    </row>
    <row r="16" spans="1:8" ht="12.75" customHeight="1" x14ac:dyDescent="0.2">
      <c r="A16" s="228" t="s">
        <v>50</v>
      </c>
      <c r="B16" s="229"/>
      <c r="C16" s="229"/>
      <c r="D16" s="229"/>
      <c r="E16" s="229"/>
      <c r="F16" s="229"/>
      <c r="G16" s="230"/>
      <c r="H16" s="29"/>
    </row>
    <row r="17" spans="1:8" x14ac:dyDescent="0.2">
      <c r="A17" s="12" t="s">
        <v>27</v>
      </c>
      <c r="B17" s="12" t="s">
        <v>25</v>
      </c>
      <c r="C17" s="12" t="s">
        <v>26</v>
      </c>
      <c r="D17" s="12" t="s">
        <v>37</v>
      </c>
      <c r="E17" s="12" t="s">
        <v>49</v>
      </c>
      <c r="F17" s="12" t="s">
        <v>57</v>
      </c>
      <c r="G17" s="10" t="s">
        <v>11</v>
      </c>
      <c r="H17" s="29"/>
    </row>
    <row r="18" spans="1:8" x14ac:dyDescent="0.2">
      <c r="A18" s="238">
        <v>1</v>
      </c>
      <c r="B18" s="240"/>
      <c r="C18" s="22"/>
      <c r="D18" s="39"/>
      <c r="E18" s="40"/>
      <c r="F18" s="41">
        <f>(DAYS360(D18,E18)+1)/30/12</f>
        <v>2.7777777777777779E-3</v>
      </c>
      <c r="G18" s="35" t="str">
        <f>IF(F18&gt;=5,"CUMPLE","NO CUMPLE")</f>
        <v>NO CUMPLE</v>
      </c>
      <c r="H18" s="29"/>
    </row>
    <row r="19" spans="1:8" x14ac:dyDescent="0.2">
      <c r="A19" s="239"/>
      <c r="B19" s="241"/>
      <c r="C19" s="38"/>
      <c r="D19" s="42"/>
      <c r="E19" s="43"/>
      <c r="F19" s="44"/>
      <c r="G19" s="36"/>
      <c r="H19" s="29"/>
    </row>
    <row r="20" spans="1:8" ht="12.75" customHeight="1" x14ac:dyDescent="0.2">
      <c r="A20" s="242" t="s">
        <v>51</v>
      </c>
      <c r="B20" s="243"/>
      <c r="C20" s="243"/>
      <c r="D20" s="243"/>
      <c r="E20" s="243"/>
      <c r="F20" s="243"/>
      <c r="G20" s="243"/>
      <c r="H20" s="29"/>
    </row>
    <row r="21" spans="1:8" x14ac:dyDescent="0.2">
      <c r="G21" s="21"/>
      <c r="H21" s="29"/>
    </row>
    <row r="22" spans="1:8" ht="12.75" customHeight="1" x14ac:dyDescent="0.2">
      <c r="A22" s="228" t="s">
        <v>60</v>
      </c>
      <c r="B22" s="229"/>
      <c r="C22" s="229"/>
      <c r="D22" s="229"/>
      <c r="E22" s="229"/>
      <c r="F22" s="229"/>
      <c r="G22" s="230"/>
      <c r="H22" s="29"/>
    </row>
    <row r="23" spans="1:8" x14ac:dyDescent="0.2">
      <c r="A23" s="12" t="s">
        <v>6</v>
      </c>
      <c r="B23" s="12" t="s">
        <v>28</v>
      </c>
      <c r="C23" s="244" t="s">
        <v>29</v>
      </c>
      <c r="D23" s="245"/>
      <c r="E23" s="12" t="s">
        <v>19</v>
      </c>
      <c r="F23" s="12" t="s">
        <v>52</v>
      </c>
      <c r="G23" s="12" t="s">
        <v>58</v>
      </c>
      <c r="H23" s="29"/>
    </row>
    <row r="24" spans="1:8" x14ac:dyDescent="0.2">
      <c r="A24" s="31">
        <v>1</v>
      </c>
      <c r="B24" s="31"/>
      <c r="C24" s="246"/>
      <c r="D24" s="247"/>
      <c r="E24" s="45"/>
      <c r="F24" s="45"/>
      <c r="G24" s="46">
        <f>(DAYS360(E24,F24)+1)/30/12</f>
        <v>2.7777777777777779E-3</v>
      </c>
      <c r="H24" s="29"/>
    </row>
    <row r="25" spans="1:8" x14ac:dyDescent="0.2">
      <c r="A25" s="31">
        <v>2</v>
      </c>
      <c r="B25" s="31"/>
      <c r="C25" s="246"/>
      <c r="D25" s="247"/>
      <c r="E25" s="45"/>
      <c r="F25" s="45"/>
      <c r="G25" s="46">
        <f>(DAYS360(E25,F25)+1)/30/12</f>
        <v>2.7777777777777779E-3</v>
      </c>
      <c r="H25" s="29"/>
    </row>
    <row r="26" spans="1:8" x14ac:dyDescent="0.2">
      <c r="A26" s="31">
        <v>3</v>
      </c>
      <c r="B26" s="31"/>
      <c r="C26" s="246"/>
      <c r="D26" s="247"/>
      <c r="E26" s="45"/>
      <c r="F26" s="45"/>
      <c r="G26" s="46">
        <f>(DAYS360(E26,F26)+1)/30/12</f>
        <v>2.7777777777777779E-3</v>
      </c>
      <c r="H26" s="29"/>
    </row>
    <row r="27" spans="1:8" x14ac:dyDescent="0.2">
      <c r="A27" s="25"/>
      <c r="B27" s="25"/>
      <c r="C27" s="25"/>
      <c r="D27" s="25"/>
      <c r="E27" s="25"/>
      <c r="F27" s="12" t="s">
        <v>46</v>
      </c>
      <c r="G27" s="14">
        <f>SUM(G24:G26)</f>
        <v>8.3333333333333332E-3</v>
      </c>
      <c r="H27" s="29"/>
    </row>
    <row r="28" spans="1:8" x14ac:dyDescent="0.2">
      <c r="A28" s="25"/>
      <c r="B28" s="25"/>
      <c r="C28" s="25"/>
      <c r="D28" s="25"/>
      <c r="E28" s="25"/>
      <c r="F28" s="15" t="s">
        <v>47</v>
      </c>
      <c r="G28" s="10" t="str">
        <f>IF(G27&gt;=5,"CUMPLE","NO CUMPLE")</f>
        <v>NO CUMPLE</v>
      </c>
      <c r="H28" s="29"/>
    </row>
    <row r="29" spans="1:8" x14ac:dyDescent="0.2">
      <c r="H29" s="29"/>
    </row>
    <row r="30" spans="1:8" ht="12.75" customHeight="1" x14ac:dyDescent="0.2">
      <c r="A30" s="228" t="s">
        <v>36</v>
      </c>
      <c r="B30" s="229"/>
      <c r="C30" s="229"/>
      <c r="D30" s="229"/>
      <c r="E30" s="229"/>
      <c r="F30" s="229"/>
      <c r="G30" s="230"/>
      <c r="H30" s="29"/>
    </row>
    <row r="31" spans="1:8" x14ac:dyDescent="0.2">
      <c r="A31" s="12" t="s">
        <v>6</v>
      </c>
      <c r="B31" s="12" t="s">
        <v>54</v>
      </c>
      <c r="C31" s="12" t="s">
        <v>56</v>
      </c>
      <c r="D31" s="12" t="s">
        <v>48</v>
      </c>
      <c r="E31" s="12" t="s">
        <v>11</v>
      </c>
      <c r="F31" s="27" t="s">
        <v>53</v>
      </c>
      <c r="G31" s="12" t="s">
        <v>11</v>
      </c>
      <c r="H31" s="29"/>
    </row>
    <row r="32" spans="1:8" x14ac:dyDescent="0.2">
      <c r="A32" s="13">
        <v>1</v>
      </c>
      <c r="B32" s="22"/>
      <c r="C32" s="13"/>
      <c r="D32" s="13"/>
      <c r="E32" s="14"/>
      <c r="F32" s="28"/>
      <c r="G32" s="14" t="s">
        <v>7</v>
      </c>
      <c r="H32" s="29"/>
    </row>
    <row r="33" spans="1:8" x14ac:dyDescent="0.2">
      <c r="A33" s="13">
        <v>2</v>
      </c>
      <c r="B33" s="22"/>
      <c r="C33" s="13"/>
      <c r="D33" s="13"/>
      <c r="E33" s="14"/>
      <c r="F33" s="28"/>
      <c r="G33" s="14" t="s">
        <v>7</v>
      </c>
      <c r="H33" s="29"/>
    </row>
    <row r="34" spans="1:8" x14ac:dyDescent="0.2">
      <c r="A34" s="259"/>
      <c r="B34" s="260"/>
      <c r="C34" s="260"/>
      <c r="D34" s="260"/>
      <c r="E34" s="261"/>
      <c r="F34" s="15" t="s">
        <v>30</v>
      </c>
      <c r="G34" s="10" t="s">
        <v>11</v>
      </c>
      <c r="H34" s="29"/>
    </row>
    <row r="35" spans="1:8" x14ac:dyDescent="0.2">
      <c r="A35" s="34"/>
      <c r="B35" s="34"/>
      <c r="C35" s="34"/>
      <c r="D35" s="34"/>
      <c r="E35" s="34"/>
      <c r="F35" s="37"/>
      <c r="G35" s="21"/>
      <c r="H35" s="29"/>
    </row>
    <row r="36" spans="1:8" ht="12.75" customHeight="1" x14ac:dyDescent="0.2">
      <c r="A36" s="228" t="s">
        <v>55</v>
      </c>
      <c r="B36" s="229"/>
      <c r="C36" s="229"/>
      <c r="D36" s="229"/>
      <c r="E36" s="229"/>
      <c r="F36" s="229"/>
      <c r="G36" s="230"/>
      <c r="H36" s="29"/>
    </row>
    <row r="37" spans="1:8" ht="12.75" customHeight="1" x14ac:dyDescent="0.2">
      <c r="A37" s="12" t="s">
        <v>6</v>
      </c>
      <c r="B37" s="244" t="s">
        <v>32</v>
      </c>
      <c r="C37" s="262"/>
      <c r="D37" s="245"/>
      <c r="E37" s="12" t="s">
        <v>9</v>
      </c>
      <c r="F37" s="12" t="s">
        <v>31</v>
      </c>
      <c r="G37" s="12" t="s">
        <v>11</v>
      </c>
      <c r="H37" s="29"/>
    </row>
    <row r="38" spans="1:8" x14ac:dyDescent="0.2">
      <c r="A38" s="13">
        <v>1</v>
      </c>
      <c r="B38" s="220" t="s">
        <v>33</v>
      </c>
      <c r="C38" s="221"/>
      <c r="D38" s="222"/>
      <c r="E38" s="11"/>
      <c r="F38" s="11"/>
      <c r="G38" s="10" t="s">
        <v>7</v>
      </c>
      <c r="H38" s="29"/>
    </row>
    <row r="39" spans="1:8" ht="12.75" customHeight="1" x14ac:dyDescent="0.2">
      <c r="A39" s="13">
        <v>2</v>
      </c>
      <c r="B39" s="220" t="s">
        <v>39</v>
      </c>
      <c r="C39" s="221"/>
      <c r="D39" s="222"/>
      <c r="E39" s="11"/>
      <c r="F39" s="11"/>
      <c r="G39" s="10" t="s">
        <v>7</v>
      </c>
      <c r="H39" s="29"/>
    </row>
    <row r="40" spans="1:8" x14ac:dyDescent="0.2">
      <c r="A40" s="13">
        <v>3</v>
      </c>
      <c r="B40" s="220" t="s">
        <v>34</v>
      </c>
      <c r="C40" s="221"/>
      <c r="D40" s="222"/>
      <c r="E40" s="11"/>
      <c r="F40" s="11"/>
      <c r="G40" s="10" t="s">
        <v>7</v>
      </c>
      <c r="H40" s="29"/>
    </row>
    <row r="41" spans="1:8" x14ac:dyDescent="0.2">
      <c r="A41" s="13">
        <v>4</v>
      </c>
      <c r="B41" s="220" t="s">
        <v>40</v>
      </c>
      <c r="C41" s="221"/>
      <c r="D41" s="222"/>
      <c r="E41" s="11"/>
      <c r="F41" s="11"/>
      <c r="G41" s="10" t="s">
        <v>7</v>
      </c>
      <c r="H41" s="29"/>
    </row>
    <row r="42" spans="1:8" ht="26.1" customHeight="1" x14ac:dyDescent="0.2">
      <c r="A42" s="13">
        <v>5</v>
      </c>
      <c r="B42" s="220" t="s">
        <v>41</v>
      </c>
      <c r="C42" s="221"/>
      <c r="D42" s="222"/>
      <c r="E42" s="11"/>
      <c r="F42" s="11"/>
      <c r="G42" s="10" t="s">
        <v>7</v>
      </c>
      <c r="H42" s="29"/>
    </row>
    <row r="43" spans="1:8" ht="26.1" customHeight="1" x14ac:dyDescent="0.2">
      <c r="A43" s="13">
        <v>6</v>
      </c>
      <c r="B43" s="220" t="s">
        <v>35</v>
      </c>
      <c r="C43" s="221"/>
      <c r="D43" s="222"/>
      <c r="E43" s="11" t="s">
        <v>45</v>
      </c>
      <c r="F43" s="11"/>
      <c r="G43" s="11" t="s">
        <v>45</v>
      </c>
      <c r="H43" s="29"/>
    </row>
    <row r="44" spans="1:8" ht="26.1" customHeight="1" x14ac:dyDescent="0.2">
      <c r="A44" s="13">
        <v>7</v>
      </c>
      <c r="B44" s="223" t="s">
        <v>42</v>
      </c>
      <c r="C44" s="224"/>
      <c r="D44" s="225"/>
      <c r="E44" s="30"/>
      <c r="F44" s="11"/>
      <c r="G44" s="10" t="s">
        <v>7</v>
      </c>
      <c r="H44" s="29"/>
    </row>
    <row r="45" spans="1:8" ht="12.75" customHeight="1" x14ac:dyDescent="0.2">
      <c r="A45" s="268" t="s">
        <v>71</v>
      </c>
      <c r="B45" s="269"/>
      <c r="C45" s="269"/>
      <c r="D45" s="269"/>
      <c r="E45" s="269"/>
      <c r="F45" s="269"/>
      <c r="G45" s="270"/>
      <c r="H45" s="29"/>
    </row>
    <row r="46" spans="1:8" ht="162.75" customHeight="1" x14ac:dyDescent="0.2">
      <c r="A46" s="13">
        <v>8</v>
      </c>
      <c r="B46" s="220" t="s">
        <v>43</v>
      </c>
      <c r="C46" s="221"/>
      <c r="D46" s="222"/>
      <c r="E46" s="11"/>
      <c r="F46" s="11"/>
      <c r="G46" s="10" t="s">
        <v>7</v>
      </c>
      <c r="H46" s="29"/>
    </row>
    <row r="47" spans="1:8" x14ac:dyDescent="0.2">
      <c r="A47" s="16"/>
      <c r="B47" s="26"/>
      <c r="C47" s="26"/>
      <c r="D47" s="26"/>
      <c r="E47" s="21"/>
      <c r="F47" s="15" t="s">
        <v>59</v>
      </c>
      <c r="G47" s="10" t="s">
        <v>11</v>
      </c>
      <c r="H47" s="29"/>
    </row>
    <row r="48" spans="1:8" x14ac:dyDescent="0.2">
      <c r="A48" s="34"/>
      <c r="B48" s="34"/>
      <c r="C48" s="34"/>
      <c r="D48" s="34"/>
      <c r="E48" s="34"/>
      <c r="F48" s="37"/>
      <c r="G48" s="21"/>
      <c r="H48" s="29"/>
    </row>
    <row r="49" spans="1:8" x14ac:dyDescent="0.2">
      <c r="A49" s="7"/>
      <c r="B49" s="8"/>
      <c r="C49" s="8"/>
      <c r="D49" s="8"/>
      <c r="E49" s="8"/>
      <c r="F49" s="33"/>
      <c r="G49" s="33"/>
      <c r="H49" s="29"/>
    </row>
    <row r="50" spans="1:8" ht="12.75" customHeight="1" x14ac:dyDescent="0.2">
      <c r="A50" s="228" t="s">
        <v>64</v>
      </c>
      <c r="B50" s="229"/>
      <c r="C50" s="229"/>
      <c r="D50" s="229"/>
      <c r="E50" s="229"/>
      <c r="F50" s="229"/>
      <c r="G50" s="230"/>
      <c r="H50" s="29"/>
    </row>
    <row r="51" spans="1:8" ht="25.5" x14ac:dyDescent="0.2">
      <c r="A51" s="10" t="s">
        <v>21</v>
      </c>
      <c r="B51" s="10" t="s">
        <v>20</v>
      </c>
      <c r="C51" s="10" t="s">
        <v>26</v>
      </c>
      <c r="D51" s="10" t="s">
        <v>24</v>
      </c>
      <c r="E51" s="10" t="s">
        <v>22</v>
      </c>
      <c r="F51" s="231" t="s">
        <v>23</v>
      </c>
      <c r="G51" s="232"/>
      <c r="H51" s="29"/>
    </row>
    <row r="52" spans="1:8" ht="132.75" customHeight="1" x14ac:dyDescent="0.2">
      <c r="A52" s="11">
        <v>1</v>
      </c>
      <c r="B52" s="11"/>
      <c r="C52" s="17"/>
      <c r="D52" s="11"/>
      <c r="E52" s="18"/>
      <c r="F52" s="223"/>
      <c r="G52" s="225"/>
      <c r="H52" s="29"/>
    </row>
    <row r="53" spans="1:8" x14ac:dyDescent="0.2">
      <c r="A53" s="7"/>
      <c r="B53" s="8"/>
      <c r="C53" s="8"/>
      <c r="D53" s="8"/>
      <c r="E53" s="8"/>
      <c r="F53" s="33"/>
      <c r="G53" s="33"/>
      <c r="H53" s="29"/>
    </row>
    <row r="54" spans="1:8" ht="12.75" customHeight="1" x14ac:dyDescent="0.2">
      <c r="A54" s="228" t="s">
        <v>61</v>
      </c>
      <c r="B54" s="229"/>
      <c r="C54" s="229"/>
      <c r="D54" s="229"/>
      <c r="E54" s="229"/>
      <c r="F54" s="229"/>
      <c r="G54" s="230"/>
      <c r="H54" s="29"/>
    </row>
    <row r="55" spans="1:8" x14ac:dyDescent="0.2">
      <c r="A55" s="12" t="s">
        <v>27</v>
      </c>
      <c r="B55" s="12" t="s">
        <v>25</v>
      </c>
      <c r="C55" s="12" t="s">
        <v>26</v>
      </c>
      <c r="D55" s="12" t="s">
        <v>37</v>
      </c>
      <c r="E55" s="12" t="s">
        <v>49</v>
      </c>
      <c r="F55" s="12" t="s">
        <v>57</v>
      </c>
      <c r="G55" s="10" t="s">
        <v>11</v>
      </c>
      <c r="H55" s="29"/>
    </row>
    <row r="56" spans="1:8" x14ac:dyDescent="0.2">
      <c r="A56" s="238">
        <v>1</v>
      </c>
      <c r="B56" s="240"/>
      <c r="C56" s="22"/>
      <c r="D56" s="23"/>
      <c r="E56" s="23"/>
      <c r="F56" s="248">
        <f>(DAYS360(D56,E56)+1)/30/12</f>
        <v>2.7777777777777779E-3</v>
      </c>
      <c r="G56" s="250" t="s">
        <v>11</v>
      </c>
      <c r="H56" s="29"/>
    </row>
    <row r="57" spans="1:8" x14ac:dyDescent="0.2">
      <c r="A57" s="239"/>
      <c r="B57" s="241"/>
      <c r="C57" s="38"/>
      <c r="D57" s="271"/>
      <c r="E57" s="272"/>
      <c r="F57" s="249"/>
      <c r="G57" s="251"/>
      <c r="H57" s="29"/>
    </row>
    <row r="58" spans="1:8" ht="12.75" customHeight="1" x14ac:dyDescent="0.2">
      <c r="A58" s="242" t="s">
        <v>51</v>
      </c>
      <c r="B58" s="243"/>
      <c r="C58" s="243"/>
      <c r="D58" s="243"/>
      <c r="E58" s="243"/>
      <c r="F58" s="243"/>
      <c r="G58" s="243"/>
      <c r="H58" s="29"/>
    </row>
    <row r="59" spans="1:8" x14ac:dyDescent="0.2">
      <c r="G59" s="21"/>
      <c r="H59" s="29"/>
    </row>
    <row r="60" spans="1:8" ht="12.75" customHeight="1" x14ac:dyDescent="0.2">
      <c r="A60" s="228" t="s">
        <v>65</v>
      </c>
      <c r="B60" s="229"/>
      <c r="C60" s="229"/>
      <c r="D60" s="229"/>
      <c r="E60" s="229"/>
      <c r="F60" s="229"/>
      <c r="G60" s="230"/>
      <c r="H60" s="29"/>
    </row>
    <row r="61" spans="1:8" x14ac:dyDescent="0.2">
      <c r="A61" s="12" t="s">
        <v>6</v>
      </c>
      <c r="B61" s="12" t="s">
        <v>28</v>
      </c>
      <c r="C61" s="244" t="s">
        <v>29</v>
      </c>
      <c r="D61" s="245"/>
      <c r="E61" s="12" t="s">
        <v>19</v>
      </c>
      <c r="F61" s="12" t="s">
        <v>52</v>
      </c>
      <c r="G61" s="12" t="s">
        <v>58</v>
      </c>
      <c r="H61" s="29"/>
    </row>
    <row r="62" spans="1:8" x14ac:dyDescent="0.2">
      <c r="A62" s="31">
        <v>1</v>
      </c>
      <c r="B62" s="31"/>
      <c r="C62" s="246"/>
      <c r="D62" s="247"/>
      <c r="E62" s="45"/>
      <c r="F62" s="45"/>
      <c r="G62" s="46">
        <f>(DAYS360(E62,F62)+1)/30/12</f>
        <v>2.7777777777777779E-3</v>
      </c>
      <c r="H62" s="29"/>
    </row>
    <row r="63" spans="1:8" x14ac:dyDescent="0.2">
      <c r="A63" s="31">
        <v>2</v>
      </c>
      <c r="B63" s="31"/>
      <c r="C63" s="246"/>
      <c r="D63" s="247"/>
      <c r="E63" s="45"/>
      <c r="F63" s="45"/>
      <c r="G63" s="46">
        <f>(DAYS360(E63,F63)+1)/30/12</f>
        <v>2.7777777777777779E-3</v>
      </c>
      <c r="H63" s="29"/>
    </row>
    <row r="64" spans="1:8" x14ac:dyDescent="0.2">
      <c r="A64" s="25"/>
      <c r="B64" s="25"/>
      <c r="C64" s="25"/>
      <c r="D64" s="25"/>
      <c r="E64" s="25"/>
      <c r="F64" s="12" t="s">
        <v>46</v>
      </c>
      <c r="G64" s="14">
        <f>SUM(G62:G63)</f>
        <v>5.5555555555555558E-3</v>
      </c>
      <c r="H64" s="29"/>
    </row>
    <row r="65" spans="1:8" x14ac:dyDescent="0.2">
      <c r="A65" s="25"/>
      <c r="B65" s="25"/>
      <c r="C65" s="25"/>
      <c r="D65" s="25"/>
      <c r="E65" s="25"/>
      <c r="F65" s="15" t="s">
        <v>47</v>
      </c>
      <c r="G65" s="10" t="str">
        <f>IF(G64&gt;=2,"CUMPLE","NO CUMPLE")</f>
        <v>NO CUMPLE</v>
      </c>
      <c r="H65" s="29"/>
    </row>
    <row r="66" spans="1:8" x14ac:dyDescent="0.2">
      <c r="H66" s="29"/>
    </row>
    <row r="67" spans="1:8" ht="12.75" customHeight="1" x14ac:dyDescent="0.2">
      <c r="A67" s="228" t="s">
        <v>62</v>
      </c>
      <c r="B67" s="229"/>
      <c r="C67" s="229"/>
      <c r="D67" s="229"/>
      <c r="E67" s="229"/>
      <c r="F67" s="229"/>
      <c r="G67" s="230"/>
      <c r="H67" s="29"/>
    </row>
    <row r="68" spans="1:8" x14ac:dyDescent="0.2">
      <c r="A68" s="12" t="s">
        <v>6</v>
      </c>
      <c r="B68" s="12" t="s">
        <v>54</v>
      </c>
      <c r="C68" s="12" t="s">
        <v>56</v>
      </c>
      <c r="D68" s="12" t="s">
        <v>48</v>
      </c>
      <c r="E68" s="12" t="s">
        <v>11</v>
      </c>
      <c r="F68" s="27" t="s">
        <v>53</v>
      </c>
      <c r="G68" s="12" t="s">
        <v>11</v>
      </c>
      <c r="H68" s="29"/>
    </row>
    <row r="69" spans="1:8" x14ac:dyDescent="0.2">
      <c r="A69" s="13">
        <v>1</v>
      </c>
      <c r="B69" s="22"/>
      <c r="C69" s="13"/>
      <c r="D69" s="13"/>
      <c r="E69" s="14"/>
      <c r="F69" s="28"/>
      <c r="G69" s="14" t="s">
        <v>7</v>
      </c>
      <c r="H69" s="29"/>
    </row>
    <row r="70" spans="1:8" x14ac:dyDescent="0.2">
      <c r="A70" s="13">
        <v>2</v>
      </c>
      <c r="B70" s="22"/>
      <c r="C70" s="13"/>
      <c r="D70" s="13"/>
      <c r="E70" s="14"/>
      <c r="F70" s="28"/>
      <c r="G70" s="14" t="s">
        <v>7</v>
      </c>
      <c r="H70" s="29"/>
    </row>
    <row r="71" spans="1:8" x14ac:dyDescent="0.2">
      <c r="A71" s="259"/>
      <c r="B71" s="260"/>
      <c r="C71" s="260"/>
      <c r="D71" s="260"/>
      <c r="E71" s="261"/>
      <c r="F71" s="15" t="s">
        <v>30</v>
      </c>
      <c r="G71" s="10" t="s">
        <v>11</v>
      </c>
      <c r="H71" s="29"/>
    </row>
    <row r="73" spans="1:8" ht="12.75" customHeight="1" x14ac:dyDescent="0.2">
      <c r="A73" s="228" t="s">
        <v>70</v>
      </c>
      <c r="B73" s="229"/>
      <c r="C73" s="229"/>
      <c r="D73" s="229"/>
      <c r="E73" s="229"/>
      <c r="F73" s="229"/>
      <c r="G73" s="230"/>
    </row>
    <row r="74" spans="1:8" ht="12.75" customHeight="1" x14ac:dyDescent="0.2">
      <c r="A74" s="12" t="s">
        <v>6</v>
      </c>
      <c r="B74" s="244" t="s">
        <v>32</v>
      </c>
      <c r="C74" s="262"/>
      <c r="D74" s="245"/>
      <c r="E74" s="12" t="s">
        <v>9</v>
      </c>
      <c r="F74" s="12" t="s">
        <v>31</v>
      </c>
      <c r="G74" s="12" t="s">
        <v>11</v>
      </c>
    </row>
    <row r="75" spans="1:8" x14ac:dyDescent="0.2">
      <c r="A75" s="13">
        <v>1</v>
      </c>
      <c r="B75" s="220" t="s">
        <v>33</v>
      </c>
      <c r="C75" s="221"/>
      <c r="D75" s="222"/>
      <c r="E75" s="11"/>
      <c r="F75" s="11"/>
      <c r="G75" s="10" t="s">
        <v>7</v>
      </c>
    </row>
    <row r="76" spans="1:8" ht="12.75" customHeight="1" x14ac:dyDescent="0.2">
      <c r="A76" s="13">
        <v>2</v>
      </c>
      <c r="B76" s="220" t="s">
        <v>39</v>
      </c>
      <c r="C76" s="221"/>
      <c r="D76" s="222"/>
      <c r="E76" s="11"/>
      <c r="F76" s="11"/>
      <c r="G76" s="10" t="s">
        <v>7</v>
      </c>
    </row>
    <row r="77" spans="1:8" x14ac:dyDescent="0.2">
      <c r="A77" s="13">
        <v>3</v>
      </c>
      <c r="B77" s="220" t="s">
        <v>34</v>
      </c>
      <c r="C77" s="221"/>
      <c r="D77" s="222"/>
      <c r="E77" s="11"/>
      <c r="F77" s="11"/>
      <c r="G77" s="10" t="s">
        <v>7</v>
      </c>
    </row>
    <row r="78" spans="1:8" x14ac:dyDescent="0.2">
      <c r="A78" s="13">
        <v>4</v>
      </c>
      <c r="B78" s="220" t="s">
        <v>40</v>
      </c>
      <c r="C78" s="221"/>
      <c r="D78" s="222"/>
      <c r="E78" s="11"/>
      <c r="F78" s="11"/>
      <c r="G78" s="10" t="s">
        <v>7</v>
      </c>
    </row>
    <row r="79" spans="1:8" ht="26.1" customHeight="1" x14ac:dyDescent="0.2">
      <c r="A79" s="13">
        <v>5</v>
      </c>
      <c r="B79" s="220" t="s">
        <v>41</v>
      </c>
      <c r="C79" s="221"/>
      <c r="D79" s="222"/>
      <c r="E79" s="11"/>
      <c r="F79" s="11"/>
      <c r="G79" s="10" t="s">
        <v>7</v>
      </c>
    </row>
    <row r="80" spans="1:8" ht="26.1" customHeight="1" x14ac:dyDescent="0.2">
      <c r="A80" s="13">
        <v>6</v>
      </c>
      <c r="B80" s="220" t="s">
        <v>35</v>
      </c>
      <c r="C80" s="221"/>
      <c r="D80" s="222"/>
      <c r="E80" s="11" t="s">
        <v>72</v>
      </c>
      <c r="F80" s="11"/>
      <c r="G80" s="11" t="s">
        <v>7</v>
      </c>
    </row>
    <row r="81" spans="1:7" ht="26.1" customHeight="1" x14ac:dyDescent="0.2">
      <c r="A81" s="13">
        <v>7</v>
      </c>
      <c r="B81" s="223" t="s">
        <v>42</v>
      </c>
      <c r="C81" s="224"/>
      <c r="D81" s="225"/>
      <c r="E81" s="30"/>
      <c r="F81" s="11"/>
      <c r="G81" s="10" t="s">
        <v>7</v>
      </c>
    </row>
    <row r="82" spans="1:7" ht="12.75" customHeight="1" x14ac:dyDescent="0.2">
      <c r="A82" s="268" t="s">
        <v>71</v>
      </c>
      <c r="B82" s="269"/>
      <c r="C82" s="269"/>
      <c r="D82" s="269"/>
      <c r="E82" s="269"/>
      <c r="F82" s="269"/>
      <c r="G82" s="270"/>
    </row>
    <row r="83" spans="1:7" ht="160.5" customHeight="1" x14ac:dyDescent="0.2">
      <c r="A83" s="13">
        <v>8</v>
      </c>
      <c r="B83" s="220" t="s">
        <v>43</v>
      </c>
      <c r="C83" s="221"/>
      <c r="D83" s="222"/>
      <c r="E83" s="11"/>
      <c r="F83" s="11"/>
      <c r="G83" s="10" t="s">
        <v>7</v>
      </c>
    </row>
    <row r="84" spans="1:7" x14ac:dyDescent="0.2">
      <c r="A84" s="16"/>
      <c r="B84" s="26"/>
      <c r="C84" s="26"/>
      <c r="D84" s="26"/>
      <c r="E84" s="21"/>
      <c r="F84" s="15" t="s">
        <v>59</v>
      </c>
      <c r="G84" s="10" t="s">
        <v>11</v>
      </c>
    </row>
    <row r="87" spans="1:7" ht="12.75" customHeight="1" x14ac:dyDescent="0.2">
      <c r="A87" s="228" t="s">
        <v>66</v>
      </c>
      <c r="B87" s="229"/>
      <c r="C87" s="229"/>
      <c r="D87" s="229"/>
      <c r="E87" s="229"/>
      <c r="F87" s="229"/>
      <c r="G87" s="230"/>
    </row>
    <row r="88" spans="1:7" ht="25.5" x14ac:dyDescent="0.2">
      <c r="A88" s="10" t="s">
        <v>21</v>
      </c>
      <c r="B88" s="10" t="s">
        <v>20</v>
      </c>
      <c r="C88" s="10" t="s">
        <v>26</v>
      </c>
      <c r="D88" s="10" t="s">
        <v>24</v>
      </c>
      <c r="E88" s="10" t="s">
        <v>22</v>
      </c>
      <c r="F88" s="231" t="s">
        <v>23</v>
      </c>
      <c r="G88" s="232"/>
    </row>
    <row r="89" spans="1:7" ht="106.5" customHeight="1" x14ac:dyDescent="0.2">
      <c r="A89" s="11">
        <v>1</v>
      </c>
      <c r="B89" s="11"/>
      <c r="C89" s="17"/>
      <c r="D89" s="11"/>
      <c r="E89" s="18"/>
      <c r="F89" s="223"/>
      <c r="G89" s="225"/>
    </row>
    <row r="90" spans="1:7" x14ac:dyDescent="0.2">
      <c r="C90" s="19"/>
      <c r="E90" s="20"/>
      <c r="F90" s="19"/>
      <c r="G90" s="19"/>
    </row>
    <row r="91" spans="1:7" ht="12.75" customHeight="1" x14ac:dyDescent="0.2">
      <c r="A91" s="228" t="s">
        <v>67</v>
      </c>
      <c r="B91" s="229"/>
      <c r="C91" s="229"/>
      <c r="D91" s="229"/>
      <c r="E91" s="229"/>
      <c r="F91" s="229"/>
      <c r="G91" s="230"/>
    </row>
    <row r="92" spans="1:7" x14ac:dyDescent="0.2">
      <c r="A92" s="12" t="s">
        <v>27</v>
      </c>
      <c r="B92" s="12" t="s">
        <v>25</v>
      </c>
      <c r="C92" s="12" t="s">
        <v>26</v>
      </c>
      <c r="D92" s="12" t="s">
        <v>37</v>
      </c>
      <c r="E92" s="12" t="s">
        <v>49</v>
      </c>
      <c r="F92" s="12" t="s">
        <v>57</v>
      </c>
      <c r="G92" s="10" t="s">
        <v>11</v>
      </c>
    </row>
    <row r="93" spans="1:7" x14ac:dyDescent="0.2">
      <c r="A93" s="238">
        <v>1</v>
      </c>
      <c r="B93" s="240"/>
      <c r="C93" s="22"/>
      <c r="D93" s="23"/>
      <c r="E93" s="23"/>
      <c r="F93" s="248">
        <f>(DAYS360(D93,E93)+1)/30/12</f>
        <v>2.7777777777777779E-3</v>
      </c>
      <c r="G93" s="250" t="s">
        <v>11</v>
      </c>
    </row>
    <row r="94" spans="1:7" x14ac:dyDescent="0.2">
      <c r="A94" s="239"/>
      <c r="B94" s="241"/>
      <c r="C94" s="273"/>
      <c r="D94" s="273"/>
      <c r="E94" s="32"/>
      <c r="F94" s="249"/>
      <c r="G94" s="251"/>
    </row>
    <row r="95" spans="1:7" ht="12.75" customHeight="1" x14ac:dyDescent="0.2">
      <c r="A95" s="242" t="s">
        <v>51</v>
      </c>
      <c r="B95" s="243"/>
      <c r="C95" s="243"/>
      <c r="D95" s="243"/>
      <c r="E95" s="243"/>
      <c r="F95" s="243"/>
      <c r="G95" s="243"/>
    </row>
    <row r="96" spans="1:7" ht="12.75" customHeight="1" x14ac:dyDescent="0.2">
      <c r="G96" s="21"/>
    </row>
    <row r="97" spans="1:7" ht="12.75" customHeight="1" x14ac:dyDescent="0.2">
      <c r="A97" s="228" t="s">
        <v>68</v>
      </c>
      <c r="B97" s="229"/>
      <c r="C97" s="229"/>
      <c r="D97" s="229"/>
      <c r="E97" s="229"/>
      <c r="F97" s="229"/>
      <c r="G97" s="230"/>
    </row>
    <row r="98" spans="1:7" x14ac:dyDescent="0.2">
      <c r="A98" s="12" t="s">
        <v>6</v>
      </c>
      <c r="B98" s="12" t="s">
        <v>28</v>
      </c>
      <c r="C98" s="244" t="s">
        <v>29</v>
      </c>
      <c r="D98" s="245"/>
      <c r="E98" s="12" t="s">
        <v>19</v>
      </c>
      <c r="F98" s="12" t="s">
        <v>52</v>
      </c>
      <c r="G98" s="12" t="s">
        <v>58</v>
      </c>
    </row>
    <row r="99" spans="1:7" x14ac:dyDescent="0.2">
      <c r="A99" s="22">
        <v>1</v>
      </c>
      <c r="B99" s="22"/>
      <c r="C99" s="226"/>
      <c r="D99" s="227"/>
      <c r="E99" s="23"/>
      <c r="F99" s="23"/>
      <c r="G99" s="24">
        <f t="shared" ref="G99:G107" si="0">(DAYS360(E99,F99)+1)/30/12</f>
        <v>2.7777777777777779E-3</v>
      </c>
    </row>
    <row r="100" spans="1:7" x14ac:dyDescent="0.2">
      <c r="A100" s="22">
        <v>2</v>
      </c>
      <c r="B100" s="22"/>
      <c r="C100" s="226"/>
      <c r="D100" s="227"/>
      <c r="E100" s="23"/>
      <c r="F100" s="23"/>
      <c r="G100" s="24">
        <f t="shared" si="0"/>
        <v>2.7777777777777779E-3</v>
      </c>
    </row>
    <row r="101" spans="1:7" x14ac:dyDescent="0.2">
      <c r="A101" s="22">
        <v>3</v>
      </c>
      <c r="B101" s="22"/>
      <c r="C101" s="226"/>
      <c r="D101" s="227"/>
      <c r="E101" s="23"/>
      <c r="F101" s="23"/>
      <c r="G101" s="24">
        <f t="shared" si="0"/>
        <v>2.7777777777777779E-3</v>
      </c>
    </row>
    <row r="102" spans="1:7" x14ac:dyDescent="0.2">
      <c r="A102" s="22">
        <v>4</v>
      </c>
      <c r="B102" s="22"/>
      <c r="C102" s="226"/>
      <c r="D102" s="227"/>
      <c r="E102" s="23"/>
      <c r="F102" s="23"/>
      <c r="G102" s="24">
        <f t="shared" si="0"/>
        <v>2.7777777777777779E-3</v>
      </c>
    </row>
    <row r="103" spans="1:7" x14ac:dyDescent="0.2">
      <c r="A103" s="22">
        <v>5</v>
      </c>
      <c r="B103" s="22"/>
      <c r="C103" s="226"/>
      <c r="D103" s="227"/>
      <c r="E103" s="23"/>
      <c r="F103" s="23"/>
      <c r="G103" s="24">
        <f t="shared" si="0"/>
        <v>2.7777777777777779E-3</v>
      </c>
    </row>
    <row r="104" spans="1:7" x14ac:dyDescent="0.2">
      <c r="A104" s="22">
        <v>6</v>
      </c>
      <c r="B104" s="22"/>
      <c r="C104" s="226"/>
      <c r="D104" s="227"/>
      <c r="E104" s="23"/>
      <c r="F104" s="23"/>
      <c r="G104" s="24">
        <f t="shared" si="0"/>
        <v>2.7777777777777779E-3</v>
      </c>
    </row>
    <row r="105" spans="1:7" x14ac:dyDescent="0.2">
      <c r="A105" s="22">
        <v>7</v>
      </c>
      <c r="B105" s="22"/>
      <c r="C105" s="226"/>
      <c r="D105" s="227"/>
      <c r="E105" s="23"/>
      <c r="F105" s="23"/>
      <c r="G105" s="24">
        <f t="shared" si="0"/>
        <v>2.7777777777777779E-3</v>
      </c>
    </row>
    <row r="106" spans="1:7" x14ac:dyDescent="0.2">
      <c r="A106" s="22">
        <v>8</v>
      </c>
      <c r="B106" s="22"/>
      <c r="C106" s="226"/>
      <c r="D106" s="227"/>
      <c r="E106" s="23"/>
      <c r="F106" s="23"/>
      <c r="G106" s="24">
        <f t="shared" si="0"/>
        <v>2.7777777777777779E-3</v>
      </c>
    </row>
    <row r="107" spans="1:7" x14ac:dyDescent="0.2">
      <c r="A107" s="22">
        <v>9</v>
      </c>
      <c r="B107" s="22"/>
      <c r="C107" s="226"/>
      <c r="D107" s="227"/>
      <c r="E107" s="23"/>
      <c r="F107" s="23"/>
      <c r="G107" s="24">
        <f t="shared" si="0"/>
        <v>2.7777777777777779E-3</v>
      </c>
    </row>
    <row r="108" spans="1:7" x14ac:dyDescent="0.2">
      <c r="A108" s="25"/>
      <c r="B108" s="25"/>
      <c r="C108" s="25"/>
      <c r="D108" s="25"/>
      <c r="E108" s="25"/>
      <c r="F108" s="12" t="s">
        <v>46</v>
      </c>
      <c r="G108" s="14">
        <f>SUM(G99:G107)</f>
        <v>2.5000000000000001E-2</v>
      </c>
    </row>
    <row r="109" spans="1:7" x14ac:dyDescent="0.2">
      <c r="A109" s="25"/>
      <c r="B109" s="25"/>
      <c r="C109" s="25"/>
      <c r="D109" s="25"/>
      <c r="E109" s="25"/>
      <c r="F109" s="15" t="s">
        <v>47</v>
      </c>
      <c r="G109" s="10" t="str">
        <f>IF(G108&gt;=4,"CUMPLE","NO CUMPLE")</f>
        <v>NO CUMPLE</v>
      </c>
    </row>
    <row r="111" spans="1:7" ht="12.75" customHeight="1" x14ac:dyDescent="0.2">
      <c r="A111" s="228" t="s">
        <v>69</v>
      </c>
      <c r="B111" s="229"/>
      <c r="C111" s="229"/>
      <c r="D111" s="229"/>
      <c r="E111" s="229"/>
      <c r="F111" s="229"/>
      <c r="G111" s="230"/>
    </row>
    <row r="112" spans="1:7" x14ac:dyDescent="0.2">
      <c r="A112" s="12" t="s">
        <v>6</v>
      </c>
      <c r="B112" s="12" t="s">
        <v>54</v>
      </c>
      <c r="C112" s="12" t="s">
        <v>56</v>
      </c>
      <c r="D112" s="12" t="s">
        <v>48</v>
      </c>
      <c r="E112" s="12" t="s">
        <v>11</v>
      </c>
      <c r="F112" s="27" t="s">
        <v>53</v>
      </c>
      <c r="G112" s="12" t="s">
        <v>11</v>
      </c>
    </row>
    <row r="113" spans="1:7" x14ac:dyDescent="0.2">
      <c r="A113" s="13">
        <v>1</v>
      </c>
      <c r="B113" s="22"/>
      <c r="C113" s="13"/>
      <c r="D113" s="13"/>
      <c r="E113" s="14"/>
      <c r="F113" s="28"/>
      <c r="G113" s="14" t="s">
        <v>7</v>
      </c>
    </row>
    <row r="114" spans="1:7" x14ac:dyDescent="0.2">
      <c r="A114" s="13">
        <v>2</v>
      </c>
      <c r="B114" s="22"/>
      <c r="C114" s="13"/>
      <c r="D114" s="13"/>
      <c r="E114" s="14"/>
      <c r="F114" s="28"/>
      <c r="G114" s="14" t="s">
        <v>7</v>
      </c>
    </row>
    <row r="115" spans="1:7" x14ac:dyDescent="0.2">
      <c r="A115" s="259"/>
      <c r="B115" s="260"/>
      <c r="C115" s="260"/>
      <c r="D115" s="260"/>
      <c r="E115" s="261"/>
      <c r="F115" s="15" t="s">
        <v>30</v>
      </c>
      <c r="G115" s="10" t="s">
        <v>11</v>
      </c>
    </row>
    <row r="116" spans="1:7" x14ac:dyDescent="0.2">
      <c r="A116" s="16"/>
    </row>
    <row r="117" spans="1:7" ht="12.75" customHeight="1" x14ac:dyDescent="0.2">
      <c r="A117" s="228" t="s">
        <v>70</v>
      </c>
      <c r="B117" s="229"/>
      <c r="C117" s="229"/>
      <c r="D117" s="229"/>
      <c r="E117" s="229"/>
      <c r="F117" s="229"/>
      <c r="G117" s="230"/>
    </row>
    <row r="118" spans="1:7" ht="12.75" customHeight="1" x14ac:dyDescent="0.2">
      <c r="A118" s="12" t="s">
        <v>6</v>
      </c>
      <c r="B118" s="244" t="s">
        <v>32</v>
      </c>
      <c r="C118" s="262"/>
      <c r="D118" s="245"/>
      <c r="E118" s="12" t="s">
        <v>9</v>
      </c>
      <c r="F118" s="12" t="s">
        <v>31</v>
      </c>
      <c r="G118" s="12" t="s">
        <v>11</v>
      </c>
    </row>
    <row r="119" spans="1:7" x14ac:dyDescent="0.2">
      <c r="A119" s="13">
        <v>1</v>
      </c>
      <c r="B119" s="220" t="s">
        <v>33</v>
      </c>
      <c r="C119" s="221"/>
      <c r="D119" s="222"/>
      <c r="E119" s="11"/>
      <c r="F119" s="11"/>
      <c r="G119" s="10" t="s">
        <v>7</v>
      </c>
    </row>
    <row r="120" spans="1:7" ht="12.75" customHeight="1" x14ac:dyDescent="0.2">
      <c r="A120" s="13">
        <v>2</v>
      </c>
      <c r="B120" s="220" t="s">
        <v>39</v>
      </c>
      <c r="C120" s="221"/>
      <c r="D120" s="222"/>
      <c r="E120" s="11"/>
      <c r="F120" s="11"/>
      <c r="G120" s="10" t="s">
        <v>7</v>
      </c>
    </row>
    <row r="121" spans="1:7" x14ac:dyDescent="0.2">
      <c r="A121" s="13">
        <v>3</v>
      </c>
      <c r="B121" s="220" t="s">
        <v>34</v>
      </c>
      <c r="C121" s="221"/>
      <c r="D121" s="222"/>
      <c r="E121" s="11"/>
      <c r="F121" s="11"/>
      <c r="G121" s="10" t="s">
        <v>7</v>
      </c>
    </row>
    <row r="122" spans="1:7" ht="12.75" customHeight="1" x14ac:dyDescent="0.2">
      <c r="A122" s="13">
        <v>4</v>
      </c>
      <c r="B122" s="220" t="s">
        <v>40</v>
      </c>
      <c r="C122" s="221"/>
      <c r="D122" s="222"/>
      <c r="E122" s="11"/>
      <c r="F122" s="11"/>
      <c r="G122" s="10" t="s">
        <v>7</v>
      </c>
    </row>
    <row r="123" spans="1:7" ht="26.1" customHeight="1" x14ac:dyDescent="0.2">
      <c r="A123" s="13">
        <v>5</v>
      </c>
      <c r="B123" s="220" t="s">
        <v>41</v>
      </c>
      <c r="C123" s="221"/>
      <c r="D123" s="222"/>
      <c r="E123" s="11"/>
      <c r="F123" s="11"/>
      <c r="G123" s="10" t="s">
        <v>7</v>
      </c>
    </row>
    <row r="124" spans="1:7" ht="26.1" customHeight="1" x14ac:dyDescent="0.2">
      <c r="A124" s="13">
        <v>6</v>
      </c>
      <c r="B124" s="220" t="s">
        <v>35</v>
      </c>
      <c r="C124" s="221"/>
      <c r="D124" s="222"/>
      <c r="E124" s="11" t="s">
        <v>45</v>
      </c>
      <c r="F124" s="11"/>
      <c r="G124" s="11" t="s">
        <v>45</v>
      </c>
    </row>
    <row r="125" spans="1:7" ht="26.1" customHeight="1" x14ac:dyDescent="0.2">
      <c r="A125" s="13">
        <v>7</v>
      </c>
      <c r="B125" s="223" t="s">
        <v>42</v>
      </c>
      <c r="C125" s="224"/>
      <c r="D125" s="225"/>
      <c r="E125" s="30"/>
      <c r="F125" s="11"/>
      <c r="G125" s="10" t="s">
        <v>7</v>
      </c>
    </row>
    <row r="126" spans="1:7" ht="12.75" customHeight="1" x14ac:dyDescent="0.2">
      <c r="A126" s="268" t="s">
        <v>71</v>
      </c>
      <c r="B126" s="269"/>
      <c r="C126" s="269"/>
      <c r="D126" s="269"/>
      <c r="E126" s="269"/>
      <c r="F126" s="269"/>
      <c r="G126" s="270"/>
    </row>
    <row r="127" spans="1:7" ht="163.5" customHeight="1" x14ac:dyDescent="0.2">
      <c r="A127" s="13">
        <v>8</v>
      </c>
      <c r="B127" s="220" t="s">
        <v>43</v>
      </c>
      <c r="C127" s="221"/>
      <c r="D127" s="222"/>
      <c r="E127" s="11"/>
      <c r="F127" s="11"/>
      <c r="G127" s="10" t="s">
        <v>7</v>
      </c>
    </row>
    <row r="128" spans="1:7" x14ac:dyDescent="0.2">
      <c r="A128" s="16"/>
      <c r="B128" s="26"/>
      <c r="C128" s="26"/>
      <c r="D128" s="26"/>
      <c r="E128" s="21"/>
      <c r="F128" s="15" t="s">
        <v>59</v>
      </c>
      <c r="G128" s="10" t="s">
        <v>11</v>
      </c>
    </row>
    <row r="130" spans="1:7" ht="12.75" customHeight="1" x14ac:dyDescent="0.2">
      <c r="A130" s="233" t="s">
        <v>44</v>
      </c>
      <c r="B130" s="234"/>
      <c r="C130" s="234"/>
      <c r="D130" s="234"/>
      <c r="E130" s="235"/>
      <c r="F130" s="236" t="s">
        <v>11</v>
      </c>
      <c r="G130" s="237"/>
    </row>
  </sheetData>
  <mergeCells count="99">
    <mergeCell ref="B39:D39"/>
    <mergeCell ref="B40:D40"/>
    <mergeCell ref="A30:G30"/>
    <mergeCell ref="A34:E34"/>
    <mergeCell ref="A36:G36"/>
    <mergeCell ref="B37:D37"/>
    <mergeCell ref="B38:D38"/>
    <mergeCell ref="A126:G126"/>
    <mergeCell ref="C94:D94"/>
    <mergeCell ref="B121:D121"/>
    <mergeCell ref="A117:G117"/>
    <mergeCell ref="B127:D127"/>
    <mergeCell ref="B122:D122"/>
    <mergeCell ref="B123:D123"/>
    <mergeCell ref="B124:D124"/>
    <mergeCell ref="B125:D125"/>
    <mergeCell ref="B118:D118"/>
    <mergeCell ref="B119:D119"/>
    <mergeCell ref="B120:D120"/>
    <mergeCell ref="A95:G95"/>
    <mergeCell ref="A111:G111"/>
    <mergeCell ref="A115:E115"/>
    <mergeCell ref="A97:G97"/>
    <mergeCell ref="C99:D99"/>
    <mergeCell ref="C100:D100"/>
    <mergeCell ref="C101:D101"/>
    <mergeCell ref="C102:D102"/>
    <mergeCell ref="A1:G1"/>
    <mergeCell ref="A3:G3"/>
    <mergeCell ref="A2:G2"/>
    <mergeCell ref="A4:G4"/>
    <mergeCell ref="A5:G5"/>
    <mergeCell ref="B46:D46"/>
    <mergeCell ref="C25:D25"/>
    <mergeCell ref="A45:G45"/>
    <mergeCell ref="D57:E57"/>
    <mergeCell ref="A82:G82"/>
    <mergeCell ref="B75:D75"/>
    <mergeCell ref="B76:D76"/>
    <mergeCell ref="A73:G73"/>
    <mergeCell ref="A93:A94"/>
    <mergeCell ref="B93:B94"/>
    <mergeCell ref="B74:D74"/>
    <mergeCell ref="C98:D98"/>
    <mergeCell ref="B77:D77"/>
    <mergeCell ref="B78:D78"/>
    <mergeCell ref="C61:D61"/>
    <mergeCell ref="C62:D62"/>
    <mergeCell ref="C63:D63"/>
    <mergeCell ref="A67:G67"/>
    <mergeCell ref="A71:E71"/>
    <mergeCell ref="A7:G7"/>
    <mergeCell ref="A87:G87"/>
    <mergeCell ref="F88:G88"/>
    <mergeCell ref="F89:G89"/>
    <mergeCell ref="A91:G91"/>
    <mergeCell ref="B9:C9"/>
    <mergeCell ref="B10:C10"/>
    <mergeCell ref="A8:G8"/>
    <mergeCell ref="F9:G9"/>
    <mergeCell ref="F10:G10"/>
    <mergeCell ref="A54:G54"/>
    <mergeCell ref="A56:A57"/>
    <mergeCell ref="B56:B57"/>
    <mergeCell ref="F56:F57"/>
    <mergeCell ref="G56:G57"/>
    <mergeCell ref="A58:G58"/>
    <mergeCell ref="A130:E130"/>
    <mergeCell ref="F130:G130"/>
    <mergeCell ref="C107:D107"/>
    <mergeCell ref="A12:G12"/>
    <mergeCell ref="F13:G13"/>
    <mergeCell ref="F14:G14"/>
    <mergeCell ref="A16:G16"/>
    <mergeCell ref="A18:A19"/>
    <mergeCell ref="B18:B19"/>
    <mergeCell ref="A20:G20"/>
    <mergeCell ref="A22:G22"/>
    <mergeCell ref="C23:D23"/>
    <mergeCell ref="C24:D24"/>
    <mergeCell ref="C26:D26"/>
    <mergeCell ref="F93:F94"/>
    <mergeCell ref="G93:G94"/>
    <mergeCell ref="B41:D41"/>
    <mergeCell ref="B42:D42"/>
    <mergeCell ref="B43:D43"/>
    <mergeCell ref="B44:D44"/>
    <mergeCell ref="C106:D106"/>
    <mergeCell ref="B79:D79"/>
    <mergeCell ref="B80:D80"/>
    <mergeCell ref="B81:D81"/>
    <mergeCell ref="B83:D83"/>
    <mergeCell ref="C103:D103"/>
    <mergeCell ref="C104:D104"/>
    <mergeCell ref="C105:D105"/>
    <mergeCell ref="A50:G50"/>
    <mergeCell ref="F51:G51"/>
    <mergeCell ref="F52:G52"/>
    <mergeCell ref="A60:G60"/>
  </mergeCells>
  <phoneticPr fontId="14" type="noConversion"/>
  <conditionalFormatting sqref="D32:D33">
    <cfRule type="cellIs" dxfId="8" priority="5" operator="lessThan">
      <formula>700</formula>
    </cfRule>
  </conditionalFormatting>
  <conditionalFormatting sqref="D69:D70">
    <cfRule type="cellIs" dxfId="7" priority="3" operator="lessThan">
      <formula>700</formula>
    </cfRule>
  </conditionalFormatting>
  <conditionalFormatting sqref="D113:D114">
    <cfRule type="cellIs" dxfId="6" priority="11" operator="lessThan">
      <formula>700</formula>
    </cfRule>
  </conditionalFormatting>
  <conditionalFormatting sqref="G18 G28 G34:G35">
    <cfRule type="cellIs" dxfId="5" priority="6" operator="equal">
      <formula>"NO CUMPLE"</formula>
    </cfRule>
  </conditionalFormatting>
  <conditionalFormatting sqref="G47:G48">
    <cfRule type="cellIs" dxfId="4" priority="1" operator="equal">
      <formula>"NO CUMPLE"</formula>
    </cfRule>
  </conditionalFormatting>
  <conditionalFormatting sqref="G56 G65 G71">
    <cfRule type="cellIs" dxfId="3" priority="4" operator="equal">
      <formula>"NO CUMPLE"</formula>
    </cfRule>
  </conditionalFormatting>
  <conditionalFormatting sqref="G84">
    <cfRule type="cellIs" dxfId="2" priority="2" operator="equal">
      <formula>"NO CUMPLE"</formula>
    </cfRule>
  </conditionalFormatting>
  <conditionalFormatting sqref="G93 G109 G115">
    <cfRule type="cellIs" dxfId="1" priority="13" operator="equal">
      <formula>"NO CUMPLE"</formula>
    </cfRule>
  </conditionalFormatting>
  <conditionalFormatting sqref="G128">
    <cfRule type="cellIs" dxfId="0" priority="9" operator="equal">
      <formula>"NO CUMPLE"</formula>
    </cfRule>
  </conditionalFormatting>
  <printOptions horizontalCentered="1" verticalCentered="1"/>
  <pageMargins left="0.70866141732283472" right="0.70866141732283472" top="0.74803149606299213" bottom="0.74803149606299213" header="0.31496062992125984" footer="0.31496062992125984"/>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CONSOLIDADO</vt:lpstr>
      <vt:lpstr>EXPERIENCIA</vt:lpstr>
      <vt:lpstr>EQUIPO MÍNIMO</vt:lpstr>
      <vt:lpstr>EQUIPO MINIMO DE TRABAJO</vt:lpstr>
      <vt:lpstr>CONSOLIDADO!Print_Area</vt:lpstr>
      <vt:lpstr>'EQUIPO MÍNIMO'!Print_Area</vt:lpstr>
      <vt:lpstr>'EQUIPO MINIMO DE TRABAJO'!Print_Area</vt:lpstr>
      <vt:lpstr>EXPERIENCIA!Print_Area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2024-12-10T15:20:12Z</cp:lastPrinted>
  <dcterms:created xsi:type="dcterms:W3CDTF">1996-11-27T10:00:04Z</dcterms:created>
  <dcterms:modified xsi:type="dcterms:W3CDTF">2024-12-10T15:21:09Z</dcterms:modified>
  <cp:category/>
  <cp:contentStatus/>
</cp:coreProperties>
</file>