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SANDRA 2024\PROCESOS 2024\SAE\PUBLICACION 1\ANEXOS\ANEXOS\"/>
    </mc:Choice>
  </mc:AlternateContent>
  <xr:revisionPtr revIDLastSave="0" documentId="13_ncr:1_{C8B6D2F6-E339-4E80-8825-F0E2F92FF3D4}" xr6:coauthVersionLast="47" xr6:coauthVersionMax="47" xr10:uidLastSave="{00000000-0000-0000-0000-000000000000}"/>
  <bookViews>
    <workbookView xWindow="-120" yWindow="-120" windowWidth="20730" windowHeight="11040" xr2:uid="{CA4D4449-E3FF-42FC-8882-AF573D4C914B}"/>
  </bookViews>
  <sheets>
    <sheet name="FORMATO COTIZACION" sheetId="1" r:id="rId1"/>
  </sheets>
  <definedNames>
    <definedName name="_xlnm.Print_Area" localSheetId="0">'FORMATO COTIZACION'!$A$1:$F$383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4" i="1" l="1"/>
  <c r="F367" i="1" s="1"/>
  <c r="F345" i="1"/>
  <c r="F344" i="1"/>
  <c r="F342" i="1"/>
  <c r="F341" i="1"/>
  <c r="F339" i="1"/>
  <c r="F337" i="1"/>
  <c r="F336" i="1"/>
  <c r="F334" i="1"/>
  <c r="F333" i="1"/>
  <c r="F332" i="1"/>
  <c r="F330" i="1"/>
  <c r="F348" i="1"/>
  <c r="F347" i="1"/>
  <c r="F353" i="1"/>
  <c r="F351" i="1"/>
  <c r="F350" i="1"/>
  <c r="F289" i="1"/>
  <c r="F290" i="1"/>
  <c r="F291" i="1"/>
  <c r="F292" i="1"/>
  <c r="F293" i="1"/>
  <c r="F294" i="1"/>
  <c r="F295" i="1"/>
  <c r="F296" i="1"/>
  <c r="F297" i="1"/>
  <c r="F298" i="1"/>
  <c r="F299" i="1"/>
  <c r="F300" i="1"/>
  <c r="F301"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288" i="1"/>
  <c r="F286" i="1"/>
  <c r="F355" i="1" s="1"/>
  <c r="F356" i="1" l="1"/>
  <c r="F357" i="1"/>
  <c r="F358" i="1"/>
  <c r="F359" i="1" s="1"/>
  <c r="F360" i="1" l="1"/>
  <c r="F200" i="1" l="1"/>
  <c r="F201" i="1"/>
  <c r="F202" i="1"/>
  <c r="F203" i="1"/>
  <c r="F204" i="1"/>
  <c r="F205" i="1"/>
  <c r="F206" i="1"/>
  <c r="F207" i="1"/>
  <c r="F208" i="1"/>
  <c r="F209" i="1"/>
  <c r="F212" i="1"/>
  <c r="F213" i="1"/>
  <c r="F214" i="1"/>
  <c r="F215" i="1"/>
  <c r="F218" i="1"/>
  <c r="F219" i="1"/>
  <c r="F221" i="1"/>
  <c r="F222" i="1"/>
  <c r="F223" i="1"/>
  <c r="F224" i="1"/>
  <c r="F225" i="1"/>
  <c r="F226" i="1"/>
  <c r="F227" i="1"/>
  <c r="F228" i="1"/>
  <c r="F231" i="1"/>
  <c r="F232" i="1"/>
  <c r="F233" i="1"/>
  <c r="F236" i="1"/>
  <c r="F237" i="1"/>
  <c r="F238" i="1"/>
  <c r="F239" i="1"/>
  <c r="F240" i="1"/>
  <c r="F241" i="1"/>
  <c r="F242" i="1"/>
  <c r="F243" i="1"/>
  <c r="F244" i="1"/>
  <c r="F245" i="1"/>
  <c r="F246" i="1"/>
  <c r="F247" i="1"/>
  <c r="F248" i="1"/>
  <c r="F249" i="1"/>
  <c r="F251" i="1"/>
  <c r="F252" i="1"/>
  <c r="F253" i="1"/>
  <c r="F254" i="1"/>
  <c r="F255" i="1"/>
  <c r="F256" i="1"/>
  <c r="F257" i="1"/>
  <c r="F258" i="1"/>
  <c r="F260" i="1"/>
  <c r="F261" i="1"/>
  <c r="F263" i="1"/>
  <c r="F264" i="1"/>
  <c r="F265" i="1"/>
  <c r="F267" i="1"/>
  <c r="F268" i="1"/>
  <c r="F269" i="1"/>
  <c r="F271" i="1"/>
  <c r="F199" i="1"/>
  <c r="F197" i="1"/>
  <c r="D234" i="1"/>
  <c r="F234" i="1" s="1"/>
  <c r="D230" i="1"/>
  <c r="F230" i="1" s="1"/>
  <c r="D229" i="1"/>
  <c r="F229" i="1" s="1"/>
  <c r="D220" i="1"/>
  <c r="F220" i="1" s="1"/>
  <c r="D217" i="1"/>
  <c r="F217" i="1" s="1"/>
  <c r="D216" i="1"/>
  <c r="F216" i="1" s="1"/>
  <c r="F182" i="1"/>
  <c r="F180" i="1"/>
  <c r="D179" i="1"/>
  <c r="F179" i="1" s="1"/>
  <c r="F177" i="1"/>
  <c r="F176" i="1"/>
  <c r="D175" i="1"/>
  <c r="F175" i="1" s="1"/>
  <c r="F173" i="1"/>
  <c r="F172" i="1"/>
  <c r="F170" i="1"/>
  <c r="F169" i="1"/>
  <c r="F168" i="1"/>
  <c r="F167" i="1"/>
  <c r="F166" i="1"/>
  <c r="F165" i="1"/>
  <c r="F164" i="1"/>
  <c r="F163" i="1"/>
  <c r="F162" i="1"/>
  <c r="F161" i="1"/>
  <c r="F160" i="1"/>
  <c r="F159" i="1"/>
  <c r="F157" i="1"/>
  <c r="F156" i="1"/>
  <c r="F155" i="1"/>
  <c r="F154" i="1"/>
  <c r="F153" i="1"/>
  <c r="F152" i="1"/>
  <c r="F151" i="1"/>
  <c r="F150" i="1"/>
  <c r="F149" i="1"/>
  <c r="F148" i="1"/>
  <c r="F147" i="1"/>
  <c r="F146" i="1"/>
  <c r="F144" i="1"/>
  <c r="F143" i="1"/>
  <c r="F142" i="1"/>
  <c r="F141" i="1"/>
  <c r="F140" i="1"/>
  <c r="F139" i="1"/>
  <c r="D138" i="1"/>
  <c r="F138" i="1" s="1"/>
  <c r="F137" i="1"/>
  <c r="D136" i="1"/>
  <c r="F136" i="1" s="1"/>
  <c r="F135" i="1"/>
  <c r="F134" i="1"/>
  <c r="D133" i="1"/>
  <c r="F133" i="1" s="1"/>
  <c r="D132" i="1"/>
  <c r="F132" i="1" s="1"/>
  <c r="F131" i="1"/>
  <c r="D130" i="1"/>
  <c r="F130" i="1" s="1"/>
  <c r="F129" i="1"/>
  <c r="D128" i="1"/>
  <c r="F128" i="1" s="1"/>
  <c r="D127" i="1"/>
  <c r="F127" i="1" s="1"/>
  <c r="F126" i="1"/>
  <c r="F123" i="1"/>
  <c r="F122" i="1"/>
  <c r="F121" i="1"/>
  <c r="D120" i="1"/>
  <c r="F120" i="1" s="1"/>
  <c r="F119" i="1"/>
  <c r="F118" i="1"/>
  <c r="F117" i="1"/>
  <c r="F116" i="1"/>
  <c r="F115" i="1"/>
  <c r="F114" i="1"/>
  <c r="F113" i="1"/>
  <c r="F112" i="1"/>
  <c r="F110" i="1"/>
  <c r="F273" i="1" l="1"/>
  <c r="F276" i="1" s="1"/>
  <c r="F277" i="1" s="1"/>
  <c r="F184" i="1"/>
  <c r="F187" i="1" s="1"/>
  <c r="F188" i="1" s="1"/>
  <c r="F274" i="1" l="1"/>
  <c r="F275" i="1"/>
  <c r="F185" i="1"/>
  <c r="F186" i="1"/>
  <c r="F92" i="1"/>
  <c r="F75" i="1"/>
  <c r="F278" i="1" l="1"/>
  <c r="F189" i="1"/>
  <c r="F68" i="1"/>
  <c r="F67" i="1"/>
  <c r="F66" i="1"/>
  <c r="F43" i="1" l="1"/>
  <c r="F11" i="1"/>
  <c r="F12" i="1"/>
  <c r="F13" i="1"/>
  <c r="F14" i="1"/>
  <c r="F15" i="1"/>
  <c r="F17" i="1"/>
  <c r="F18" i="1"/>
  <c r="F19" i="1"/>
  <c r="F20" i="1"/>
  <c r="F24" i="1"/>
  <c r="F25" i="1"/>
  <c r="F26" i="1"/>
  <c r="F30" i="1"/>
  <c r="F31" i="1"/>
  <c r="F32" i="1"/>
  <c r="F33" i="1"/>
  <c r="F35" i="1"/>
  <c r="F36" i="1"/>
  <c r="F57" i="1"/>
  <c r="F58" i="1"/>
  <c r="F59" i="1"/>
  <c r="F60" i="1"/>
  <c r="F61" i="1"/>
  <c r="F62" i="1"/>
  <c r="F63" i="1"/>
  <c r="F38" i="1"/>
  <c r="F41" i="1"/>
  <c r="F42" i="1"/>
  <c r="F64" i="1"/>
  <c r="F69" i="1"/>
  <c r="F44" i="1"/>
  <c r="F45" i="1"/>
  <c r="F46" i="1"/>
  <c r="F47" i="1"/>
  <c r="F50" i="1"/>
  <c r="F51" i="1"/>
  <c r="F54" i="1"/>
  <c r="F71" i="1"/>
  <c r="F72" i="1"/>
  <c r="F76" i="1"/>
  <c r="F77" i="1"/>
  <c r="F78" i="1"/>
  <c r="F55" i="1"/>
  <c r="F27" i="1"/>
  <c r="F85" i="1"/>
  <c r="F80" i="1"/>
  <c r="F81" i="1"/>
  <c r="F82" i="1"/>
  <c r="F83" i="1"/>
  <c r="F86" i="1"/>
  <c r="F87" i="1"/>
  <c r="F88" i="1"/>
  <c r="F89" i="1"/>
  <c r="F94" i="1"/>
  <c r="F10" i="1"/>
  <c r="F8" i="1"/>
  <c r="D91" i="1" l="1"/>
  <c r="F91" i="1" s="1"/>
  <c r="D74" i="1"/>
  <c r="F74" i="1" s="1"/>
  <c r="D73" i="1"/>
  <c r="F73" i="1" s="1"/>
  <c r="D53" i="1"/>
  <c r="F53" i="1" s="1"/>
  <c r="D52" i="1"/>
  <c r="F52" i="1" s="1"/>
  <c r="D49" i="1"/>
  <c r="F49" i="1" s="1"/>
  <c r="D48" i="1"/>
  <c r="F48" i="1" s="1"/>
  <c r="D65" i="1"/>
  <c r="F65" i="1" s="1"/>
  <c r="D40" i="1"/>
  <c r="F40" i="1" s="1"/>
  <c r="D39" i="1"/>
  <c r="F39" i="1" s="1"/>
  <c r="D37" i="1"/>
  <c r="F37" i="1" s="1"/>
  <c r="D34" i="1"/>
  <c r="F34" i="1" s="1"/>
  <c r="D23" i="1"/>
  <c r="F23" i="1" s="1"/>
  <c r="D22" i="1"/>
  <c r="F22" i="1" s="1"/>
  <c r="D21" i="1"/>
  <c r="F21" i="1" s="1"/>
  <c r="D16" i="1"/>
  <c r="F16" i="1" s="1"/>
  <c r="F97" i="1" l="1"/>
  <c r="F100" i="1" l="1"/>
  <c r="F101" i="1" s="1"/>
  <c r="F98" i="1"/>
  <c r="F99" i="1"/>
  <c r="F365" i="1" l="1"/>
  <c r="F366" i="1"/>
  <c r="F368" i="1"/>
  <c r="F369" i="1"/>
  <c r="F102" i="1"/>
</calcChain>
</file>

<file path=xl/sharedStrings.xml><?xml version="1.0" encoding="utf-8"?>
<sst xmlns="http://schemas.openxmlformats.org/spreadsheetml/2006/main" count="957" uniqueCount="344">
  <si>
    <t>NOMBRE PROPONENTE</t>
  </si>
  <si>
    <t>ITEM</t>
  </si>
  <si>
    <t>DESCRIPCIÓN</t>
  </si>
  <si>
    <t>UNIDAD</t>
  </si>
  <si>
    <t>CANTIDADES</t>
  </si>
  <si>
    <t>VALOR UNITARIO</t>
  </si>
  <si>
    <t>VALOR TOTAL</t>
  </si>
  <si>
    <t>CERRAMIENTO TEMPORAL Y DELIMITACIÓN DE ESPACIOS</t>
  </si>
  <si>
    <t>1.1</t>
  </si>
  <si>
    <t>1.1.1</t>
  </si>
  <si>
    <t>CERRAMIENTO EN TELA VERDE (POLISOMBRA) INCLUYE CINTA PELIGRO, hasta 3m de alto</t>
  </si>
  <si>
    <t xml:space="preserve">ml </t>
  </si>
  <si>
    <t>2.1</t>
  </si>
  <si>
    <t xml:space="preserve">DEMOLICIONES  Y DESMONTES </t>
  </si>
  <si>
    <t>2.1.1</t>
  </si>
  <si>
    <t>2.1.2</t>
  </si>
  <si>
    <t>m²</t>
  </si>
  <si>
    <t>2.1.3</t>
  </si>
  <si>
    <t>2.1.4</t>
  </si>
  <si>
    <t>2.1.5</t>
  </si>
  <si>
    <t>unidad</t>
  </si>
  <si>
    <t>2.1.6</t>
  </si>
  <si>
    <t>2.1.7</t>
  </si>
  <si>
    <t>2.1.8</t>
  </si>
  <si>
    <t>2.1.9</t>
  </si>
  <si>
    <t>2.1.10</t>
  </si>
  <si>
    <t>M2</t>
  </si>
  <si>
    <t>2.1.11</t>
  </si>
  <si>
    <t>2.1.12</t>
  </si>
  <si>
    <t>2.1.13</t>
  </si>
  <si>
    <t>2.1.14</t>
  </si>
  <si>
    <t>2.1.15</t>
  </si>
  <si>
    <t>2.1.16</t>
  </si>
  <si>
    <t>2.1.17</t>
  </si>
  <si>
    <t>2.2</t>
  </si>
  <si>
    <t xml:space="preserve">SUMINISTRO E INSTALACIÓN </t>
  </si>
  <si>
    <t>2.2.1</t>
  </si>
  <si>
    <t>2.2.2</t>
  </si>
  <si>
    <t xml:space="preserve">SUMINISTRO E INSTALACIÓN DE MUROS EN SUPERBOARD (PANEL EN FIBRO CEMENTO) 2 CARAS DEBE INCLUIR AISLAMIENTO ACÚSTICO EN FRESCASA CON PERFILERÍA NECESARIA PARA SU CORRECTA FIJACIÓN </t>
  </si>
  <si>
    <t>2.2.3</t>
  </si>
  <si>
    <t>2.2.4</t>
  </si>
  <si>
    <t>2.2.5</t>
  </si>
  <si>
    <t>2.2.6</t>
  </si>
  <si>
    <t>2.2.7</t>
  </si>
  <si>
    <t>2.2.8</t>
  </si>
  <si>
    <t>2.2.9</t>
  </si>
  <si>
    <t>2.2.10</t>
  </si>
  <si>
    <t>2.2.11</t>
  </si>
  <si>
    <t>2.2.12</t>
  </si>
  <si>
    <t>2.2.13</t>
  </si>
  <si>
    <t>RESANE DE REGATAS SOBRE MUROS DE REDES EN PAÑETE 1:4 HASTA  5 METROS</t>
  </si>
  <si>
    <t>ML</t>
  </si>
  <si>
    <t>m2</t>
  </si>
  <si>
    <t xml:space="preserve">REPARACIÓN DE SUPERFICIES EN MURO LISO A LA VISTA </t>
  </si>
  <si>
    <t xml:space="preserve">SUMINISTRO Y APLICACIÓN DE PINTURA EN CIELO RAZO EXISTENTE  VINILO TIPO 2 A DOS MANOS  COLOR BLANCO </t>
  </si>
  <si>
    <t xml:space="preserve">SUMINISTRO Y APLICACIÓN DE PINTURA KORAZA PARA FACHADA, DOS MANOS COLOR A ESCOGER INCLUYE CARTERAS </t>
  </si>
  <si>
    <t xml:space="preserve">SUMINISTRO Y APLICACIÓN DE PINTURA TIPO 1 A DOS MANOS COLOR A ESCOGER INCLUYE CARTERAS </t>
  </si>
  <si>
    <t xml:space="preserve">SUMINISTRO Y APLICACIÓN DE PINTURA TIPO 1 A DOS MANOS LINEALES HASTA 40 CM DE ANCHO (PINTURA EN COLUMNAS CARAS INTERIORES Y EXTERIORES A LA INTEMPERIE ) COLOR A ELEGIR </t>
  </si>
  <si>
    <t xml:space="preserve">SUMINISTRO  Y APLICACIÓN DE PISO EN SPC  ESPESOR 5MM COLOR A ELEGIR </t>
  </si>
  <si>
    <t xml:space="preserve">SUMINISTRO  Y APLICACIÓN DE GUARDA ESCOBA EN PVC  ALTO 0,85 CM COLOR A ELEGIR </t>
  </si>
  <si>
    <t xml:space="preserve">SUMINISTRO Y APLICACIÓN DE PAÑETE A MURO EXISTENTE SUPERFICIE A LA VISTA ESTUCADO </t>
  </si>
  <si>
    <t xml:space="preserve">SUMINISTRO INSTALACIÓN DE CÁRCAMO PERIMETRAL INCLUYE APLICACIÓN DE PINTURA ANTICORROSIVA COLOR A ELEGIR </t>
  </si>
  <si>
    <t>SUMINISTRO E INSTALACIÓN CABLE N12, INCLUYE TUBERÍA CONDUIT  PARED GALVANIZADA CON SUS CONECTORES, ACOPLES, CODOS, ELECTRO REGISTROS (SI APLICA), NIPLES Y DEMAS ACCESORIOS NECESARIOS PARA SU FIJACIÓN</t>
  </si>
  <si>
    <t>ml</t>
  </si>
  <si>
    <t>2.3</t>
  </si>
  <si>
    <t>2.3.1</t>
  </si>
  <si>
    <t>2.3.2</t>
  </si>
  <si>
    <t>2.3.3</t>
  </si>
  <si>
    <t>2.3.4</t>
  </si>
  <si>
    <t>2.3.5</t>
  </si>
  <si>
    <t>2.3.6</t>
  </si>
  <si>
    <t>2.3.7</t>
  </si>
  <si>
    <t>2.3.8</t>
  </si>
  <si>
    <t xml:space="preserve"> SUBTOTAL SIN IVA NI AIU</t>
  </si>
  <si>
    <t>ADMINISTRACIÓN</t>
  </si>
  <si>
    <t>IMPREVISTOS</t>
  </si>
  <si>
    <t>UTILIDAD</t>
  </si>
  <si>
    <t>IVA 19% SOBRE LA UTILIDAD</t>
  </si>
  <si>
    <t>VALOR TOTAL CON IVA Y AIU</t>
  </si>
  <si>
    <t>REPARACIÓN  Y  MANTENIMIENTO DE SIFONES TERRAZAS (INCLUYE    VERIFICACIÓN    BAJANTE,    CODO,    LIMPIEZA    E INSTALACIÓN DE REJILLA)</t>
  </si>
  <si>
    <t>Global</t>
  </si>
  <si>
    <t>PRELIMINARES</t>
  </si>
  <si>
    <t>1.2</t>
  </si>
  <si>
    <t>1.2.1</t>
  </si>
  <si>
    <t>1.2.2</t>
  </si>
  <si>
    <t>1.2.3</t>
  </si>
  <si>
    <t>1.2.4</t>
  </si>
  <si>
    <t>1.2.5</t>
  </si>
  <si>
    <t>1.2.6</t>
  </si>
  <si>
    <t>1.2.7</t>
  </si>
  <si>
    <t>1.2.8</t>
  </si>
  <si>
    <t>1.2.9</t>
  </si>
  <si>
    <t>1.2.10</t>
  </si>
  <si>
    <t>1.2.11</t>
  </si>
  <si>
    <t>1.2.12</t>
  </si>
  <si>
    <t>1.2.13</t>
  </si>
  <si>
    <t>1.2.14</t>
  </si>
  <si>
    <t>1.2.15</t>
  </si>
  <si>
    <t>1.2.16</t>
  </si>
  <si>
    <t>1.2.17</t>
  </si>
  <si>
    <t>OBRA CIVIL</t>
  </si>
  <si>
    <t>CARPINTERÍA METÁLICA - PUERTAS</t>
  </si>
  <si>
    <t>2.1.18</t>
  </si>
  <si>
    <t>2.1.19</t>
  </si>
  <si>
    <t>2.1.20</t>
  </si>
  <si>
    <t>2.1.21</t>
  </si>
  <si>
    <t>2.1.22</t>
  </si>
  <si>
    <t>2.1.23</t>
  </si>
  <si>
    <t>2.1.24</t>
  </si>
  <si>
    <t>2.1.25</t>
  </si>
  <si>
    <t>2.1.26</t>
  </si>
  <si>
    <t>ASEO Y LIMPIEZA</t>
  </si>
  <si>
    <t xml:space="preserve">PLANOS </t>
  </si>
  <si>
    <t>CARPINTERÍA METÁLICA Y VIDRIOS - VENTANAS</t>
  </si>
  <si>
    <t xml:space="preserve">INSTALACIONES ELÉCTRICAS </t>
  </si>
  <si>
    <t>INSTALACIONES HIDROSANITARIAS</t>
  </si>
  <si>
    <t>1.2.18</t>
  </si>
  <si>
    <t>2.4</t>
  </si>
  <si>
    <t>2.4.1</t>
  </si>
  <si>
    <t>2.4.2</t>
  </si>
  <si>
    <t>2.5</t>
  </si>
  <si>
    <t>2.5.1</t>
  </si>
  <si>
    <t>2.5.2</t>
  </si>
  <si>
    <t>2.5.3</t>
  </si>
  <si>
    <t>2.5.5</t>
  </si>
  <si>
    <t>2.6</t>
  </si>
  <si>
    <t>2.6.1</t>
  </si>
  <si>
    <t>2.6.2</t>
  </si>
  <si>
    <t>2.7</t>
  </si>
  <si>
    <t>2.7.1</t>
  </si>
  <si>
    <t>REPLANTEO: COMPRENDE EL PROCESO DE MATERIALIZACIÓN DE PUNTOS DE REFERENCIA EN PLANIMETRÍA Y ALTIMETRÍA DESDE LA CONSTRUCCIÓN EXISTENTE Y PARTIENDO DE ELLOS, TRAZAR LOS ALINEAMIENTOS HORIZONTALES O EJES CON SUS RESPECTIVAS ABSCISAS, SEGÚN EL PATRÓN GEOMÉTRICO ESTABLECIDO EN EL DISEÑO DEL PROYECTO Y LA DEFINICIÓN DE COTAS Y NIVELES DE TRABAJO CON AYUDA DE EQUIPO TOPOGRÁFICO DE PRECISIÓN</t>
  </si>
  <si>
    <t>SUMINISTRO E INSTALACIÓN DE ANCLAJE CERTIFICADO PARA SUSPENSIÓN CON RESISTENCIA DE 5.000 LIBRAS</t>
  </si>
  <si>
    <t xml:space="preserve">SUMINISTRO E INSTALACIÓN DE PUNTOS ELÉCTRICOS CON ACOMETIDA DESDE 1 M HASTA 20 M </t>
  </si>
  <si>
    <t>LEVANTAMIENTO DE PLANOS RÉCORD. (ARQUITECTÓNICO, REDES HIDROSANITARIAS, REDES ELÉCTRICAS Y REDES DE GAS NATURAL).</t>
  </si>
  <si>
    <t xml:space="preserve">COTIZACIÓN POR PRECIOS UNITARIOS FIJOS CON AIU </t>
  </si>
  <si>
    <t>SUMINISTRO E INSTALACIÓN DE PUERTA CON MARCO, INCLUYE CERRADURA DE ALTA SEGURIDAD Y ACCESORIOS  NECESARIOS PARA SU CORRECTO FUNCIONAMIENTO. INCLUYE REFUERZO A MURO EN DRYWALL DE SER EL CASO, PUERTA BATIENTE</t>
  </si>
  <si>
    <t>COTIZACIÓN POR PRECIOS UNITARIOS FIJOS CON AIU</t>
  </si>
  <si>
    <t>CERRAMIENTO EN TELA VERDE (POLISOMBRA) INCLUYE CINTA PELIGRO, HASTA 3M DE ALTO</t>
  </si>
  <si>
    <t>DESMONTE Y RETIRO DE PUERTAS EXISTENTES,  INCLUYE CARGUE Y TRASLADO  DE PUERTA  (CON MARCO SI EXISTENTE ) PUERTAS ENTRE 0,66 X 2,1 MTS Y 1,1 X 2,20 MTS</t>
  </si>
  <si>
    <t>DESMONTE Y RETIRO DE VENTANERIA EXISTENTE INCLUYE CARGUE Y TRASLADO  DE PUERTA  (CON MARCO SI EXISTENTE )</t>
  </si>
  <si>
    <t>DESMONTE Y RETIRO  DE escalera existe local . (INCLUYE RETIRO, TRANSPORTE Y DISPOSICIÓN FINAL DE ESCOMBROS EN SITIO AUTORIZADO).</t>
  </si>
  <si>
    <t>DESMONTE DE ENCHAPE EXISTENTE ( INCLUYE PICADO DE BASE DE MORTERO (SI APLICA). INCLUYE RETIRO, TRANSPORTE Y DISPOSICIÓN FINAL DE ESCOMBROS EN SITIO AUTORIZADO).</t>
  </si>
  <si>
    <t>SALIDA PARA REFLECTOR  INCLUYE SUMINISTRO E INSTALACIÓN TUBERÍA, CABLE Y ACCESORIOS</t>
  </si>
  <si>
    <t>2.3.9</t>
  </si>
  <si>
    <t>2.3.10</t>
  </si>
  <si>
    <t>2.3.11</t>
  </si>
  <si>
    <t>2.3.12</t>
  </si>
  <si>
    <t>26.1</t>
  </si>
  <si>
    <t>SUMINISTRO E INSTALACIÓN DE PUERTA CON MARCO, INCLUYE CERRADURA DE ALTA SEGURIDAD Y ACCESORIOS  NECESARIOS PARA SU CORRECTO FUNCIONAMIENTO  ).INCLUYE REFUERZO A MURO EN DRYWALL DE SER EL CASO, PUERTA VIDRIO FLOTANTE CON PARALES EN ACERO, UNIONES CON SPIDERS.</t>
  </si>
  <si>
    <t xml:space="preserve">SUMINISTRO E INSTALACIÓN DE LUCERNARIO INCLUYE VIDRIO LAMINADO 4+4 mm </t>
  </si>
  <si>
    <t xml:space="preserve">SUMINISTRO Y APLICACIÓN DE PINTURA TIPO 1 A DOS MANOS LINEALES HASTA 40 CM DE ANCHO, PINTURA EN COLUMNAS CARAS INTERIORES Y EXTERIORES A LA INTEMPERIE ) COLOR A ELEGIR </t>
  </si>
  <si>
    <t>REPARACIÓN  Y  MANTENIMIENTO DE SIFONES PATIO CENTRAL (INCLUYE    VERIFICACIÓN    BAJANTE,    CODO,    LIMPIEZA    E INSTALACIÓN DE REJILLA)</t>
  </si>
  <si>
    <t>2.2.14</t>
  </si>
  <si>
    <t>2.6.3</t>
  </si>
  <si>
    <t>CAMPAMENTO DE OBRA, DE AL MENOS 9M2</t>
  </si>
  <si>
    <t>MANTENIMIENTO DE MUROS EN LADRILLO A LA VISTA (INTERIORES Y EXTERIORES) ,CORRESPONDE AL MANTENIMIENTO DE MUROS EN LADRILLO A LA VISTA, INCLUYE LAVADO ESTA SE DEBE HACER POR MEDIOS MANUALES COMO CEPILLO DE CERDAS DURAS, ESCOBA, ESPÁTULA,  (PERIODICIDAD UNA VEZ AL MES)</t>
  </si>
  <si>
    <t>SUMINISTRO E INSTALACIÓN DE CERRADURA DE ALTA SEGURIDAD, ENTRADAS PRINCIPALES:  PERILLAS EXTERIORES SIEMPRE FIJA, INTERIOR LIBRE O FIJA CON LA LLAVE. LOS MATERIALES QUE FORMAN TODAS LAS PARTES DE LA CERRADURA SERÁN EN ACERO INOXIDABLE PULIDO, SATINADO Y RESISTENTE A CUALQUIER CONDICIÓN ATMOSFÉRICA, LA SUPERVISIÓN O EL CONSULTOR, SE RESERVAN EL DERECHO DE APROBAR LA MARCA Y FORMA DE CERRADURA.</t>
  </si>
  <si>
    <t xml:space="preserve">DESMONTE Y RETIRO  DE CANALETA EXISTENTE </t>
  </si>
  <si>
    <t xml:space="preserve">DESMONTE Y RETIRO DE LUMINARIAS </t>
  </si>
  <si>
    <t xml:space="preserve">SUMINISTRO E INSTALACIÓN DE MUROS EN SUPERBOARD (PANEL EN FIBRO CEMENTO)2 CARAS DEBE INCLUIR AISLAMIENTO ACÚSTICO EN FRESCASA CON PERFILERÍA NECESARIA PARA SU CORRECTA FIJACIÓN </t>
  </si>
  <si>
    <t xml:space="preserve">SUMINISTRO  Y APLICACIÓN DE GUARDA ESCOBA EN VINO COLOR A ELEGIR </t>
  </si>
  <si>
    <t xml:space="preserve">RETIRO Y COLOCACIÓN DE MÓDULOS CIELO FALSO DE 60 X 60 CM COLOR BLANCO INCLUYE PERFILERÍA Y ELEMENTOS NECESARIOS PARA SU CORRECTA FIJACIÓN </t>
  </si>
  <si>
    <t xml:space="preserve">MANTENIMIENTO DE VENTANAS EXISTENTES Y SI APLICA CAMBIO DE PIEZAS APERTURA, LIMPIEZA DE VIDRIOS </t>
  </si>
  <si>
    <t xml:space="preserve">SUMINISTRO E INSTALACIÓN DE LUMINARIAS LED 60 X 60 DESCOLGADA </t>
  </si>
  <si>
    <t xml:space="preserve">UNIDAD </t>
  </si>
  <si>
    <t xml:space="preserve">DEMOLICIÓN Y RETIRO DE MUROS EN LADRILLO A LA VISTA </t>
  </si>
  <si>
    <t xml:space="preserve">DEMOLICIÓN  Y RETIRO DE MESONES EN CONCRETO </t>
  </si>
  <si>
    <t xml:space="preserve">DESMONTE  Y RETIRO DE DIVISIONES EN ALUMINIO CON PANEL </t>
  </si>
  <si>
    <t xml:space="preserve">DESMONTE DE MARCO DE PUERTA INCLUYE HOJA DE PUERTA </t>
  </si>
  <si>
    <t>REPARACIÓN Y NIVELACIÓN DE PISO EN CONCRETO, INCLUYE REMOCIÓN DE PISO EN VINILO EXISTENTE</t>
  </si>
  <si>
    <t xml:space="preserve">DESTRONCADO Y PULIDA DE PISO EN BALDOSA DE GRANITO, INCLUYE REPARACIÓN DE PISO </t>
  </si>
  <si>
    <t xml:space="preserve">DESMONTE Y RETIRO DE SITIO DE CUBÍCULO MOBILIARIO FIJO EXISTENTE(CADA CUBÍCULO MIDEN ENTRE 3 A 5 m² </t>
  </si>
  <si>
    <t xml:space="preserve">DESMONTE Y SELLO DE PUNTO HIDRÁULICO (SI APLICA) INCLUYE RESANE DE ACABADO EXISTENTE </t>
  </si>
  <si>
    <t>DESMONTE Y SELLO DE PUNTO SANITARIO (SI APLICA)</t>
  </si>
  <si>
    <t xml:space="preserve">DESMONTE DE ENCHAPE EXISTENTE (INCLUYE RETIRO) </t>
  </si>
  <si>
    <t xml:space="preserve">DESMONTE CARGUE Y TRASLADO  DE PUERTA  CON MARCO EXISTENTE </t>
  </si>
  <si>
    <t xml:space="preserve">SUMINISTRO E INSTALACIÓN DE MUROS EN DRYWALL (PANEL EN  FIBRO CEMENTO) 2 CARAS DEBE INCLUIR AISLAMIENTO ACÚSTICO EN FRESCASA CON PERFILERÍA NECESARIA PARA SU CORRECTA FIJACIÓN </t>
  </si>
  <si>
    <t xml:space="preserve">REPARACIÓN DE SUPERFICIES EN MURO EN LADRILLO A LA VISTA Y CAMBIO DE PIEZAS SI ESTAS SE REQUIEREN </t>
  </si>
  <si>
    <t xml:space="preserve">SUMINISTRO E INSTALACIÓN DE GUARDA ESCOBA H: 10 CM </t>
  </si>
  <si>
    <t xml:space="preserve">SUMINISTRO Y APLICACIÓN DE PINTURA EN  TECHO TIPO CARRAPLAST  EXISTENTE  VINILO TIPO 2 A DOS MANOS  COLOR BLANCO </t>
  </si>
  <si>
    <t xml:space="preserve">m² </t>
  </si>
  <si>
    <t xml:space="preserve">APLICACIÓN DE PINTURA PARA PUERTA LAMINADA CON LIJADO Y DESBASTE DE PINTURA EXISTENTE, BASE PINTURA ANTICORROSIVO, MAS PINTURA ESMALTE COLOR </t>
  </si>
  <si>
    <t xml:space="preserve">SUMINISTRO E INSTALACIÓN DE VENTANA ALTA H:0,50 MARCO EN ALUMINIO </t>
  </si>
  <si>
    <t xml:space="preserve">SUMINISTRO E INSTALACIÓN DE PUERTA TIPO, MEDIDAS ENTRE 0.90 M Y 1.40M Y H: 2,50 , DEBE INCLUIR CHAPA SE SEGURIDAD DE ALTA CALIDAD </t>
  </si>
  <si>
    <t xml:space="preserve">SUMINISTRO E INSTALACIÓN DE PUNTOS ELÉCTRICOS CON ACOMETIDA desde 1 m HASTA 20 m </t>
  </si>
  <si>
    <t>SUMINISTRO E INSTALACIÓN E INSTALACIÓN DE LUMINARIA LINEAL HERMÉTICA, TIPO LED DE 18W LUZ BLANCA, DE 1200 X 100, DESCOLGADA DEBE INCLUIR CABLEADO DE CONEXIÓN (SI APLICA)</t>
  </si>
  <si>
    <t xml:space="preserve">SUMINISTRO E INSTALACIÓN DE PUNTO TRIFÁSICO  CON CABLEADO ENTRE 1 METRO HASTA 20 METROS </t>
  </si>
  <si>
    <t xml:space="preserve">REPARACIÓN DE  PISO EXISTENTE EN MADERA NATURAL, PULIDO Y LACADO DEBE INCLUIR CAMBIO DE PIEZAS DAÑADAS </t>
  </si>
  <si>
    <t xml:space="preserve">SUMINISTRO Y APLICACIÓN DE PAÑETE EN MUROS EXISTENTES SUPERFICIES A LA VISTAS ESTUCADO </t>
  </si>
  <si>
    <t xml:space="preserve">INSTALACIÓN RED GAS </t>
  </si>
  <si>
    <t>SUMINISTRO E INSTALACIÓN  Y CONEXIÓN A  TUBERÍA EXISTENTE PARA GAS TIPO Ac. SCH 40 DESCOLGADO BAJO PLACA -L: 30 m-01" CON VÁLVULA VB-01/2" H:  1.00 A 2.30 Y VÁLVULA DE SALIDA  REGULADA A UNICA ETAPA PE: 5 PSI PS:23 MBAR Q: 40M3H SALIDAS 3 UNIDADES, INCLUYE MEDIDOR TUBERÍA DE GAS Y ACCESORIOS  DE FIJACIÓN ACUERDO A NORMAS</t>
  </si>
  <si>
    <t xml:space="preserve">SUMINISTRO E INSTALACIÓN DE TOMA CORRIENTE  DOBLE POLA A TIERRA GFCI BLANCO </t>
  </si>
  <si>
    <t xml:space="preserve">INSTALACIÓN TUBERÍA SANITARIA </t>
  </si>
  <si>
    <t xml:space="preserve">SUMINISTRO E INSTALACIÓN DE TUBERÍA PVCS 4" O 3" PARA DESAGÜE INCLUYE ACCESORIOS, PASES POR PLACA EXISTENTE Y FIJACIÓN PARA SU FUNCIONAMIENTO </t>
  </si>
  <si>
    <t xml:space="preserve">SUMINISTRO E INSTALACIÓN DE TUBERÍA PVC PRESIÓN  DE  1/2"  PARA DESAGÜE INCLUYE ACCESORIOS, PASES POR PLACA EXISTENTE Y FIJACIÓN PARA SU FUNCIONAMIENTO </t>
  </si>
  <si>
    <t xml:space="preserve">SUMINISTRO E INSTALACIÓN MUROS </t>
  </si>
  <si>
    <t>SUMINISTRO E INSTALACIÓN DE MUROS Y /O TECHO EN  SISTEMA DRYWALL  CON SU RESPECTIVA PERFILERÍA  DE ALUMINIO RECUBIERTOS, FIJADOS CON TORNILLERÍA AUTOPERFORANTE, SELLADO DE JUNTAS CON CINTA MALLA, ESTUCO CON MASILLA PLÁSTICA, INCLUYE APLICACIÓN DE PINTURA EPÓXICA BLANCA A DOS MANOS COLOR BLANCO PARA ALMACÉN DE REACTIVOS</t>
  </si>
  <si>
    <t xml:space="preserve">SUMINISTRO E INSTALACIÓN DE LAMPARA HERMÉTICA LED 18 W LUZ BLANCA 2200LM 100 </t>
  </si>
  <si>
    <t>REPARACIÓN DE SUPERFICIES</t>
  </si>
  <si>
    <t xml:space="preserve">REPARACIÓN O DEMOLICIÓN DE SUPERFICIES EN ÁREA DE DUCHA EN PISO Y/O  MUROS CON NIVELACIÓN  PARA LABORATORIO DE QUÍMICA AMBIENTAL Y QUÍMICA BÁSICA </t>
  </si>
  <si>
    <t xml:space="preserve">SUMINISTRO E INSTALACIÓN DE ENCHAPE CERÁMICO PARED Y PISO (ANTIDESLIZANTE)  COLOR BLANCO FORMATO 20 X 30 CM  CALIDAD PRIMERA, GARANTÍA DE 10 AÑOS, INCLUYE IMPERMEABILIZANTE, ADHESIVO EN POLVO, PREMEZCLADO EN FABRICA CON ADITIVOS TIPO LATEX Y DE BASE CEMENTOSA DE COLOR BLANCO, BOQUILLA COLOR BLANCO PARA ÁREA DE DUCHA EN LABORATORIO DE QUÍMICA AMBIENTAL Y QUÍMICA BÁSICA </t>
  </si>
  <si>
    <t xml:space="preserve">SUMINISTRO E INSTALACIÓN A RED EXISTENTE DE EXTRACCIÓN DE AIRE  DE ACUERDO A ESPECIFICACIONES TÉCNICAS (VER PLANO VENTILACIÓN ANEXO 4), INCLUYE ACCESORIOS NECESARIOS PARA SU FUNCIONAMIENTO PARA LABORATORIO DE QUÍMICA AMBIENTAL </t>
  </si>
  <si>
    <t>GLOBAL</t>
  </si>
  <si>
    <t>SUMINISTRO E INSTALACIÓN  DE MECHEROS BUNSEN CON SUS RESPECTIVAS MANGUERAS DE HULE DE 1 METRO  CON EL DIÁMETRO NECESARIO PARA QUE ENCAJE EN LA ENTRADA DEL MISMO (ESTE DIÁMETRO INTERNO ES APROXIMADO A 6MM Y EL EXTERNO A 8 MM), INCLUYE ACCESORIOS PARA SU CORRECTO FUNCIONAMIENTO EN MUEBLES ESPECIALIZADOS EXISTENTES PARA LOS LABORATORIOS DE QUÍMICA AMBIENTAL, LABORATORIO  FLUIDOS Y TERMODINÁMICA, LABORATORIO DE QUÍMICA BÁSICA  CON CERTIFICACIÓN DE INSTALACIÓN A GAS</t>
  </si>
  <si>
    <t xml:space="preserve">SUMINISTRO E INSTALACIÓN CHAPAS DE SEGURIDAD </t>
  </si>
  <si>
    <t xml:space="preserve"> SUMINISTRO E INSTALACIÓN DE CERRADURA CHAPA DE ALTA SEGURIDAD EN HOJA DE PUERTA  DE ENTRE 35MM A  50MMM  PARA EL  ACCESO PRINCIPAL EN TODOS LOS LABORATORIOS CON TODOS LOS ACCESORIOS QUE SE REQUIERAN PARA SU CORRECTO FUNCIONAMIENTO </t>
  </si>
  <si>
    <t xml:space="preserve">CERRAMIENTO EN TELA VERDE (POLISOMBRA) INCLUYE CINTA PELIGRO </t>
  </si>
  <si>
    <t>2.8</t>
  </si>
  <si>
    <t>2.9</t>
  </si>
  <si>
    <t>2.10</t>
  </si>
  <si>
    <t xml:space="preserve"> SUBTOTAL PROYECTO SIN IVA NI AIU</t>
  </si>
  <si>
    <t>VALOR TOTAL CONTRATO CON IVA Y AIU</t>
  </si>
  <si>
    <t>DATOS GENERALES DE LA EMPRESA</t>
  </si>
  <si>
    <t xml:space="preserve">NOMBRE DE LA EMPRESA: </t>
  </si>
  <si>
    <t>NIT:</t>
  </si>
  <si>
    <t>REPRESENTANTE LEGAL:</t>
  </si>
  <si>
    <t>DOCUMENTO DE IDENTIDAD:</t>
  </si>
  <si>
    <t>________________________________</t>
  </si>
  <si>
    <t>FIRMA</t>
  </si>
  <si>
    <t>TELÉFONO:</t>
  </si>
  <si>
    <t xml:space="preserve">CORREO ELECTRÓNICO: </t>
  </si>
  <si>
    <t>CÓDIGOS CIIU:</t>
  </si>
  <si>
    <t>VALIDEZ DE LA OFERTA:</t>
  </si>
  <si>
    <t>FORMA Y CONDICIÓN DE PAGO:</t>
  </si>
  <si>
    <t>2.4.3</t>
  </si>
  <si>
    <t>2.4.4</t>
  </si>
  <si>
    <t>2.5.4</t>
  </si>
  <si>
    <t>2.7.2</t>
  </si>
  <si>
    <t>2.8.1</t>
  </si>
  <si>
    <t>2.8.2</t>
  </si>
  <si>
    <t>2.9.1</t>
  </si>
  <si>
    <t>2.9.2</t>
  </si>
  <si>
    <t>2.10.1</t>
  </si>
  <si>
    <r>
      <rPr>
        <b/>
        <u/>
        <sz val="11"/>
        <color theme="1"/>
        <rFont val="Calibri"/>
        <family val="2"/>
        <scheme val="minor"/>
      </rPr>
      <t>OBJETO</t>
    </r>
    <r>
      <rPr>
        <b/>
        <sz val="11"/>
        <color theme="1"/>
        <rFont val="Calibri"/>
        <family val="2"/>
        <scheme val="minor"/>
      </rPr>
      <t>: CONTRATAR INTERVENCIONES, ADECUACIONES O REPARACIONES LOCATIVAS DE LOS DIFERENTES ESPACIOS DE LOS PREDIOS ENTREGADOS POR LA SAE Y OTROS ESPACIOS DE LAS SEDES DE LA UNIVERSIDAD DISTRITAL FRANCISCO JOSÉ DE CALDAS.
(</t>
    </r>
    <r>
      <rPr>
        <b/>
        <u/>
        <sz val="11"/>
        <color theme="1"/>
        <rFont val="Calibri"/>
        <family val="2"/>
        <scheme val="minor"/>
      </rPr>
      <t>PREDIO SAE SUBA)</t>
    </r>
  </si>
  <si>
    <r>
      <rPr>
        <b/>
        <u/>
        <sz val="11"/>
        <color theme="1"/>
        <rFont val="Calibri"/>
        <family val="2"/>
        <scheme val="minor"/>
      </rPr>
      <t>OBJETO</t>
    </r>
    <r>
      <rPr>
        <b/>
        <sz val="11"/>
        <color theme="1"/>
        <rFont val="Calibri"/>
        <family val="2"/>
        <scheme val="minor"/>
      </rPr>
      <t xml:space="preserve">: CONTRATAR INTERVENCIONES, ADECUACIONES O REPARACIONES LOCATIVAS DE LOS DIFERENTES ESPACIOS DE LOS PREDIOS ENTREGADOS POR LA SAE Y OTROS ESPACIOS DE LAS SEDES DE LA UNIVERSIDAD DISTRITAL FRANCISCO JOSÉ DE CALDAS.
</t>
    </r>
    <r>
      <rPr>
        <b/>
        <u/>
        <sz val="11"/>
        <color theme="1"/>
        <rFont val="Calibri"/>
        <family val="2"/>
        <scheme val="minor"/>
      </rPr>
      <t xml:space="preserve">(LABORATORIOS SEDE MACARENA, BOSA Y VIVERO)
</t>
    </r>
  </si>
  <si>
    <r>
      <rPr>
        <b/>
        <u/>
        <sz val="11"/>
        <color theme="1"/>
        <rFont val="Calibri"/>
        <family val="2"/>
        <scheme val="minor"/>
      </rPr>
      <t>OBJETO</t>
    </r>
    <r>
      <rPr>
        <b/>
        <sz val="11"/>
        <color theme="1"/>
        <rFont val="Calibri"/>
        <family val="2"/>
        <scheme val="minor"/>
      </rPr>
      <t>: CONTRATAR INTERVENCIONES, ADECUACIONES O REPARACIONES LOCATIVAS DE LOS DIFERENTES ESPACIOS DE LOS PREDIOS ENTREGADOS POR LA SAE Y OTROS ESPACIOS DE LAS SEDES DE LA UNIVERSIDAD DISTRITAL FRANCISCO JOSÉ DE CALDAS.
(</t>
    </r>
    <r>
      <rPr>
        <b/>
        <u/>
        <sz val="11"/>
        <color theme="1"/>
        <rFont val="Calibri"/>
        <family val="2"/>
        <scheme val="minor"/>
      </rPr>
      <t>PREDIO SAE II CHAPINERO - Carrera 14 # 65A-54</t>
    </r>
    <r>
      <rPr>
        <b/>
        <sz val="11"/>
        <color theme="1"/>
        <rFont val="Calibri"/>
        <family val="2"/>
        <scheme val="minor"/>
      </rPr>
      <t>)</t>
    </r>
  </si>
  <si>
    <r>
      <rPr>
        <b/>
        <u/>
        <sz val="11"/>
        <color theme="1"/>
        <rFont val="Calibri"/>
        <family val="2"/>
        <scheme val="minor"/>
      </rPr>
      <t>OBJETO</t>
    </r>
    <r>
      <rPr>
        <b/>
        <sz val="11"/>
        <color theme="1"/>
        <rFont val="Calibri"/>
        <family val="2"/>
        <scheme val="minor"/>
      </rPr>
      <t>: CONTRATAR INTERVENCIONES, ADECUACIONES O REPARACIONES LOCATIVAS DE LOS DIFERENTES ESPACIOS DE LOS PREDIOS ENTREGADOS POR LA SAE Y OTROS ESPACIOS DE LAS SEDES DE LA UNIVERSIDAD DISTRITAL FRANCISCO JOSÉ DE CALDAS. 
 (</t>
    </r>
    <r>
      <rPr>
        <b/>
        <u/>
        <sz val="11"/>
        <color theme="1"/>
        <rFont val="Calibri"/>
        <family val="2"/>
        <scheme val="minor"/>
      </rPr>
      <t>PREDIO SAE II CHAPINERO- Carrera 14 # 65-28</t>
    </r>
    <r>
      <rPr>
        <b/>
        <sz val="11"/>
        <color theme="1"/>
        <rFont val="Calibri"/>
        <family val="2"/>
        <scheme val="minor"/>
      </rPr>
      <t>)</t>
    </r>
  </si>
  <si>
    <t>DESMONTE Y RETIRO DE LUMINARIAS (INCLUYE RETIRO, TRANSPORTE Y DISPOSICIÓN FINAL DE ESCOMBROS EN SITIO AUTORIZADO O SITIO DEFINIDO POR LA SUPERVISIÓN).</t>
  </si>
  <si>
    <t>DESMONTE Y RETIRO DE MURO EN MAMPOSTERÍA (INCLUYE RETIRO, TRANSPORTE Y DISPOSICIÓN FINAL DE ESCOMBROS EN SITIO AUTORIZADO O SITIO DEFINIDO POR LA SUPERVISIÓN).</t>
  </si>
  <si>
    <t>DESMONTE Y RETIRO DE PLACA CONCRETO , COMPUESTA POR TORTA INFERIOR  Y SUPERIOR, MAS CASETÓN DE GUADUA (INCLUYE RETIRO, TRANSPORTE Y DISPOSICIÓN FINAL DE ESCOMBROS EN SITIO AUTORIZADO O SITIO DEFINIDO POR LA SUPERVISIÓN).</t>
  </si>
  <si>
    <t>RETIRO Y DEMOLICIÓN DE CIELO FALSO TORTA INFERIOR A PLACA, PAÑETADO (INCLUYE RETIRO, TRANSPORTE Y DISPOSICIÓN FINAL DE ESCOMBROS EN SITIO AUTORIZADO O SITIO DEFINIDO POR LA SUPERVISIÓN). DONDE REQUIERA CORRESPONDE A PATOLOGÍAS DE HUMEDADES.</t>
  </si>
  <si>
    <t>DESMONTE Y RETIRO DE TINAS Y JACUZZIS.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</si>
  <si>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Y RETIRO DE MESONES CON LAVAPLATOS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</si>
  <si>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Y RETIRO DE SAUNA.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</si>
  <si>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Y RETIRO DE DUCHAS, REPARACIÓN O DEMOLICIÓN DE SUPERFICIES EN AREA DE DUCHA EN PISO Y/O  MUROS CON NIVELACIÓN  (INCLUYE RETIRO, TRANSPORTE Y DISPOSICIÓN FINAL DE ESCOMBROS EN SITIO AUTORIZADO O SITIO DEFINIDO POR LA SUPERVISIÓN).</t>
  </si>
  <si>
    <t>DESMONTE DE ENCHAPE EXISTENTE  (INCLUYE RETIRO, TRANSPORTE Y DISPOSICIÓN FINAL DE ESCOMBROS EN SITIO AUTORIZADO O SITIO DEFINIDO POR LA SUPERVISIÓN).</t>
  </si>
  <si>
    <t>SUMINISTRO E INSTALACIÓN DE MUROS EN MAMPOSTERÍA  LADRILLO TOLETE 22X11X6CM, SIMILAR AL EXISTE</t>
  </si>
  <si>
    <t>PULIDA DE PISO EN BALDOSA  EN COCINA, INCLUYE REPARACIÓN DE PISO CAMBIO DE PIEZA JUNTAS DE DILATACIÓN</t>
  </si>
  <si>
    <t>SUMINISTRO  E INSTALACIÓN  DE PARED CERÁMICA BLANCA 20X30CM  PARA BAÑOS.</t>
  </si>
  <si>
    <t xml:space="preserve">PISO EN CERÁMICA PARA BAÑOS COLORES A ESCOGER, FORMATO 30X30,  REFERENCIAS COLORES A ESCOGER </t>
  </si>
  <si>
    <t>REPARACIÓN DE  ESTRUCTURA DE CUBIERTA, ESTRUCTURA EN MADERA VIGAS Y CORREAS QUE REQUIERAN CAMBIO,  Y ELEMENTOS DE FIJACIÓN, SECCIONES VARIABLES.</t>
  </si>
  <si>
    <t>REPARACIÓN Y MANTENIMIENTO  DE CUBIERTA MANTO ASFALTICO CON FOIL, MANTENIMIENTO DE CUBIERTA MANTO ASFALTICO CON FOIL,  IMPERMEABILIZACIÓN DE CUBIERTA PLANA, INCLUYE REPARACIÓN DE MEDIA CAÑAS, GRIETAS.</t>
  </si>
  <si>
    <t>REPARACIÓN Y MANTENIMIENTO DE CUBIERTA EN TEJA DE BARRO, CORRESPONDE A LA REPARACIÓN DE GOTERAS, LIMPIEZA DE CUBIERTA DESDE LA PARTE SUPERIOR, REQUIERE ANDAMIOS Y/O ESCALERAS; PERSONAL CON CERTIFICADO VIGENTE DE TRABAJO EN ALTURAS.</t>
  </si>
  <si>
    <t xml:space="preserve">SUMINISTRO E INSTALACIÓN DE RAMPA SUS PERSONAS CON MOVILIDAD LIMITADA, ESTRUCTURA METÁLICA, SECCIÓN DE 1,2 MTS DE LONGITUD HASTA 10M  LINEALES, INCLUYE ANCLAJES METÁLICOS A PISO Y GRADA EXISTENTE, SUPERFICIE LAMINA ALFAJOR, ACABADO PINTURA ANTIOXIDANTE Y PINTURA EPÓXICA TRAFICO ALTO COLOR A DEFINIR. </t>
  </si>
  <si>
    <t>SUMINISTRO E INSTALACIÓN DE PASAMANOS EN ACERO INOXIDABLE, EN RAMPA PROPUESTA. TUBULAR DIÁMETRO 4CM,  BARANDA A UN COSTADO, CON PASAMANOS DOS ALTURAS A 45CM Y 90 CM,  ANCLAJES SOLDADOS O PERNADOS A ESTRUCTURA METÁLICA DE RAMPA.</t>
  </si>
  <si>
    <t>REPARACIÓN DE PISO EN MADERA EXISTENTE, COLOCACIÓN DE PIEZAS FALTANTES, PIEZAS DE MADERA PULIDAS Y SELLADAS, LACADAS, ACABADO MADERA LA VISTA.</t>
  </si>
  <si>
    <t xml:space="preserve">SUMINISTRO  Y APLICACIÓN DE PISO EN CPS  ESPESOR 5MM COLOR A ELEGIR </t>
  </si>
  <si>
    <t xml:space="preserve">SUMINISTRO Y COLOCACIÓN DE  CIELO FALSO EN PANEL YESO CIELO RASO DRYWALL 12MM, COLOR BLANCO INCLUYE PERFILERÍA, CINTA, TORNILLERÍA Y ELEMENTOS NECESARIOS PARA SU CORRECTA FIJACIÓN </t>
  </si>
  <si>
    <t>REPARACIÓN Y MANTENIMIENTO DE MATERAS, CORRESPONDE A LA REPARACIÓN Y MANTENIMIENTO DE LAS MATERAS FIJAS ,  REMPLAZO DE VEGETACIÓN SI APLICA, DRENAJE, FILTROS, CAMBIO DE TUBERÍA DE DRENAJE.</t>
  </si>
  <si>
    <t>SUMINISTRO  E INSTALACIÓN  DE TANQUE AGUA EXISTENTE, 500 LT, INCLUYE ACOMETIDA, INCLUYE ACCESORIOS DE INSTALACIÓN Y PUNTO HIDRÁULICO</t>
  </si>
  <si>
    <t>SUMINISTRO  E INSTALACIÓN  DE SANITARIO INSTITUCIONAL, DE TANQUE, PORCELANA, INCLUYE ACCESORIOS DE INSTALACIÓN Y PUNTO HIDRÁULICO Y PUNTO SANITARIO</t>
  </si>
  <si>
    <t>SUMINISTRO  E INSTALACIÓN  DE SANITARIO INSTITUCIONAL, PARA DISCAPACITADOS, DE TANQUE, INCLUYE BARRAS Y ACCESORIOS, INCLUYE ACCESORIOS DE INSTALACIÓN Y PUNTO HIDRÁULICO, Y PUNTO SANITARIO</t>
  </si>
  <si>
    <t>DISPENSADOR DE PAPEL HIGIÉNICO INSTITUCIONAL  ROLLO DE 250 MTS</t>
  </si>
  <si>
    <t>SUMINISTRO  E INSTALACIÓN  DE LAVAMANOS POCETA EMPOTRADA, EN MUEBLE, INCLUYE ACCESORIOS DE INSTALACIÓN Y PUNTO HIDRÁULICO, Y PUNTO SANITARIO</t>
  </si>
  <si>
    <t>SUMINISTRO  E INSTALACIÓN  DE LAVAMANOS, PARA DISCAPACITADOS, CON ANCLAJE A MURO SOPORTE METÁLICO, INCLUYE ACCESORIOS DE INSTALACIÓN Y PUNTO HIDRÁULICO, Y PUNTO SANITARIO</t>
  </si>
  <si>
    <t>REPARACIÓN DE BAJANTES DE AGUAS LLUVIAS (INCLUYE SUMINISTRO, INSTALACIÓN, MANTENIMIENTO, REPARACIÓN Y O CAMBIO DE PIEZAS, IMPERMEABILIZACIÓN DE SER EL CASO)</t>
  </si>
  <si>
    <t>REPARACIÓN DE TUBERÍA SANITARIA DE DIÁMETRO 2" (INCLUYE SUMINISTRO, ACCESORIOS E INSTALACIÓN)</t>
  </si>
  <si>
    <t>REPARACIÓN DE TUBERÍA SANITARIA DE DIÁMETRO 3" (INCLUYE SUMINISTRO, ACCESORIOS E INSTALACIÓN)</t>
  </si>
  <si>
    <t>REPARACIÓN DE TUBERÍA SANITARIA DE DIÁMETRO 4" (INCLUYE SUMINISTRO, ACCESORIOS E INSTALACIÓN)</t>
  </si>
  <si>
    <t>INSTALACIÓN Y SUMINISTRO PUNTO HIDRÁULICO PARA DUCHA, INCLUYE MEZCLADOR, Y DUCHA.</t>
  </si>
  <si>
    <t>INSTALACIÓN Y SUMINISTRO DE DIVISIÓN  EN VIDRIO TEMPLADO PARA DUCHAS DE 1,07 DE ANCHO X 1,80 M DE ALTO, PERFILERÍA EN ACERO INOXIDABLE CON SISTEMA SLIDE VIDRIO PULIDO DE 8MM DE ESPESOR.</t>
  </si>
  <si>
    <t>DIVISIÓN EN CONSULTORIOS, VIDRIO TEMPLADO LAMINADO 8MM, OPALIZADO DIMENSIÓN DE 1,8 X 1,6, CON ANCLAJES ACERADOS Y ACCESORIOS</t>
  </si>
  <si>
    <t>DIAGNOSTICO INICIAL DE REDES ELÉCTRICAS</t>
  </si>
  <si>
    <t>SUMINISTRO E INSTALACIÓN DE LUMINARIA  LINEAL LED 36W 120CM 6500K, ALTO 7 CM, ANCHO 6 CM, POTENCIA 120 W, GARANTÍA 2 AÑOS. CARCASA COLOR NEGRA.</t>
  </si>
  <si>
    <t>SUMINISTRO E INSTALACIÓN DE LUMINARIA  BALA LED .240 VOL, POTENCIA 5.5. W</t>
  </si>
  <si>
    <t>SUMINISTRO E INSTALACIÓN DE LUMINARIAS DE EMERGENCIA, TIPO MICKY MOUSE</t>
  </si>
  <si>
    <t xml:space="preserve">TABLERO  DE 18 CIRCUITO EMPOTRADO EN PARED  EXISTENTE DEBE INCLUIR CABLEADO DE CIRCUITOS EXISTENTES EN TABLERO DE 12 CIRCUITOS CON RESANES EN PARED EXISTENTE Y ACABADO FINAL EN PINTURA COLOR BLANCO </t>
  </si>
  <si>
    <t>SUMINISTRO E INSTALACIÓN DE VIDRIOS 6MM LAMINADO,, DIMENSIONES VARIABLES, PARA VENTANERIA EXISTENTE, CAMBIO DE VIDRIOS ESPESOR MÍNIMO 6MM EN VENTANERIA EN MARCOS DE MADERA, INCLUYE ELEMENTOS DE FIJACIÓN SILICONADO</t>
  </si>
  <si>
    <t>REPARACIÓN DE LUCARNAS, INCLUYE CAMBIO DE VIDRIOS, CAMBIO DE ELEMENTOS DE SUJECIÓN Y ANCLAJES, EL VIDRIO SERA TEMPLADO LAMINADO, MÍNIMO 8MM DE ESPESOR. INCLUYE ANCLAJES DE SUJECIÓN A MURO DE LUCARNA</t>
  </si>
  <si>
    <t>REPARACIÓN Y MANTENIMIENTO  DE PUERTAS EN MADERA CON MARCO EN MADERA, Y ACCESORIOS  NECESARIOS PARA SU CORRECTO FUNCIONAMIENTO. INCLUYE REFUERZO A MURO, SOLDADURAS Y PINTURA ANTICORROSIVA, Y PINTURA ESMALTE ACABADO COLOR A ESCOGER (AREA APROXIMADA EN M2 DE PUERTA DE 3,42 X 2,7 MTS  Y 3,0 X 2,7 MTS )</t>
  </si>
  <si>
    <t>SUMINISTRO E INSTALACIÓN DE CERRADURA, PUERTAS  INTERIORES:  LLAVE DE SEGURIDAD POR UN LADO Y BOTÓN DE PRESIÓN Y GIRO POR EL OTRO. LOS MATERIALES QUE FORMAN TODAS LAS PARTES DE LA CERRADURA SERÁN EN ACERO INOXIDABLE PULIDO, SATINADO Y RESISTENTE A CUALQUIER CONDICIÓN ATMOSFÉRICA, LA SUPERVISIÓN O EL CONSULTOR, SE RESERVAN EL DERECHO DE APROBAR LA MARCA Y FORMA DE CERRADURA.</t>
  </si>
  <si>
    <t>LAVADO DE FACHADA, CORRESPONDE AL MANTENIMIENTO DE MUROS EN LADRILLO LIMPIO A LA VISTA O CONCRETO ESTRUCTURAL A LA VISTA, LA SUPERFICIE SE LIMPIARA DE GRASAS, PARTÍCULAS SUELTAS, RESIDUOS GRUESOS DE MORTEROS, MATERIALES ORGÁNICOS COMO ALGAS, LÍQUENES, VEGETACIÓN, TIERRA O CUALQUIER MATERIAL CONTAMINANTE. HACER LA LIMPIEZA POR MEDIOS MANUALES COMO CEPILLO DE CERDAS DURAS, ESCOBA, ESPÁTULA, ETC. APLICAR SIKA LIMPIADOR RINSE O SIMILAR, CEPILLO O ESPONJILLA PLÁSTICA, SOBRE LA SUPERFICIE SECA Y FROTAR PARA REMOVER LAS MANCHAS O SUCIEDADES.  ANTES DE QUE SEQUE EL PRODUCTO, ENJUAGAR CON AGUA LIMPIA FROTANDO CEPILLO O ESPONJA PLÁSTICA LIMPIA. EN CASO DE USO DE MANGUERAS O HIDRO LAVADORAS, LA PRESIÓN DEBE SER BAJA Y LA BOQUILLA DEBE SER DE TIPO ABANICO PARA NO SATURAR LA FACHADA. SI SE SECA EL PRODUCTO SOBRE LA SUPERFICIE REPETIR EL PROCESO DE APLICACIÓN ANTES DE ENJUAGAR. VER FICHA TÉCNICA DEL PRODUCTO. INCLUYE EQUIPO HIDROLAVADORA. (PERIODICIDAD UNA VEZ AL MES)</t>
  </si>
  <si>
    <t>LIMPIEZA LAVADO GENERAL , CORRESPONDE A UN LAVADO PROFUNDO GENERAL DE PISOS, SUPERFICIES  LA LIMPIEZA DE TODAS LAS SUPERFICIES CON AGUA POTABLE, JABONES, DETERGENTES, DISOLVENTES Y ÁCIDO MURIÁTICO Y/O ÁCIDO OXÁLICO ADECUADAMENTE REBAJADOS CON AGUA, DE MANERA QUE SE GARANTICE QUE NO SE DETERIORARÁN LAS SUPERFICIES, LOS ELEMENTOS FIJOS NI SUS ACABADOS.
ENTREGAR LOS PISOS DESMANCHADOS. RETIRAR TODOS LOS RESIDUOS DE CEMENTO, CONCRETO, POLVO, GRASA, PINTURA, ETC.
PROCEDER A LIMPIEZA GENERAL DE TECHOS, MUROS, MUEBLES, VENTANAS, PUERTAS, , ZONAS DURAS, SE REQUIERE DE EQUIPO DE AGUA A PRESIÓN (HIDROLAVDORA) LAVAR LOS PISOS EN BALDOSA DE CEMENTO CON CEPILLO, AGUA Y JABÓN. ZONA CUBIERTA DE COCINA.
LIMPIAR LAS VENTANAS Y RETIRAR LOS RESIDUOS CUIDANDO DE NO DAÑAR EL ACABADO DE LOS MARCOS. LOS RESIDUOS ADHERIDOS A LOS VIDRIOS DEBERÁN RETIRARSE TOTALMENTE.</t>
  </si>
  <si>
    <t xml:space="preserve">DESMONTE Y RETIRO DE VENTANERIA </t>
  </si>
  <si>
    <t>SUMINISTRO Y APLICACIÓN DE PINTURA EN VENTANERIA TIPO MEDIDAS ENTRE 0.90 HASTA 1.50  DE COLOR COLD ROLLED</t>
  </si>
  <si>
    <t>lavado de fachada LIMPIEZA SUPERFICIES DE MUROS EN LADRILLO  O CONCRETO ARQUITECTÓNICO CON SIKA LIMPIADOR RINSE O SIMILAR</t>
  </si>
  <si>
    <t>ASEO GENERAL GRUESO (LIMPIEZA DE TODAS LAS ÁREAS HORIZONTALES Y VERTICALES ). INCLUYE CARGUE, TRASIEGO, TRASPALEO,  TASPALEO, RETIRO DE MATERIALES SOBRANTES, ESCOMBROS Y DISPOSICIÓN EN SITIO AUTORIZADO PERMITIDO.</t>
  </si>
  <si>
    <t>PLAZO DE EJECUCIÓN</t>
  </si>
  <si>
    <t>DESMONTE Y RETIRO DE PUERTAS EXISTENTES,  INCLUYE CARGUE Y TRASLADO  DE PUERTA  (CON MARCO SI EXISTENTE ) puertas entre 0,66 x 2,1 mts y 1,1 x 2,20 mts (INCLUYE RETIRO, TRANSPORTE Y DISPOSICIÓN FINAL DE ESCOMBROS EN SITIO AUTORIZADO O SITIO DEFINIDO POR LA SUPERVISIÓN).</t>
  </si>
  <si>
    <t>DESMONTE Y RETIRO DE VENTANERIA EXISTENTE INCLUYE CARGUE Y TRASLADO  DE PUERTA  (CON MARCO SI EXISTENTE ) (INCLUYE RETIRO, TRANSPORTE Y DISPOSICIÓN FINAL DE ESCOMBROS EN SITIO AUTORIZADO O SITIO DEFINIDO POR LA SUPERVISIÓN).</t>
  </si>
  <si>
    <t>DESMONTE  Y RETIRO DE PISO EXISTENTE EN MADERA, LISTONES DE ENTRE PISO (INCLUYE RETIRO, TRANSPORTE Y DISPOSICIÓN FINAL DE ESCOMBROS EN SITIO AUTORIZADO O SITIO DEFINIDO POR LA SUPERVISIÓN).</t>
  </si>
  <si>
    <t>DESMONTE Y RETIRO DE PISO EXISTENTE EN CERÁMICA (INCLUYE RETIRO, TRANSPORTE Y DISPOSICIÓN FINAL DE ESCOMBROS EN SITIO AUTORIZADO O SITIO DEFINIDO POR LA SUPERVISIÓN).</t>
  </si>
  <si>
    <t>DESMONTE Y RETIRO DE caja fuerte (INCLUYE RETIRO, TRANSPORTE Y DISPOSICIÓN FINAL DE ESCOMBROS EN SITIO AUTORIZADO O SITIO DEFINIDO POR LA SUPERVISIÓN).</t>
  </si>
  <si>
    <t>DESMONTE Y RETIRO  DE escalera existe local 2 (INCLUYE RETIRO, TRANSPORTE Y DISPOSICIÓN FINAL DE ESCOMBROS EN SITIO AUTORIZADO O SITIO DEFINIDO POR LA SUPERVISIÓN).</t>
  </si>
  <si>
    <t>DESMONTE Y RETIRO DE TANQUE DE AGUA EXISTENTE (INCLUYE RETIRO, TRANSPORTE Y DISPOSICIÓN FINAL DE ESCOMBROS EN SITIO AUTORIZADO O SITIO DEFINIDO POR LA SUPERVISIÓN).</t>
  </si>
  <si>
    <t>DESMONTE Y RETIRO DE PLACA CONCRETO (INCLUYE RETIRO, TRANSPORTE Y DISPOSICIÓN FINAL DE ESCOMBROS EN SITIO AUTORIZADO O SITIO DEFINIDO POR LA SUPERVISIÓN).</t>
  </si>
  <si>
    <t>RETIRO Y DEMOLICIÓN DE CIELO FALSO TORTA INFERIOR A PLACA, PAÑETADO (INCLUYE RETIRO, TRANSPORTE Y DISPOSICIÓN FINAL DE ESCOMBROS EN SITIO AUTORIZADO O SITIO DEFINIDO POR LA SUPERVISIÓN).</t>
  </si>
  <si>
    <t>DESMONTE Y RETIRO DE SANITARIOS.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</si>
  <si>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Y RETIRO DE LAVADEROS EN CONCRETO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</si>
  <si>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DE PUERTA METÁLICA CORTINA CON MARCO, CORRESPONDE AL LOCAL PEQUEÑO CONTIGUO A LA ESCALERA (AREA APROXIMADA EN M2 DE PUERTA DE 1 X 2,7 MTS  )</t>
  </si>
  <si>
    <t>SUMINISTRO E INSTALACIÓN DE PASAMANOS EN ACERO INOXIDABLE, EN ANTEPECHO DE ESCALERA EXISTENTE. TUBULAR DIÁMETRO 4CM</t>
  </si>
  <si>
    <t>SUMINISTRO E INSTALACIÓN DE MUROS EN MAMPOSTERÍA  MURO EN BLOQUE No. 4  E=15 cm</t>
  </si>
  <si>
    <t>SUMINISTRO E INSTALACIÓN VIGA CINTA EN CONCRETO, ACONDICIONAMIENTO DE BUITRÓN PARA MANEJO DE REDES, INCLUYE REFUERZO EN PLACAS, ANCLAJES TIPO HILTI</t>
  </si>
  <si>
    <t>SUMINISTRO E INSTALACIÓN TAPA EN CONCRETO DE BUITRÓN PARA MANEJO DE REDES,,70X1,0 M, ESPESOR 5CM  INCLUYE ACERO DE REFUERZO 3.000 PSI</t>
  </si>
  <si>
    <t>SUMINISTRO E INSTALACIÓN DE GRADAS EN CONCRETO, (PRIMER PISO) SOPORTE EN MAMPOSTERÍA, REFUERZOS Y ANCLAJES INCLUIDOS</t>
  </si>
  <si>
    <t xml:space="preserve">DESTRONCADO Y PULIDA DE PISO EN BALDOSA DE GRANITO, ESCALERA, INCLUYE REPARACIÓN DE PISO </t>
  </si>
  <si>
    <t>SUMINISTRO  E INSTALACIÓN  DE PARED CERÁMICA BLANCA 20X30CM CAJA 1.5 M2 PARA BAÑOS.</t>
  </si>
  <si>
    <t>SUMINISTRO  E INSTALACIÓN  DE CUBIERTA EN TEJA TERMOACÚSTICA UPVC, TRAPEZOIDAL 5 CRESTAS., INCLUYE REMATES LATERALES Y SUPERIOR, ASÍ COMO TODO LOS ELEMENTOS PARA SU CORRECTA INSTALACIÓN</t>
  </si>
  <si>
    <t>ESTRUCTURA DE CUBIERTA, ESTRUCTURA METÁLICA CUBIERTA, PERFILES LAMINADOS EN CALIENTE, ACABADO CON IMPRIMACIÓN ANTIOXIDANTE, CON UNIONES SOLDADAS EN OBRA. EL PRECIO INCLUYE LAS SOLDADURAS, LOS CORTES, LOS DESPUNTES, LAS PIEZAS ESPECIALES, LOS CASQUILLOS Y LOS ELEMENTOS AUXILIARES DE MONTAJE.</t>
  </si>
  <si>
    <t>SUMINISTRO E INSTALACIÓN SUPERFICIE TERRAZAS, IMPERMEABILIZADA, MANTO ASFALTICO,</t>
  </si>
  <si>
    <t>SUMINISTRO E INSTALACIÓN PISO TERRAZAS, PISO DECK WPS (WOOD PLASTIC COMPOSITE) MADERA PLÁSTICA COMPUESTA RESISTENTE AL EXTERIOR, INCLUYE ESTRUCTURA METÁLICA, EN PERFILERÍA DE ACERO, DISEÑO A CARGO DEL PROVEEDOR, ESTA ESTRUCTURA INCLUYE PINTURA ANTICORROSIVO Y PINTURA COLOR. SOLDADA O PERNADA. DEBERÁ CONSIDERARSE LOS ELEMENTOS DE CONFINAMIENTO, SE DEBE PREVER LA CORRECTA DISPOSICIÓN Y NIVELACIÓN DEL PISO. INCLUYE MANEJO  Y DISPOSICIÓN  DE ESCOMBROS.</t>
  </si>
  <si>
    <t xml:space="preserve">SUMINISTRO E INSTALACIÓN DE ENTREPISO LAMINAS DE FIBROCEMENTO 17MM DE ESPESOR, SOBRE VIGAS EXISTENTENTES, LAMIAS DE 1,20 X 2,40 MTS, SE DEBE ASEGURAR SU CORRECTA NIVELACIÓN, INCLUYE  TORNILLERÍA Y ELEMENTOS NECESARIOS PARA SU CORRECTA FIJACIÓN </t>
  </si>
  <si>
    <t>SUMINISTRO  E INSTALACIÓN  DE MUEBLE COCINETA, INCLUYE POCETA EN ACERO INOX, Y ENTREPAÑOS, EN MADERA AGLOMERADA CON ENCHAPE FORMICA , GAVETAS Y TIRADORES, INCLUYE ACCESORIOS DE INSTALACIÓN Y PUNTO HIDRÁULICO</t>
  </si>
  <si>
    <t>REPARACIÓN DE CANALES DE AGUAS LLUVIAS (INCLUYE SUMINISTRO, INSTALACIÓN, MANTENIMIENTO, REPARACIÓN Y O CAMBIO DE PIEZAS, IMPERMEABILIZACIÓN DE SER EL CASO)</t>
  </si>
  <si>
    <t>SUMINISTRO E INSTALACIÓN DE LUMINARIA  BALA LED .240 VOL., POTENCIA 5.5. W</t>
  </si>
  <si>
    <t>SUMINISTRO E INSTALACIÓN DE VIDRIOS 4mm PARA VENTANA INCLUYE SILICONADO Y ELEMENTOS DE SUJECIÓN.</t>
  </si>
  <si>
    <t>SUMINISTRO E INSTALACIÓN DE VENTANA CON MARCO, INCLUYE VIDRIOS 4MM PARA VENTANAS, SILICONADO Y ELEMENTOS DE SUJECIÓN.</t>
  </si>
  <si>
    <t>SUMINISTRO E INSTALACIÓN DE PELÍCULA FROST OPALIZADA PARA VENTANAS Y SUPERFICIES VIDIRIADAS</t>
  </si>
  <si>
    <t>Mantenimiento y arreglo DE PUERTA cortina metálica  CON MARCO, DE LOS LOCALES EXISTENTES, INCLUYE CERRADURA DE ALTA SEGURIDAD Y ACCESORIOS  NECESARIOS PARA SU CORRECTO FUNCIONAMIENTO. INCLUYE REFUERZO A MURO, SOLDADURAS Y PINTURA ANTICORROSIVA, Y PINTURA ESMALTE ACABADO COLOR A ESCOGER.</t>
  </si>
  <si>
    <t>SUMINISTRO E INSTALACIÓN DE PUERTA CON MARCO, INCLUYE CERRADURA DE ALTA SEGURIDAD Y ACCESORIOS  NECESARIOS PARA SU CORRECTO FUNCIONAMIENTO. INCLUYE REFUERZO A MURO EN DRYWALL DE SER EL CASO, PUERTA CORREDERA</t>
  </si>
  <si>
    <t>SUMINISTRO E INSTALACIÓN DE PUERTA CON MARCO , INCLUYE CERRADURA DE ALTA SEGURIDAD Y ACCESORIOS  NECESARIOS PARA SU CORRECTO FUNCIONAMIENTO. INCLUYE REFUERZO A MURO EN DRYWALL DE SER EL CASO, PUERTA DOBLE DEPÓSITOS</t>
  </si>
  <si>
    <t>DESMONTE Y RETIRO DE LUMINARIAS (INCLUYE RETIRO, TRANSPORTE Y DISPOSICIÓN FINAL DE ESCOMBROS EN SITIO AUTORIZADO O INDICADO POR LA SUPERVISIÓN).</t>
  </si>
  <si>
    <t>DESMONTE Y RETIRO DE MURO EN MAMPOSTERÍA (INCLUYE RETIRO, TRANSPORTE Y DISPOSICIÓN FINAL DE ESCOMBROS EN SITIO AUTORIZADO).</t>
  </si>
  <si>
    <t>RETIRO Y DEMOLICIÓN DE CIELO FALSO TORTA INFERIOR A PLACA, PAÑETADO (INCLUYE RETIRO, TRANSPORTE Y DISPOSICIÓN FINAL DE ESCOMBROS EN SITIO AUTORIZADO).</t>
  </si>
  <si>
    <t>DESMONTE Y RETIRO DE LAVAMANOS.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</si>
  <si>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DESMONTE Y RETIRO DE MESONES CON LAVAPLATOS. (INCLUYE LA DESCONEXIÓN DE LAS TUBERÍAS DE SUMINISTRO Y DESAGÜE, RETIRO DE ESTRUCTURA Y DE LOS ELEMENTOS DE FIJACIÓN DE CADA APARATO. EN EL CASO QUE SE INDIQUE POR PARTE DE LA INTERVENTORÍA Y/O SUPERVISIÓN, SE DEBE ALMACENAR EL O LOS ELEMENTOS, PARA SU POSTERIOR INSTALACIÓN.  INCLUYE RETIRO, TRANSPORTE Y DISPOSICIÓN FINAL DE ESCOMBROS EN SITIO AUTORIZADO O SITIO DEFINIDO POR LA SUPERVISIÓN).</t>
  </si>
  <si>
    <t>RETIRO Y DEMOLICIÓN DE MOSTRADOR MESÓN EN MAMPOSTERÍA CON PLACA EN CONCRETO , ALTURA 1,2 (INCLUYE RETIRO, TRANSPORTE Y DISPOSICIÓN FINAL DE ESCOMBROS EN SITIO AUTORIZADO).</t>
  </si>
  <si>
    <t>MANTENIMIENTO  DE TANQUE EN CONCRETO DE AGUA EXISTENTE, INCLUYE LIMPIEZA Y REPARACIONES DE SER NECESARIO</t>
  </si>
  <si>
    <t>PULIDA DE GRADAS EN GRANITO, INCLUYE SELLADO Y DESTRONQUE, INCLUYE REPARACIONES DE PISO DESPORTILLES Y GRIETAS, CUANDO APLIQUE</t>
  </si>
  <si>
    <t>PULIDA DE GRADAS EN MADERA, INCLUYE SELLADO Y REPARACIÓN DE HUELLAS</t>
  </si>
  <si>
    <t>BRILLADO Y LIMPIEZA MECÁNICO DE PISO EN CERÁMICA EXISTENTE, CON BRILLADORA, INCLUYE QUÍMICOS , CERAS, SHAMPOOS, Y PAÑOS</t>
  </si>
  <si>
    <t>SUMINISTRO  E INSTALACIÓN  DE PISO EN CERÁMICA PARA BAÑOS COLORES A ESCOGER, FORMATO 30X30</t>
  </si>
  <si>
    <t>REPARACIÓN DE CUBIERTA MANTO ASFALTICO CON FOIL,  IMPERMEABILIZACIÓN DE CUBIERTA PLANA, INCLUYE REPARACIÓN DE MEDIA CAÑAS, GRIETAS.</t>
  </si>
  <si>
    <t>SUMINISTRO  E INSTALACIÓN  DE MUEBLE COCINETA, INCLUYE POCETA EN ACERO INOA, Y ENTREPAÑOS, EN MADERA AGLOMERADA CON ENCHAPE FORMICA , GAVETAS Y TIRADORES, INCLUYE ACCESORIOS DE INSTALACION Y PUNTO HIDRÁULICO</t>
  </si>
  <si>
    <t>DIAGNOSTICO INICIAL DE REDES HIDRÁULICAS Y SANITARIAS</t>
  </si>
  <si>
    <t xml:space="preserve">
DISPENSADOR DE PAPEL HIGIÉNICO INSTITUCIONAL  ROLLO DE 250 MTS</t>
  </si>
  <si>
    <t>SUMINISTRO E INSTALACIÓN DE LUMINARIA LED CUADRADA, 60 X 60 EMPOTRADA 40W</t>
  </si>
  <si>
    <t>SUMINISTRO E INSTALACIÓN DE LUMINARIA, REFLECTOR EXTERIOR 50W</t>
  </si>
  <si>
    <t>SUMINISTRO E INSTALACIÓN DE APLIQUÉ DE VIDRIO BLANCO CAPACIDAD PARA ENCENDER BOMBILLOS DE HASTA 60 W</t>
  </si>
  <si>
    <t xml:space="preserve"> SUMINISTRO E INSTALACIÓN LUMINARIA LAMPARA APLIQUE PARED LED 38 W</t>
  </si>
  <si>
    <t>SUMINISTRO E INSTALACIÓN DE PELÍCULA FROST OPALIZADA PARA VENTANAS Y SUPERFICIES VIDRIADAS</t>
  </si>
  <si>
    <t xml:space="preserve">Mantenimiento y arreglo DE PUERTA cortina  METÁLICA CON MARCO, DE LOS LOCALES EXISTENTES , INCLUYE CERRADURA DE ALTA SEGURIDAD Y ACCESORIOS  NECESARIOS PARA SU CORRECTO FUNCIONAMIENTO. INCLUYE REFUERZO A MURO, SOLDADURAS Y PINTURA ANTICORROSIVA, Y PINTURA ESMALTE ACABADO COLOR A ESCOGER </t>
  </si>
  <si>
    <t>Mantenimiento y pintura  DE PUERTA CON MARCO,  INCLUYE CERRADURA DE ALTA SEGURIDAD Y ACCESORIOS  NECESARIOS PARA SU CORRECTO FUNCIONAMIENTO. INCLUYE REFUERZO A MURO EN DRYWALL DE SER EL CASO, PUERTA BATIENTE</t>
  </si>
  <si>
    <t>LAVADO DE FACHADA LIMPIEZA SUPERFICIES DE MUROS EN LADRILLO  O CONCRETO ARQUITECTÓNICO CON SIKA LIMPIADOR RINSE O SIMILAR, INCLUYE LAVADO DE VIDRIOS EN VENTANERIA EXTERIOR.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</si>
</sst>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44" formatCode="_-&quot;$&quot;\ * #,##0.00_-;\-&quot;$&quot;\ * #,##0.00_-;_-&quot;$&quot;\ * &quot;-&quot;??_-;_-@_-"/>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1"/>
      <name val="Times New Roman"/>
      <family val="2"/>
    </font>
    <font>
      <b/>
      <sz val="11"/>
      <name val="Calibri"/>
      <family val="2"/>
      <scheme val="minor"/>
    </font>
    <font>
      <sz val="11"/>
      <name val="Calibri"/>
      <family val="2"/>
      <scheme val="minor"/>
    </font>
    <font>
      <sz val="8"/>
      <name val="Calibri"/>
      <family val="2"/>
      <scheme val="minor"/>
    </font>
    <font>
      <sz val="16"/>
      <color theme="0" tint="-4.9989318521683403E-2"/>
      <name val="Calibri"/>
      <family val="2"/>
      <scheme val="minor"/>
    </font>
    <font>
      <sz val="16"/>
      <color theme="1"/>
      <name val="Calibri"/>
      <family val="2"/>
      <scheme val="minor"/>
    </font>
    <font>
      <b/>
      <sz val="16"/>
      <color theme="0" tint="-4.9989318521683403E-2"/>
      <name val="Calibri"/>
      <family val="2"/>
      <scheme val="minor"/>
    </font>
    <font>
      <b/>
      <u/>
      <sz val="11"/>
      <color theme="1"/>
      <name val="Calibri"/>
      <family val="2"/>
      <scheme val="minor"/>
    </font>
    <font>
      <sz val="11"/>
      <color theme="1"/>
      <name val="Calibri"/>
      <family val="2"/>
    </font>
    <font>
      <b/>
      <sz val="11"/>
      <color rgb="FF000000"/>
      <name val="Calibri"/>
      <family val="2"/>
    </font>
    <font>
      <b/>
      <sz val="11"/>
      <color rgb="FFFFFFFF"/>
      <name val="Calibri"/>
      <family val="2"/>
    </font>
    <font>
      <sz val="11"/>
      <name val="Calibri"/>
      <family val="2"/>
    </font>
    <font>
      <sz val="18"/>
      <color theme="0" tint="-4.9989318521683403E-2"/>
      <name val="Calibri"/>
      <family val="2"/>
      <scheme val="minor"/>
    </font>
    <font>
      <b/>
      <sz val="18"/>
      <color theme="0" tint="-4.9989318521683403E-2"/>
      <name val="Calibri"/>
      <family val="2"/>
      <scheme val="minor"/>
    </font>
    <font>
      <b/>
      <sz val="9"/>
      <color theme="0"/>
      <name val="Calibri"/>
      <family val="2"/>
      <scheme val="minor"/>
    </font>
    <font>
      <sz val="9"/>
      <color theme="1"/>
      <name val="Calibri"/>
      <family val="2"/>
      <scheme val="minor"/>
    </font>
  </fonts>
  <fills count="13">
    <fill>
      <patternFill patternType="none"/>
    </fill>
    <fill>
      <patternFill patternType="gray125"/>
    </fill>
    <fill>
      <patternFill patternType="solid">
        <fgColor rgb="FF002060"/>
        <bgColor indexed="64"/>
      </patternFill>
    </fill>
    <fill>
      <patternFill patternType="solid">
        <fgColor theme="3" tint="-0.249977111117893"/>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rgb="FF92D050"/>
        <bgColor indexed="64"/>
      </patternFill>
    </fill>
    <fill>
      <patternFill patternType="solid">
        <fgColor rgb="FFA9D08E"/>
        <bgColor rgb="FF000000"/>
      </patternFill>
    </fill>
    <fill>
      <patternFill patternType="solid">
        <fgColor rgb="FF333F4F"/>
        <bgColor rgb="FF000000"/>
      </patternFill>
    </fill>
    <fill>
      <patternFill patternType="solid">
        <fgColor theme="9"/>
        <bgColor indexed="64"/>
      </patternFill>
    </fill>
    <fill>
      <patternFill patternType="solid">
        <fgColor them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42" fontId="1" fillId="0" borderId="0" applyFont="0" applyFill="0" applyBorder="0" applyAlignment="0" applyProtection="0"/>
    <xf numFmtId="0" fontId="4" fillId="0" borderId="0"/>
    <xf numFmtId="44" fontId="1" fillId="0" borderId="0" applyFont="0" applyFill="0" applyBorder="0" applyAlignment="0" applyProtection="0"/>
    <xf numFmtId="9" fontId="1" fillId="0" borderId="0" applyFont="0" applyFill="0" applyBorder="0" applyAlignment="0" applyProtection="0"/>
  </cellStyleXfs>
  <cellXfs count="13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1" xfId="2" applyFont="1" applyBorder="1" applyAlignment="1" applyProtection="1">
      <alignment horizontal="center" vertical="center" wrapText="1"/>
      <protection locked="0"/>
    </xf>
    <xf numFmtId="0" fontId="5" fillId="0" borderId="1" xfId="2" applyFont="1" applyBorder="1" applyAlignment="1" applyProtection="1">
      <alignment horizontal="center" vertical="center" wrapText="1"/>
      <protection locked="0"/>
    </xf>
    <xf numFmtId="0" fontId="3" fillId="0" borderId="1" xfId="0" applyFont="1" applyBorder="1" applyAlignment="1">
      <alignment horizontal="center" vertical="center"/>
    </xf>
    <xf numFmtId="0" fontId="2" fillId="3" borderId="1" xfId="0" applyFont="1" applyFill="1" applyBorder="1" applyAlignment="1" applyProtection="1">
      <alignment vertical="center" wrapText="1"/>
      <protection locked="0"/>
    </xf>
    <xf numFmtId="2" fontId="2" fillId="3" borderId="1" xfId="0" applyNumberFormat="1" applyFont="1" applyFill="1" applyBorder="1" applyAlignment="1" applyProtection="1">
      <alignment vertical="center" wrapText="1"/>
      <protection locked="0"/>
    </xf>
    <xf numFmtId="0" fontId="0" fillId="4" borderId="0" xfId="0" applyFill="1" applyAlignment="1">
      <alignment horizontal="center" vertical="center"/>
    </xf>
    <xf numFmtId="0" fontId="5" fillId="5" borderId="1" xfId="0" applyFont="1" applyFill="1" applyBorder="1" applyAlignment="1" applyProtection="1">
      <alignment vertical="center" wrapText="1"/>
      <protection locked="0"/>
    </xf>
    <xf numFmtId="2" fontId="5" fillId="5" borderId="1" xfId="0" applyNumberFormat="1" applyFont="1" applyFill="1" applyBorder="1" applyAlignment="1" applyProtection="1">
      <alignment vertical="center" wrapText="1"/>
      <protection locked="0"/>
    </xf>
    <xf numFmtId="0" fontId="0" fillId="0" borderId="1" xfId="0" applyBorder="1" applyAlignment="1">
      <alignment horizontal="center" vertical="center" wrapText="1"/>
    </xf>
    <xf numFmtId="0" fontId="0" fillId="0" borderId="1" xfId="2" applyFont="1" applyBorder="1" applyAlignment="1">
      <alignment vertical="center" wrapText="1"/>
    </xf>
    <xf numFmtId="2" fontId="0" fillId="0" borderId="1" xfId="2" applyNumberFormat="1" applyFont="1" applyBorder="1" applyAlignment="1">
      <alignment horizontal="center" vertical="center"/>
    </xf>
    <xf numFmtId="44" fontId="0" fillId="6" borderId="1" xfId="2" applyNumberFormat="1" applyFont="1" applyFill="1" applyBorder="1" applyAlignment="1">
      <alignment vertical="center"/>
    </xf>
    <xf numFmtId="0" fontId="3" fillId="5" borderId="1" xfId="0" applyFont="1" applyFill="1" applyBorder="1" applyAlignment="1" applyProtection="1">
      <alignment horizontal="center" vertical="center" wrapText="1"/>
      <protection locked="0"/>
    </xf>
    <xf numFmtId="0" fontId="3" fillId="5" borderId="1" xfId="0" applyFont="1" applyFill="1" applyBorder="1" applyAlignment="1" applyProtection="1">
      <alignment vertical="center" wrapText="1"/>
      <protection locked="0"/>
    </xf>
    <xf numFmtId="2" fontId="3" fillId="5" borderId="1" xfId="0" applyNumberFormat="1" applyFont="1" applyFill="1" applyBorder="1" applyAlignment="1" applyProtection="1">
      <alignment vertical="center" wrapText="1"/>
      <protection locked="0"/>
    </xf>
    <xf numFmtId="0" fontId="0" fillId="0" borderId="1" xfId="2" applyFont="1" applyBorder="1" applyAlignment="1">
      <alignment horizontal="justify" vertical="center" wrapText="1"/>
    </xf>
    <xf numFmtId="2" fontId="0" fillId="7" borderId="1" xfId="2" applyNumberFormat="1" applyFont="1" applyFill="1" applyBorder="1" applyAlignment="1" applyProtection="1">
      <alignment horizontal="center" vertical="center" wrapText="1"/>
      <protection locked="0"/>
    </xf>
    <xf numFmtId="2" fontId="1" fillId="7" borderId="1" xfId="2" applyNumberFormat="1" applyFont="1" applyFill="1" applyBorder="1" applyAlignment="1" applyProtection="1">
      <alignment horizontal="center" vertical="center" wrapText="1"/>
      <protection locked="0"/>
    </xf>
    <xf numFmtId="0" fontId="0" fillId="0" borderId="1" xfId="2" applyFont="1" applyBorder="1" applyAlignment="1" applyProtection="1">
      <alignment horizontal="center" vertical="center" wrapText="1"/>
      <protection locked="0"/>
    </xf>
    <xf numFmtId="0" fontId="6" fillId="0" borderId="1" xfId="2" applyFont="1" applyBorder="1" applyAlignment="1">
      <alignment horizontal="justify" vertical="center" wrapText="1"/>
    </xf>
    <xf numFmtId="44" fontId="6" fillId="6" borderId="1" xfId="2" applyNumberFormat="1" applyFont="1" applyFill="1" applyBorder="1" applyAlignment="1">
      <alignment vertical="center"/>
    </xf>
    <xf numFmtId="0" fontId="6" fillId="0" borderId="1" xfId="2" applyFont="1" applyBorder="1" applyAlignment="1" applyProtection="1">
      <alignment horizontal="justify" vertical="top" wrapText="1"/>
      <protection locked="0"/>
    </xf>
    <xf numFmtId="2" fontId="0" fillId="0" borderId="1" xfId="2" applyNumberFormat="1" applyFont="1" applyBorder="1" applyAlignment="1" applyProtection="1">
      <alignment horizontal="center" vertical="center" wrapText="1"/>
      <protection locked="0"/>
    </xf>
    <xf numFmtId="0" fontId="0" fillId="0" borderId="1" xfId="2" applyFont="1" applyBorder="1" applyAlignment="1">
      <alignment horizontal="center" vertical="center" wrapText="1"/>
    </xf>
    <xf numFmtId="2" fontId="0" fillId="0" borderId="0" xfId="0" applyNumberFormat="1" applyAlignment="1">
      <alignment horizontal="center" vertical="center"/>
    </xf>
    <xf numFmtId="44" fontId="0" fillId="0" borderId="0" xfId="1" applyNumberFormat="1" applyFont="1" applyFill="1" applyAlignment="1">
      <alignment horizontal="center" vertical="center"/>
    </xf>
    <xf numFmtId="0" fontId="6" fillId="7" borderId="1" xfId="2" applyFont="1" applyFill="1" applyBorder="1" applyAlignment="1" applyProtection="1">
      <alignment horizontal="center" vertical="center" wrapText="1"/>
      <protection locked="0"/>
    </xf>
    <xf numFmtId="0" fontId="0" fillId="7" borderId="1" xfId="2"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9" fontId="9" fillId="0" borderId="1" xfId="4" applyFont="1" applyBorder="1" applyAlignment="1">
      <alignment horizontal="center" vertical="center"/>
    </xf>
    <xf numFmtId="2" fontId="8" fillId="2" borderId="6" xfId="0" applyNumberFormat="1" applyFont="1" applyFill="1" applyBorder="1" applyAlignment="1">
      <alignment vertical="center"/>
    </xf>
    <xf numFmtId="2" fontId="10" fillId="2" borderId="6" xfId="0" applyNumberFormat="1" applyFont="1" applyFill="1" applyBorder="1" applyAlignment="1">
      <alignment vertical="center"/>
    </xf>
    <xf numFmtId="44" fontId="0" fillId="6" borderId="1" xfId="0" applyNumberFormat="1" applyFill="1" applyBorder="1" applyAlignment="1">
      <alignment horizontal="center" vertical="center"/>
    </xf>
    <xf numFmtId="44" fontId="0" fillId="6" borderId="1" xfId="3" applyFont="1" applyFill="1" applyBorder="1" applyAlignment="1">
      <alignment horizontal="center" vertical="center"/>
    </xf>
    <xf numFmtId="0" fontId="5" fillId="5" borderId="1" xfId="0" applyFont="1" applyFill="1" applyBorder="1" applyAlignment="1" applyProtection="1">
      <alignment horizontal="center" vertical="center" wrapText="1"/>
      <protection locked="0"/>
    </xf>
    <xf numFmtId="0" fontId="3" fillId="5" borderId="1" xfId="0" applyFont="1" applyFill="1" applyBorder="1" applyAlignment="1">
      <alignment horizontal="center" vertical="center"/>
    </xf>
    <xf numFmtId="0" fontId="6" fillId="0" borderId="1" xfId="2" applyFont="1" applyBorder="1" applyAlignment="1" applyProtection="1">
      <alignment horizontal="justify" vertical="center" wrapText="1"/>
      <protection locked="0"/>
    </xf>
    <xf numFmtId="0" fontId="6" fillId="0" borderId="1" xfId="2" applyFont="1" applyBorder="1" applyAlignment="1" applyProtection="1">
      <alignment horizontal="left" vertical="center" wrapText="1"/>
      <protection locked="0"/>
    </xf>
    <xf numFmtId="0" fontId="0" fillId="0" borderId="1" xfId="2" applyFont="1" applyBorder="1" applyAlignment="1">
      <alignment horizontal="center" vertical="center"/>
    </xf>
    <xf numFmtId="0" fontId="0" fillId="0" borderId="1" xfId="0" applyBorder="1" applyAlignment="1" applyProtection="1">
      <alignment vertical="center" wrapText="1"/>
      <protection locked="0"/>
    </xf>
    <xf numFmtId="0" fontId="3" fillId="0" borderId="2" xfId="2" applyFont="1" applyBorder="1" applyAlignment="1" applyProtection="1">
      <alignment horizontal="center" vertical="center" wrapText="1"/>
      <protection locked="0"/>
    </xf>
    <xf numFmtId="0" fontId="2" fillId="3" borderId="2" xfId="0" applyFont="1" applyFill="1" applyBorder="1" applyAlignment="1" applyProtection="1">
      <alignment vertical="center" wrapText="1"/>
      <protection locked="0"/>
    </xf>
    <xf numFmtId="0" fontId="5" fillId="5" borderId="2" xfId="0" applyFont="1" applyFill="1" applyBorder="1" applyAlignment="1" applyProtection="1">
      <alignment vertical="center" wrapText="1"/>
      <protection locked="0"/>
    </xf>
    <xf numFmtId="0" fontId="0" fillId="0" borderId="2" xfId="2" applyFont="1" applyBorder="1" applyAlignment="1">
      <alignment horizontal="center" vertical="center" wrapText="1"/>
    </xf>
    <xf numFmtId="0" fontId="3" fillId="5" borderId="2" xfId="0" applyFont="1" applyFill="1" applyBorder="1" applyAlignment="1" applyProtection="1">
      <alignment vertical="center" wrapText="1"/>
      <protection locked="0"/>
    </xf>
    <xf numFmtId="0" fontId="0" fillId="7" borderId="2" xfId="2" applyFont="1" applyFill="1" applyBorder="1" applyAlignment="1" applyProtection="1">
      <alignment horizontal="center" vertical="center" wrapText="1"/>
      <protection locked="0"/>
    </xf>
    <xf numFmtId="0" fontId="0" fillId="0" borderId="2" xfId="2" applyFont="1" applyBorder="1" applyAlignment="1" applyProtection="1">
      <alignment horizontal="center" vertical="center" wrapText="1"/>
      <protection locked="0"/>
    </xf>
    <xf numFmtId="0" fontId="0" fillId="0" borderId="2" xfId="2" applyFont="1" applyBorder="1" applyAlignment="1">
      <alignment horizontal="justify" vertical="center" wrapText="1"/>
    </xf>
    <xf numFmtId="0" fontId="3" fillId="5" borderId="3" xfId="0" applyFont="1" applyFill="1" applyBorder="1" applyAlignment="1" applyProtection="1">
      <alignment vertical="center" wrapText="1"/>
      <protection locked="0"/>
    </xf>
    <xf numFmtId="0" fontId="0" fillId="0" borderId="2" xfId="0" applyBorder="1" applyAlignment="1" applyProtection="1">
      <alignment horizontal="center" vertical="center" wrapText="1"/>
      <protection locked="0"/>
    </xf>
    <xf numFmtId="0" fontId="6" fillId="7" borderId="2" xfId="2" applyFont="1" applyFill="1" applyBorder="1" applyAlignment="1" applyProtection="1">
      <alignment horizontal="center" vertical="center" wrapText="1"/>
      <protection locked="0"/>
    </xf>
    <xf numFmtId="44" fontId="0" fillId="0" borderId="1" xfId="0" applyNumberFormat="1" applyBorder="1" applyAlignment="1">
      <alignment horizontal="center" vertical="center"/>
    </xf>
    <xf numFmtId="44" fontId="0" fillId="0" borderId="1" xfId="3" applyFont="1" applyBorder="1" applyAlignment="1">
      <alignment horizontal="center" vertical="center"/>
    </xf>
    <xf numFmtId="0" fontId="12" fillId="0" borderId="1" xfId="0" applyFont="1" applyBorder="1" applyAlignment="1">
      <alignment horizontal="center" vertical="center" wrapText="1"/>
    </xf>
    <xf numFmtId="0" fontId="12" fillId="0" borderId="2" xfId="2" applyFont="1" applyBorder="1" applyAlignment="1">
      <alignment vertical="center" wrapText="1"/>
    </xf>
    <xf numFmtId="0" fontId="13" fillId="9" borderId="1" xfId="0" applyFont="1" applyFill="1" applyBorder="1" applyAlignment="1" applyProtection="1">
      <alignment horizontal="center" vertical="center" wrapText="1"/>
      <protection locked="0"/>
    </xf>
    <xf numFmtId="0" fontId="13" fillId="9" borderId="2" xfId="0" applyFont="1" applyFill="1" applyBorder="1" applyAlignment="1" applyProtection="1">
      <alignment vertical="center" wrapText="1"/>
      <protection locked="0"/>
    </xf>
    <xf numFmtId="0" fontId="12" fillId="0" borderId="2" xfId="2" applyFont="1" applyBorder="1" applyAlignment="1">
      <alignment horizontal="justify" vertical="center" wrapText="1"/>
    </xf>
    <xf numFmtId="0" fontId="14" fillId="10" borderId="1" xfId="0" applyFont="1" applyFill="1" applyBorder="1" applyAlignment="1" applyProtection="1">
      <alignment vertical="center" wrapText="1"/>
      <protection locked="0"/>
    </xf>
    <xf numFmtId="0" fontId="14" fillId="10" borderId="2" xfId="0" applyFont="1" applyFill="1" applyBorder="1" applyAlignment="1" applyProtection="1">
      <alignment vertical="center" wrapText="1"/>
      <protection locked="0"/>
    </xf>
    <xf numFmtId="0" fontId="12" fillId="0" borderId="1" xfId="0" applyFont="1" applyBorder="1" applyAlignment="1" applyProtection="1">
      <alignment horizontal="center" vertical="center" wrapText="1"/>
      <protection locked="0"/>
    </xf>
    <xf numFmtId="0" fontId="12" fillId="0" borderId="2" xfId="0" applyFont="1" applyBorder="1" applyAlignment="1" applyProtection="1">
      <alignment vertical="center" wrapText="1"/>
      <protection locked="0"/>
    </xf>
    <xf numFmtId="0" fontId="15" fillId="0" borderId="2" xfId="2" applyFont="1" applyBorder="1" applyAlignment="1">
      <alignment horizontal="justify" vertical="center" wrapText="1"/>
    </xf>
    <xf numFmtId="0" fontId="15" fillId="0" borderId="2" xfId="2" applyFont="1" applyBorder="1" applyAlignment="1" applyProtection="1">
      <alignment horizontal="left" vertical="center" wrapText="1"/>
      <protection locked="0"/>
    </xf>
    <xf numFmtId="0" fontId="13" fillId="9" borderId="1" xfId="0" applyFont="1" applyFill="1" applyBorder="1" applyAlignment="1">
      <alignment horizontal="center" vertical="center"/>
    </xf>
    <xf numFmtId="0" fontId="12" fillId="0" borderId="1" xfId="2" applyFont="1" applyBorder="1" applyAlignment="1">
      <alignment horizontal="justify" vertical="center" wrapText="1"/>
    </xf>
    <xf numFmtId="0" fontId="15" fillId="0" borderId="2" xfId="2" applyFont="1" applyBorder="1" applyAlignment="1" applyProtection="1">
      <alignment horizontal="justify" vertical="top" wrapText="1"/>
      <protection locked="0"/>
    </xf>
    <xf numFmtId="0" fontId="12" fillId="0" borderId="1" xfId="2" applyFont="1" applyBorder="1" applyAlignment="1">
      <alignment horizontal="center" vertical="center" wrapText="1"/>
    </xf>
    <xf numFmtId="0" fontId="13" fillId="9" borderId="1" xfId="0" applyFont="1" applyFill="1" applyBorder="1" applyAlignment="1" applyProtection="1">
      <alignment vertical="center" wrapText="1"/>
      <protection locked="0"/>
    </xf>
    <xf numFmtId="0" fontId="12" fillId="0" borderId="1" xfId="0" applyFont="1" applyBorder="1" applyAlignment="1">
      <alignment wrapText="1"/>
    </xf>
    <xf numFmtId="0" fontId="15" fillId="0" borderId="1" xfId="2" applyFont="1" applyBorder="1" applyAlignment="1" applyProtection="1">
      <alignment horizontal="justify" vertical="center" wrapText="1"/>
      <protection locked="0"/>
    </xf>
    <xf numFmtId="0" fontId="12" fillId="0" borderId="1" xfId="0" applyFont="1" applyBorder="1" applyAlignment="1">
      <alignment horizontal="center" vertical="center"/>
    </xf>
    <xf numFmtId="2" fontId="3" fillId="5" borderId="3" xfId="0" applyNumberFormat="1" applyFont="1" applyFill="1" applyBorder="1" applyAlignment="1" applyProtection="1">
      <alignment vertical="center" wrapText="1"/>
      <protection locked="0"/>
    </xf>
    <xf numFmtId="0" fontId="3" fillId="5" borderId="1" xfId="0" applyFont="1" applyFill="1" applyBorder="1" applyAlignment="1" applyProtection="1">
      <alignment horizontal="left" vertical="center" wrapText="1"/>
      <protection locked="0"/>
    </xf>
    <xf numFmtId="0" fontId="6" fillId="0" borderId="1" xfId="2" applyFont="1" applyBorder="1" applyAlignment="1">
      <alignment horizontal="left" vertical="center" wrapText="1"/>
    </xf>
    <xf numFmtId="0" fontId="6" fillId="0" borderId="1" xfId="2" applyFont="1" applyBorder="1" applyAlignment="1" applyProtection="1">
      <alignment horizontal="center" vertical="center" wrapText="1"/>
      <protection locked="0"/>
    </xf>
    <xf numFmtId="2" fontId="6" fillId="0" borderId="1" xfId="2" applyNumberFormat="1" applyFont="1" applyBorder="1" applyAlignment="1" applyProtection="1">
      <alignment horizontal="center" vertical="center" wrapText="1"/>
      <protection locked="0"/>
    </xf>
    <xf numFmtId="0" fontId="6" fillId="0" borderId="1" xfId="2" applyFont="1" applyBorder="1" applyAlignment="1">
      <alignment horizontal="left" vertical="center"/>
    </xf>
    <xf numFmtId="0" fontId="6" fillId="0" borderId="1" xfId="2" applyFont="1" applyBorder="1" applyAlignment="1" applyProtection="1">
      <alignment horizontal="left" vertical="top"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1" xfId="2" applyFont="1" applyBorder="1" applyAlignment="1">
      <alignment horizontal="center" vertical="center"/>
    </xf>
    <xf numFmtId="0" fontId="6" fillId="0" borderId="1" xfId="2" applyFont="1" applyBorder="1" applyAlignment="1">
      <alignment horizontal="center" vertical="center" wrapText="1"/>
    </xf>
    <xf numFmtId="44" fontId="0" fillId="0" borderId="0" xfId="3" applyFont="1" applyBorder="1" applyAlignment="1">
      <alignment horizontal="center" vertical="center"/>
    </xf>
    <xf numFmtId="0" fontId="0" fillId="11" borderId="0" xfId="0" applyFill="1" applyAlignment="1">
      <alignment horizontal="center" vertical="center"/>
    </xf>
    <xf numFmtId="2" fontId="0" fillId="11" borderId="0" xfId="0" applyNumberFormat="1" applyFill="1" applyAlignment="1">
      <alignment horizontal="center" vertical="center"/>
    </xf>
    <xf numFmtId="44" fontId="0" fillId="11" borderId="0" xfId="1" applyNumberFormat="1" applyFont="1" applyFill="1" applyAlignment="1">
      <alignment horizontal="center" vertical="center"/>
    </xf>
    <xf numFmtId="0" fontId="0" fillId="0" borderId="1" xfId="0" applyBorder="1" applyAlignment="1">
      <alignment horizontal="center" vertical="center"/>
    </xf>
    <xf numFmtId="0" fontId="18" fillId="2" borderId="0" xfId="0" applyFont="1" applyFill="1" applyAlignment="1">
      <alignment horizontal="justify" vertical="center"/>
    </xf>
    <xf numFmtId="0" fontId="19" fillId="12" borderId="0" xfId="0" applyFont="1" applyFill="1" applyAlignment="1">
      <alignment horizontal="justify" vertical="center"/>
    </xf>
    <xf numFmtId="0" fontId="0" fillId="12" borderId="0" xfId="0" applyFill="1" applyAlignment="1">
      <alignment horizontal="center" vertical="center"/>
    </xf>
    <xf numFmtId="0" fontId="3" fillId="12" borderId="0" xfId="0" applyFont="1" applyFill="1" applyAlignment="1">
      <alignment horizontal="center" vertical="center"/>
    </xf>
    <xf numFmtId="0" fontId="12" fillId="7" borderId="2" xfId="2" applyFont="1" applyFill="1" applyBorder="1" applyAlignment="1">
      <alignment horizontal="justify" vertical="center" wrapText="1"/>
    </xf>
    <xf numFmtId="0" fontId="12" fillId="7" borderId="1" xfId="0" applyFont="1" applyFill="1" applyBorder="1" applyAlignment="1">
      <alignment horizontal="center" vertical="center"/>
    </xf>
    <xf numFmtId="2" fontId="0" fillId="7" borderId="1" xfId="2" applyNumberFormat="1" applyFont="1" applyFill="1" applyBorder="1" applyAlignment="1">
      <alignment horizontal="center" vertical="center"/>
    </xf>
    <xf numFmtId="0" fontId="0" fillId="7" borderId="1" xfId="2" applyFont="1" applyFill="1" applyBorder="1" applyAlignment="1">
      <alignment horizontal="justify"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2" xfId="0" applyFont="1" applyBorder="1" applyAlignment="1">
      <alignment horizontal="center" vertical="center"/>
    </xf>
    <xf numFmtId="0" fontId="9" fillId="0" borderId="6" xfId="0" applyFont="1" applyBorder="1" applyAlignment="1">
      <alignment horizontal="center" vertical="center"/>
    </xf>
    <xf numFmtId="2" fontId="17" fillId="2" borderId="2" xfId="0" applyNumberFormat="1" applyFont="1" applyFill="1" applyBorder="1" applyAlignment="1">
      <alignment horizontal="center" vertical="center"/>
    </xf>
    <xf numFmtId="2" fontId="17" fillId="2" borderId="3" xfId="0" applyNumberFormat="1" applyFont="1" applyFill="1" applyBorder="1" applyAlignment="1">
      <alignment horizontal="center" vertical="center"/>
    </xf>
    <xf numFmtId="2" fontId="17" fillId="2" borderId="6" xfId="0" applyNumberFormat="1" applyFont="1" applyFill="1" applyBorder="1" applyAlignment="1">
      <alignment horizontal="center" vertical="center"/>
    </xf>
    <xf numFmtId="2" fontId="10" fillId="2" borderId="2" xfId="0" applyNumberFormat="1" applyFont="1" applyFill="1" applyBorder="1" applyAlignment="1">
      <alignment horizontal="center" vertical="center"/>
    </xf>
    <xf numFmtId="2" fontId="10" fillId="2" borderId="3" xfId="0" applyNumberFormat="1" applyFont="1" applyFill="1" applyBorder="1" applyAlignment="1">
      <alignment horizontal="center" vertical="center"/>
    </xf>
    <xf numFmtId="2" fontId="16" fillId="2" borderId="2" xfId="0" applyNumberFormat="1" applyFont="1" applyFill="1" applyBorder="1" applyAlignment="1">
      <alignment horizontal="center" vertical="center"/>
    </xf>
    <xf numFmtId="2" fontId="16" fillId="2" borderId="3" xfId="0" applyNumberFormat="1" applyFont="1" applyFill="1" applyBorder="1" applyAlignment="1">
      <alignment horizontal="center" vertical="center"/>
    </xf>
    <xf numFmtId="2" fontId="16" fillId="2" borderId="6" xfId="0" applyNumberFormat="1"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 fillId="2" borderId="13" xfId="0" applyFont="1" applyFill="1" applyBorder="1" applyAlignment="1">
      <alignment horizontal="center" vertical="center"/>
    </xf>
    <xf numFmtId="0" fontId="3" fillId="8" borderId="14" xfId="0" applyFont="1" applyFill="1" applyBorder="1" applyAlignment="1">
      <alignment horizontal="center" vertical="center"/>
    </xf>
    <xf numFmtId="2" fontId="8" fillId="2" borderId="2" xfId="0" applyNumberFormat="1" applyFont="1" applyFill="1" applyBorder="1" applyAlignment="1">
      <alignment horizontal="center" vertical="center"/>
    </xf>
    <xf numFmtId="2" fontId="8" fillId="2" borderId="3" xfId="0" applyNumberFormat="1" applyFont="1" applyFill="1" applyBorder="1" applyAlignment="1">
      <alignment horizontal="center" vertical="center"/>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 xfId="0" applyFont="1" applyBorder="1" applyAlignment="1">
      <alignment horizontal="center"/>
    </xf>
    <xf numFmtId="0" fontId="2" fillId="2" borderId="1" xfId="0" applyFont="1" applyFill="1" applyBorder="1" applyAlignment="1">
      <alignment horizontal="center" vertical="center"/>
    </xf>
    <xf numFmtId="0" fontId="3" fillId="8" borderId="1" xfId="0" applyFont="1" applyFill="1" applyBorder="1" applyAlignment="1">
      <alignment horizontal="center" vertical="center"/>
    </xf>
  </cellXfs>
  <cellStyles count="5">
    <cellStyle name="Moneda" xfId="3" builtinId="4"/>
    <cellStyle name="Moneda [0]" xfId="1" builtinId="7"/>
    <cellStyle name="Normal" xfId="0" builtinId="0"/>
    <cellStyle name="Normal 2" xfId="2" xr:uid="{E6EF4CFC-8AA5-4B99-B120-8625EDDFAB2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0</xdr:col>
      <xdr:colOff>234415</xdr:colOff>
      <xdr:row>0</xdr:row>
      <xdr:rowOff>231943</xdr:rowOff>
    </xdr:from>
    <xdr:to>
      <xdr:col>1</xdr:col>
      <xdr:colOff>2797731</xdr:colOff>
      <xdr:row>0</xdr:row>
      <xdr:rowOff>1197429</xdr:rowOff>
    </xdr:to>
    <xdr:grpSp>
      <xdr:nvGrpSpPr>
        <xdr:cNvPr id="3" name="Grupo 2">
          <a:extLst>
            <a:ext uri="{FF2B5EF4-FFF2-40B4-BE49-F238E27FC236}">
              <a16:creationId xmlns:a16="http://schemas.microsoft.com/office/drawing/2014/main" id="{F46AD6F4-9739-4252-B11B-0C1A5B49D98C}"/>
            </a:ext>
          </a:extLst>
        </xdr:cNvPr>
        <xdr:cNvGrpSpPr>
          <a:grpSpLocks noChangeAspect="1"/>
        </xdr:cNvGrpSpPr>
      </xdr:nvGrpSpPr>
      <xdr:grpSpPr>
        <a:xfrm>
          <a:off x="234415" y="231943"/>
          <a:ext cx="3175637" cy="965486"/>
          <a:chOff x="58961" y="57152"/>
          <a:chExt cx="3348871" cy="1008000"/>
        </a:xfrm>
      </xdr:grpSpPr>
      <xdr:pic>
        <xdr:nvPicPr>
          <xdr:cNvPr id="4" name="Imagen 3" descr="Resultado de imagen para universidad distrital francisco josÃ© de caldas">
            <a:extLst>
              <a:ext uri="{FF2B5EF4-FFF2-40B4-BE49-F238E27FC236}">
                <a16:creationId xmlns:a16="http://schemas.microsoft.com/office/drawing/2014/main" id="{99CC03FB-D6DF-17A4-C6ED-2B5765D9219B}"/>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4070" t="4049" r="24901" b="26523"/>
          <a:stretch/>
        </xdr:blipFill>
        <xdr:spPr bwMode="auto">
          <a:xfrm>
            <a:off x="58961" y="57152"/>
            <a:ext cx="857343" cy="1008000"/>
          </a:xfrm>
          <a:prstGeom prst="rect">
            <a:avLst/>
          </a:prstGeom>
          <a:extLst>
            <a:ext uri="{909E8E84-426E-40DD-AFC4-6F175D3DCCD1}">
              <a14:hiddenFill xmlns:a14="http://schemas.microsoft.com/office/drawing/2010/main">
                <a:solidFill>
                  <a:srgbClr val="FFFFFF"/>
                </a:solidFill>
              </a14:hiddenFill>
            </a:ext>
          </a:extLst>
        </xdr:spPr>
      </xdr:pic>
      <xdr:sp macro="" textlink="">
        <xdr:nvSpPr>
          <xdr:cNvPr id="5" name="CuadroTexto 4">
            <a:extLst>
              <a:ext uri="{FF2B5EF4-FFF2-40B4-BE49-F238E27FC236}">
                <a16:creationId xmlns:a16="http://schemas.microsoft.com/office/drawing/2014/main" id="{5CA427A0-4765-8B75-71B8-97A1F532EA10}"/>
              </a:ext>
            </a:extLst>
          </xdr:cNvPr>
          <xdr:cNvSpPr txBox="1"/>
        </xdr:nvSpPr>
        <xdr:spPr>
          <a:xfrm>
            <a:off x="945443" y="176481"/>
            <a:ext cx="2462389" cy="886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nchorCtr="0">
            <a:noAutofit/>
          </a:bodyPr>
          <a:lstStyle/>
          <a:p>
            <a:r>
              <a:rPr lang="es-CO" sz="1100" b="1">
                <a:latin typeface="Arial" panose="020B0604020202020204" pitchFamily="34" charset="0"/>
                <a:cs typeface="Arial" panose="020B0604020202020204" pitchFamily="34" charset="0"/>
              </a:rPr>
              <a:t>UNIVERSIDAD DISTRITAL</a:t>
            </a:r>
          </a:p>
          <a:p>
            <a:r>
              <a:rPr lang="es-CO" sz="1100" b="0" u="sng">
                <a:latin typeface="Arial" panose="020B0604020202020204" pitchFamily="34" charset="0"/>
                <a:cs typeface="Arial" panose="020B0604020202020204" pitchFamily="34" charset="0"/>
              </a:rPr>
              <a:t>FRANCISCO JOSÉ DE CALDAS</a:t>
            </a:r>
          </a:p>
          <a:p>
            <a:r>
              <a:rPr lang="es-CO" sz="1100" b="1">
                <a:latin typeface="Arial" panose="020B0604020202020204" pitchFamily="34" charset="0"/>
                <a:cs typeface="Arial" panose="020B0604020202020204" pitchFamily="34" charset="0"/>
              </a:rPr>
              <a:t>Oficina de Infraestructura</a:t>
            </a:r>
          </a:p>
        </xdr:txBody>
      </xdr:sp>
    </xdr:grp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CDDF5-D8F9-4C06-AAE9-34A447C0564B}">
  <dimension ref="A1:BN383"/>
  <sheetViews>
    <sheetView tabSelected="1" view="pageBreakPreview" topLeftCell="A371" zoomScale="70" zoomScaleNormal="40" zoomScaleSheetLayoutView="70" workbookViewId="0">
      <selection activeCell="D375" sqref="D375"/>
    </sheetView>
  </sheetViews>
  <sheetFormatPr baseColWidth="10" defaultColWidth="11.42578125" defaultRowHeight="38.25" customHeight="1" x14ac:dyDescent="0.25"/>
  <cols>
    <col min="1" max="1" width="9.140625" style="1" bestFit="1" customWidth="1"/>
    <col min="2" max="2" width="108.5703125" style="1" customWidth="1"/>
    <col min="3" max="3" width="21.140625" style="1" customWidth="1"/>
    <col min="4" max="4" width="24.42578125" style="27" customWidth="1"/>
    <col min="5" max="5" width="21.42578125" style="28" customWidth="1"/>
    <col min="6" max="6" width="34.5703125" style="1" customWidth="1"/>
    <col min="7" max="7" width="31.28515625" style="1" customWidth="1"/>
    <col min="8" max="8" width="36.5703125" style="1" customWidth="1"/>
    <col min="9" max="9" width="28" style="1" customWidth="1"/>
    <col min="10" max="10" width="26.5703125" style="1" customWidth="1"/>
    <col min="11" max="16384" width="11.42578125" style="1"/>
  </cols>
  <sheetData>
    <row r="1" spans="1:66" ht="101.25" customHeight="1" x14ac:dyDescent="0.25">
      <c r="A1" s="131"/>
      <c r="B1" s="131"/>
      <c r="C1" s="131"/>
      <c r="D1" s="131"/>
      <c r="E1" s="131"/>
      <c r="F1" s="131"/>
    </row>
    <row r="2" spans="1:66" ht="38.25" customHeight="1" x14ac:dyDescent="0.25">
      <c r="A2" s="125" t="s">
        <v>236</v>
      </c>
      <c r="B2" s="126"/>
      <c r="C2" s="126"/>
      <c r="D2" s="126"/>
      <c r="E2" s="126"/>
      <c r="F2" s="127"/>
    </row>
    <row r="3" spans="1:66" ht="51" customHeight="1" x14ac:dyDescent="0.25">
      <c r="A3" s="128"/>
      <c r="B3" s="129"/>
      <c r="C3" s="129"/>
      <c r="D3" s="129"/>
      <c r="E3" s="129"/>
      <c r="F3" s="130"/>
    </row>
    <row r="4" spans="1:66" s="2" customFormat="1" ht="38.25" customHeight="1" x14ac:dyDescent="0.25">
      <c r="A4" s="132" t="s">
        <v>134</v>
      </c>
      <c r="B4" s="132"/>
      <c r="C4" s="132"/>
      <c r="D4" s="132"/>
      <c r="E4" s="133" t="s">
        <v>0</v>
      </c>
      <c r="F4" s="133"/>
    </row>
    <row r="5" spans="1:66" s="2" customFormat="1" ht="38.25" customHeight="1" x14ac:dyDescent="0.25">
      <c r="A5" s="3" t="s">
        <v>1</v>
      </c>
      <c r="B5" s="4" t="s">
        <v>2</v>
      </c>
      <c r="C5" s="3" t="s">
        <v>3</v>
      </c>
      <c r="D5" s="3" t="s">
        <v>4</v>
      </c>
      <c r="E5" s="3" t="s">
        <v>5</v>
      </c>
      <c r="F5" s="5" t="s">
        <v>6</v>
      </c>
    </row>
    <row r="6" spans="1:66" s="8" customFormat="1" ht="38.25" customHeight="1" x14ac:dyDescent="0.25">
      <c r="A6" s="6">
        <v>1</v>
      </c>
      <c r="B6" s="6" t="s">
        <v>81</v>
      </c>
      <c r="C6" s="6"/>
      <c r="D6" s="7"/>
      <c r="E6" s="6"/>
      <c r="F6" s="6"/>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row>
    <row r="7" spans="1:66" s="8" customFormat="1" ht="38.25" customHeight="1" x14ac:dyDescent="0.25">
      <c r="A7" s="37" t="s">
        <v>8</v>
      </c>
      <c r="B7" s="9" t="s">
        <v>7</v>
      </c>
      <c r="C7" s="9"/>
      <c r="D7" s="10"/>
      <c r="E7" s="9"/>
      <c r="F7" s="9"/>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row>
    <row r="8" spans="1:66" ht="27" customHeight="1" x14ac:dyDescent="0.25">
      <c r="A8" s="11" t="s">
        <v>9</v>
      </c>
      <c r="B8" s="12" t="s">
        <v>10</v>
      </c>
      <c r="C8" s="26" t="s">
        <v>11</v>
      </c>
      <c r="D8" s="13">
        <v>13</v>
      </c>
      <c r="E8" s="14"/>
      <c r="F8" s="14">
        <f>E8*D8</f>
        <v>0</v>
      </c>
    </row>
    <row r="9" spans="1:66" ht="38.25" customHeight="1" x14ac:dyDescent="0.25">
      <c r="A9" s="15" t="s">
        <v>82</v>
      </c>
      <c r="B9" s="16" t="s">
        <v>13</v>
      </c>
      <c r="C9" s="16"/>
      <c r="D9" s="17"/>
      <c r="E9" s="16"/>
      <c r="F9" s="16"/>
    </row>
    <row r="10" spans="1:66" ht="63" customHeight="1" x14ac:dyDescent="0.25">
      <c r="A10" s="11" t="s">
        <v>83</v>
      </c>
      <c r="B10" s="18" t="s">
        <v>288</v>
      </c>
      <c r="C10" s="30" t="s">
        <v>3</v>
      </c>
      <c r="D10" s="19">
        <v>32</v>
      </c>
      <c r="E10" s="14"/>
      <c r="F10" s="14">
        <f t="shared" ref="F10:F78" si="0">E10*D10</f>
        <v>0</v>
      </c>
    </row>
    <row r="11" spans="1:66" ht="48" customHeight="1" x14ac:dyDescent="0.25">
      <c r="A11" s="11" t="s">
        <v>84</v>
      </c>
      <c r="B11" s="18" t="s">
        <v>289</v>
      </c>
      <c r="C11" s="30" t="s">
        <v>16</v>
      </c>
      <c r="D11" s="19">
        <v>116.7</v>
      </c>
      <c r="E11" s="14"/>
      <c r="F11" s="14">
        <f t="shared" si="0"/>
        <v>0</v>
      </c>
    </row>
    <row r="12" spans="1:66" ht="58.5" customHeight="1" x14ac:dyDescent="0.25">
      <c r="A12" s="11" t="s">
        <v>85</v>
      </c>
      <c r="B12" s="18" t="s">
        <v>290</v>
      </c>
      <c r="C12" s="30" t="s">
        <v>16</v>
      </c>
      <c r="D12" s="19">
        <v>75</v>
      </c>
      <c r="E12" s="14"/>
      <c r="F12" s="14">
        <f t="shared" si="0"/>
        <v>0</v>
      </c>
    </row>
    <row r="13" spans="1:66" ht="51" customHeight="1" x14ac:dyDescent="0.25">
      <c r="A13" s="11" t="s">
        <v>86</v>
      </c>
      <c r="B13" s="18" t="s">
        <v>291</v>
      </c>
      <c r="C13" s="21" t="s">
        <v>16</v>
      </c>
      <c r="D13" s="19">
        <v>341</v>
      </c>
      <c r="E13" s="14"/>
      <c r="F13" s="14">
        <f t="shared" si="0"/>
        <v>0</v>
      </c>
    </row>
    <row r="14" spans="1:66" ht="38.25" customHeight="1" x14ac:dyDescent="0.25">
      <c r="A14" s="11" t="s">
        <v>87</v>
      </c>
      <c r="B14" s="18" t="s">
        <v>292</v>
      </c>
      <c r="C14" s="30" t="s">
        <v>3</v>
      </c>
      <c r="D14" s="20">
        <v>1</v>
      </c>
      <c r="E14" s="14"/>
      <c r="F14" s="14">
        <f t="shared" si="0"/>
        <v>0</v>
      </c>
    </row>
    <row r="15" spans="1:66" ht="38.25" customHeight="1" x14ac:dyDescent="0.25">
      <c r="A15" s="11" t="s">
        <v>88</v>
      </c>
      <c r="B15" s="18" t="s">
        <v>293</v>
      </c>
      <c r="C15" s="30" t="s">
        <v>3</v>
      </c>
      <c r="D15" s="19">
        <v>1</v>
      </c>
      <c r="E15" s="14"/>
      <c r="F15" s="14">
        <f t="shared" si="0"/>
        <v>0</v>
      </c>
    </row>
    <row r="16" spans="1:66" ht="38.25" customHeight="1" x14ac:dyDescent="0.25">
      <c r="A16" s="11" t="s">
        <v>89</v>
      </c>
      <c r="B16" s="18" t="s">
        <v>237</v>
      </c>
      <c r="C16" s="21" t="s">
        <v>3</v>
      </c>
      <c r="D16" s="19">
        <f>6*2</f>
        <v>12</v>
      </c>
      <c r="E16" s="14"/>
      <c r="F16" s="14">
        <f t="shared" si="0"/>
        <v>0</v>
      </c>
    </row>
    <row r="17" spans="1:66" ht="49.5" customHeight="1" x14ac:dyDescent="0.25">
      <c r="A17" s="11" t="s">
        <v>90</v>
      </c>
      <c r="B17" s="18" t="s">
        <v>238</v>
      </c>
      <c r="C17" s="21" t="s">
        <v>16</v>
      </c>
      <c r="D17" s="19">
        <v>50</v>
      </c>
      <c r="E17" s="14"/>
      <c r="F17" s="14">
        <f t="shared" si="0"/>
        <v>0</v>
      </c>
    </row>
    <row r="18" spans="1:66" ht="48" customHeight="1" x14ac:dyDescent="0.25">
      <c r="A18" s="11" t="s">
        <v>91</v>
      </c>
      <c r="B18" s="18" t="s">
        <v>294</v>
      </c>
      <c r="C18" s="21" t="s">
        <v>3</v>
      </c>
      <c r="D18" s="19">
        <v>2</v>
      </c>
      <c r="E18" s="14"/>
      <c r="F18" s="14">
        <f t="shared" si="0"/>
        <v>0</v>
      </c>
    </row>
    <row r="19" spans="1:66" ht="38.25" customHeight="1" x14ac:dyDescent="0.25">
      <c r="A19" s="11" t="s">
        <v>92</v>
      </c>
      <c r="B19" s="18" t="s">
        <v>295</v>
      </c>
      <c r="C19" s="21" t="s">
        <v>26</v>
      </c>
      <c r="D19" s="19">
        <v>7</v>
      </c>
      <c r="E19" s="14"/>
      <c r="F19" s="14">
        <f t="shared" si="0"/>
        <v>0</v>
      </c>
    </row>
    <row r="20" spans="1:66" ht="53.25" customHeight="1" x14ac:dyDescent="0.25">
      <c r="A20" s="11" t="s">
        <v>93</v>
      </c>
      <c r="B20" s="18" t="s">
        <v>296</v>
      </c>
      <c r="C20" s="21" t="s">
        <v>16</v>
      </c>
      <c r="D20" s="19">
        <v>52</v>
      </c>
      <c r="E20" s="14"/>
      <c r="F20" s="14">
        <f t="shared" si="0"/>
        <v>0</v>
      </c>
    </row>
    <row r="21" spans="1:66" ht="95.25" customHeight="1" x14ac:dyDescent="0.25">
      <c r="A21" s="11" t="s">
        <v>94</v>
      </c>
      <c r="B21" s="18" t="s">
        <v>297</v>
      </c>
      <c r="C21" s="21" t="s">
        <v>3</v>
      </c>
      <c r="D21" s="19">
        <f>3+2+2+2+3</f>
        <v>12</v>
      </c>
      <c r="E21" s="14"/>
      <c r="F21" s="14">
        <f t="shared" si="0"/>
        <v>0</v>
      </c>
    </row>
    <row r="22" spans="1:66" ht="95.25" customHeight="1" x14ac:dyDescent="0.25">
      <c r="A22" s="11" t="s">
        <v>95</v>
      </c>
      <c r="B22" s="18" t="s">
        <v>297</v>
      </c>
      <c r="C22" s="21" t="s">
        <v>3</v>
      </c>
      <c r="D22" s="19">
        <f>3+1+2+2+3</f>
        <v>11</v>
      </c>
      <c r="E22" s="14"/>
      <c r="F22" s="14">
        <f t="shared" si="0"/>
        <v>0</v>
      </c>
    </row>
    <row r="23" spans="1:66" ht="98.25" customHeight="1" x14ac:dyDescent="0.25">
      <c r="A23" s="11" t="s">
        <v>96</v>
      </c>
      <c r="B23" s="18" t="s">
        <v>242</v>
      </c>
      <c r="C23" s="21" t="s">
        <v>3</v>
      </c>
      <c r="D23" s="19">
        <f>4</f>
        <v>4</v>
      </c>
      <c r="E23" s="14"/>
      <c r="F23" s="14">
        <f t="shared" si="0"/>
        <v>0</v>
      </c>
    </row>
    <row r="24" spans="1:66" ht="97.5" customHeight="1" x14ac:dyDescent="0.25">
      <c r="A24" s="11" t="s">
        <v>97</v>
      </c>
      <c r="B24" s="18" t="s">
        <v>298</v>
      </c>
      <c r="C24" s="21" t="s">
        <v>3</v>
      </c>
      <c r="D24" s="19">
        <v>3</v>
      </c>
      <c r="E24" s="14"/>
      <c r="F24" s="14">
        <f t="shared" si="0"/>
        <v>0</v>
      </c>
    </row>
    <row r="25" spans="1:66" ht="55.5" customHeight="1" x14ac:dyDescent="0.25">
      <c r="A25" s="11" t="s">
        <v>98</v>
      </c>
      <c r="B25" s="18" t="s">
        <v>244</v>
      </c>
      <c r="C25" s="21" t="s">
        <v>3</v>
      </c>
      <c r="D25" s="19">
        <v>9</v>
      </c>
      <c r="E25" s="14"/>
      <c r="F25" s="14">
        <f t="shared" si="0"/>
        <v>0</v>
      </c>
    </row>
    <row r="26" spans="1:66" ht="38.25" customHeight="1" x14ac:dyDescent="0.25">
      <c r="A26" s="11" t="s">
        <v>99</v>
      </c>
      <c r="B26" s="18" t="s">
        <v>245</v>
      </c>
      <c r="C26" s="21" t="s">
        <v>16</v>
      </c>
      <c r="D26" s="19">
        <v>25</v>
      </c>
      <c r="E26" s="14"/>
      <c r="F26" s="14">
        <f t="shared" si="0"/>
        <v>0</v>
      </c>
    </row>
    <row r="27" spans="1:66" s="2" customFormat="1" ht="41.25" customHeight="1" x14ac:dyDescent="0.25">
      <c r="A27" s="11" t="s">
        <v>116</v>
      </c>
      <c r="B27" s="22" t="s">
        <v>299</v>
      </c>
      <c r="C27" s="41" t="s">
        <v>3</v>
      </c>
      <c r="D27" s="13">
        <v>1</v>
      </c>
      <c r="E27" s="14"/>
      <c r="F27" s="14">
        <f>E27*D27</f>
        <v>0</v>
      </c>
    </row>
    <row r="28" spans="1:66" s="8" customFormat="1" ht="38.25" customHeight="1" x14ac:dyDescent="0.25">
      <c r="A28" s="6">
        <v>2</v>
      </c>
      <c r="B28" s="6" t="s">
        <v>100</v>
      </c>
      <c r="C28" s="6"/>
      <c r="D28" s="7"/>
      <c r="E28" s="6"/>
      <c r="F28" s="6"/>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row>
    <row r="29" spans="1:66" ht="38.25" customHeight="1" x14ac:dyDescent="0.25">
      <c r="A29" s="15" t="s">
        <v>12</v>
      </c>
      <c r="B29" s="16" t="s">
        <v>35</v>
      </c>
      <c r="C29" s="16"/>
      <c r="D29" s="17"/>
      <c r="E29" s="16"/>
      <c r="F29" s="16"/>
    </row>
    <row r="30" spans="1:66" ht="78.75" customHeight="1" x14ac:dyDescent="0.25">
      <c r="A30" s="31" t="s">
        <v>14</v>
      </c>
      <c r="B30" s="42" t="s">
        <v>130</v>
      </c>
      <c r="C30" s="31" t="s">
        <v>16</v>
      </c>
      <c r="D30" s="19">
        <v>465</v>
      </c>
      <c r="E30" s="23"/>
      <c r="F30" s="14">
        <f t="shared" si="0"/>
        <v>0</v>
      </c>
    </row>
    <row r="31" spans="1:66" ht="54.75" customHeight="1" x14ac:dyDescent="0.25">
      <c r="A31" s="11" t="s">
        <v>15</v>
      </c>
      <c r="B31" s="22" t="s">
        <v>38</v>
      </c>
      <c r="C31" s="29" t="s">
        <v>16</v>
      </c>
      <c r="D31" s="20">
        <v>156</v>
      </c>
      <c r="E31" s="23"/>
      <c r="F31" s="14">
        <f t="shared" si="0"/>
        <v>0</v>
      </c>
    </row>
    <row r="32" spans="1:66" ht="38.25" customHeight="1" x14ac:dyDescent="0.25">
      <c r="A32" s="31" t="s">
        <v>17</v>
      </c>
      <c r="B32" s="22" t="s">
        <v>300</v>
      </c>
      <c r="C32" s="29" t="s">
        <v>11</v>
      </c>
      <c r="D32" s="20">
        <v>16</v>
      </c>
      <c r="E32" s="23"/>
      <c r="F32" s="14">
        <f t="shared" si="0"/>
        <v>0</v>
      </c>
    </row>
    <row r="33" spans="1:6" ht="38.25" customHeight="1" x14ac:dyDescent="0.25">
      <c r="A33" s="11" t="s">
        <v>18</v>
      </c>
      <c r="B33" s="22" t="s">
        <v>301</v>
      </c>
      <c r="C33" s="29" t="s">
        <v>16</v>
      </c>
      <c r="D33" s="20">
        <v>40</v>
      </c>
      <c r="E33" s="23"/>
      <c r="F33" s="14">
        <f t="shared" si="0"/>
        <v>0</v>
      </c>
    </row>
    <row r="34" spans="1:6" ht="38.25" customHeight="1" x14ac:dyDescent="0.25">
      <c r="A34" s="31" t="s">
        <v>19</v>
      </c>
      <c r="B34" s="22" t="s">
        <v>302</v>
      </c>
      <c r="C34" s="29" t="s">
        <v>11</v>
      </c>
      <c r="D34" s="20">
        <f>1.33*4</f>
        <v>5.32</v>
      </c>
      <c r="E34" s="23"/>
      <c r="F34" s="14">
        <f t="shared" si="0"/>
        <v>0</v>
      </c>
    </row>
    <row r="35" spans="1:6" ht="52.5" customHeight="1" x14ac:dyDescent="0.25">
      <c r="A35" s="11" t="s">
        <v>21</v>
      </c>
      <c r="B35" s="22" t="s">
        <v>303</v>
      </c>
      <c r="C35" s="29" t="s">
        <v>16</v>
      </c>
      <c r="D35" s="20">
        <v>0.67</v>
      </c>
      <c r="E35" s="23"/>
      <c r="F35" s="14">
        <f t="shared" si="0"/>
        <v>0</v>
      </c>
    </row>
    <row r="36" spans="1:6" ht="38.25" customHeight="1" x14ac:dyDescent="0.25">
      <c r="A36" s="31" t="s">
        <v>22</v>
      </c>
      <c r="B36" s="22" t="s">
        <v>304</v>
      </c>
      <c r="C36" s="29" t="s">
        <v>16</v>
      </c>
      <c r="D36" s="20">
        <v>2.25</v>
      </c>
      <c r="E36" s="23"/>
      <c r="F36" s="14">
        <f t="shared" si="0"/>
        <v>0</v>
      </c>
    </row>
    <row r="37" spans="1:6" ht="38.25" customHeight="1" x14ac:dyDescent="0.25">
      <c r="A37" s="11" t="s">
        <v>23</v>
      </c>
      <c r="B37" s="22" t="s">
        <v>305</v>
      </c>
      <c r="C37" s="30" t="s">
        <v>16</v>
      </c>
      <c r="D37" s="20">
        <f>7.6*5</f>
        <v>38</v>
      </c>
      <c r="E37" s="23"/>
      <c r="F37" s="14">
        <f t="shared" si="0"/>
        <v>0</v>
      </c>
    </row>
    <row r="38" spans="1:6" ht="38.25" customHeight="1" x14ac:dyDescent="0.25">
      <c r="A38" s="31" t="s">
        <v>24</v>
      </c>
      <c r="B38" s="22" t="s">
        <v>50</v>
      </c>
      <c r="C38" s="30" t="s">
        <v>51</v>
      </c>
      <c r="D38" s="20">
        <v>30</v>
      </c>
      <c r="E38" s="23"/>
      <c r="F38" s="14">
        <f t="shared" si="0"/>
        <v>0</v>
      </c>
    </row>
    <row r="39" spans="1:6" ht="38.25" customHeight="1" x14ac:dyDescent="0.25">
      <c r="A39" s="11" t="s">
        <v>25</v>
      </c>
      <c r="B39" s="22" t="s">
        <v>306</v>
      </c>
      <c r="C39" s="30" t="s">
        <v>52</v>
      </c>
      <c r="D39" s="20">
        <f>(29*4)+(6.47*2.4)</f>
        <v>131.52799999999999</v>
      </c>
      <c r="E39" s="23"/>
      <c r="F39" s="14">
        <f t="shared" si="0"/>
        <v>0</v>
      </c>
    </row>
    <row r="40" spans="1:6" ht="38.25" customHeight="1" x14ac:dyDescent="0.25">
      <c r="A40" s="31" t="s">
        <v>27</v>
      </c>
      <c r="B40" s="22" t="s">
        <v>249</v>
      </c>
      <c r="C40" s="30" t="s">
        <v>52</v>
      </c>
      <c r="D40" s="20">
        <f>(3.5*4)</f>
        <v>14</v>
      </c>
      <c r="E40" s="23"/>
      <c r="F40" s="14">
        <f t="shared" si="0"/>
        <v>0</v>
      </c>
    </row>
    <row r="41" spans="1:6" ht="38.25" customHeight="1" x14ac:dyDescent="0.25">
      <c r="A41" s="11" t="s">
        <v>28</v>
      </c>
      <c r="B41" s="18" t="s">
        <v>53</v>
      </c>
      <c r="C41" s="30" t="s">
        <v>16</v>
      </c>
      <c r="D41" s="19">
        <v>124</v>
      </c>
      <c r="E41" s="14"/>
      <c r="F41" s="14">
        <f t="shared" si="0"/>
        <v>0</v>
      </c>
    </row>
    <row r="42" spans="1:6" ht="56.25" customHeight="1" x14ac:dyDescent="0.25">
      <c r="A42" s="31" t="s">
        <v>29</v>
      </c>
      <c r="B42" s="98" t="s">
        <v>307</v>
      </c>
      <c r="C42" s="30" t="s">
        <v>16</v>
      </c>
      <c r="D42" s="19">
        <v>64.3</v>
      </c>
      <c r="E42" s="14"/>
      <c r="F42" s="14">
        <f t="shared" si="0"/>
        <v>0</v>
      </c>
    </row>
    <row r="43" spans="1:6" ht="75.75" customHeight="1" x14ac:dyDescent="0.25">
      <c r="A43" s="11" t="s">
        <v>30</v>
      </c>
      <c r="B43" s="98" t="s">
        <v>308</v>
      </c>
      <c r="C43" s="30" t="s">
        <v>16</v>
      </c>
      <c r="D43" s="19">
        <v>64.3</v>
      </c>
      <c r="E43" s="14"/>
      <c r="F43" s="14">
        <f t="shared" ref="F43" si="1">E43*D43</f>
        <v>0</v>
      </c>
    </row>
    <row r="44" spans="1:6" ht="38.25" customHeight="1" x14ac:dyDescent="0.25">
      <c r="A44" s="31" t="s">
        <v>31</v>
      </c>
      <c r="B44" s="18" t="s">
        <v>54</v>
      </c>
      <c r="C44" s="30" t="s">
        <v>16</v>
      </c>
      <c r="D44" s="19">
        <v>465</v>
      </c>
      <c r="E44" s="14"/>
      <c r="F44" s="14">
        <f t="shared" si="0"/>
        <v>0</v>
      </c>
    </row>
    <row r="45" spans="1:6" ht="38.25" customHeight="1" x14ac:dyDescent="0.25">
      <c r="A45" s="11" t="s">
        <v>32</v>
      </c>
      <c r="B45" s="18" t="s">
        <v>55</v>
      </c>
      <c r="C45" s="30" t="s">
        <v>16</v>
      </c>
      <c r="D45" s="19">
        <v>30</v>
      </c>
      <c r="E45" s="14"/>
      <c r="F45" s="14">
        <f t="shared" si="0"/>
        <v>0</v>
      </c>
    </row>
    <row r="46" spans="1:6" ht="38.25" customHeight="1" x14ac:dyDescent="0.25">
      <c r="A46" s="31" t="s">
        <v>33</v>
      </c>
      <c r="B46" s="18" t="s">
        <v>56</v>
      </c>
      <c r="C46" s="30" t="s">
        <v>16</v>
      </c>
      <c r="D46" s="19">
        <v>845</v>
      </c>
      <c r="E46" s="14"/>
      <c r="F46" s="14">
        <f t="shared" si="0"/>
        <v>0</v>
      </c>
    </row>
    <row r="47" spans="1:6" ht="38.25" customHeight="1" x14ac:dyDescent="0.25">
      <c r="A47" s="11" t="s">
        <v>102</v>
      </c>
      <c r="B47" s="18" t="s">
        <v>57</v>
      </c>
      <c r="C47" s="30" t="s">
        <v>11</v>
      </c>
      <c r="D47" s="19">
        <v>281</v>
      </c>
      <c r="E47" s="14"/>
      <c r="F47" s="14">
        <f t="shared" si="0"/>
        <v>0</v>
      </c>
    </row>
    <row r="48" spans="1:6" ht="38.25" customHeight="1" x14ac:dyDescent="0.25">
      <c r="A48" s="31" t="s">
        <v>103</v>
      </c>
      <c r="B48" s="18" t="s">
        <v>309</v>
      </c>
      <c r="C48" s="30" t="s">
        <v>16</v>
      </c>
      <c r="D48" s="19">
        <f>3.79+77</f>
        <v>80.790000000000006</v>
      </c>
      <c r="E48" s="14"/>
      <c r="F48" s="14">
        <f t="shared" si="0"/>
        <v>0</v>
      </c>
    </row>
    <row r="49" spans="1:6" ht="108.75" customHeight="1" x14ac:dyDescent="0.25">
      <c r="A49" s="11" t="s">
        <v>104</v>
      </c>
      <c r="B49" s="18" t="s">
        <v>310</v>
      </c>
      <c r="C49" s="30" t="s">
        <v>16</v>
      </c>
      <c r="D49" s="19">
        <f>3.79+77</f>
        <v>80.790000000000006</v>
      </c>
      <c r="E49" s="14"/>
      <c r="F49" s="14">
        <f t="shared" si="0"/>
        <v>0</v>
      </c>
    </row>
    <row r="50" spans="1:6" ht="50.25" customHeight="1" x14ac:dyDescent="0.25">
      <c r="A50" s="31" t="s">
        <v>105</v>
      </c>
      <c r="B50" s="18" t="s">
        <v>311</v>
      </c>
      <c r="C50" s="30" t="s">
        <v>16</v>
      </c>
      <c r="D50" s="19">
        <v>75</v>
      </c>
      <c r="E50" s="14"/>
      <c r="F50" s="14">
        <f t="shared" si="0"/>
        <v>0</v>
      </c>
    </row>
    <row r="51" spans="1:6" ht="38.25" customHeight="1" x14ac:dyDescent="0.25">
      <c r="A51" s="11" t="s">
        <v>106</v>
      </c>
      <c r="B51" s="18" t="s">
        <v>58</v>
      </c>
      <c r="C51" s="30" t="s">
        <v>52</v>
      </c>
      <c r="D51" s="19">
        <v>201</v>
      </c>
      <c r="E51" s="14"/>
      <c r="F51" s="14">
        <f t="shared" si="0"/>
        <v>0</v>
      </c>
    </row>
    <row r="52" spans="1:6" ht="38.25" customHeight="1" x14ac:dyDescent="0.25">
      <c r="A52" s="31" t="s">
        <v>107</v>
      </c>
      <c r="B52" s="18" t="s">
        <v>59</v>
      </c>
      <c r="C52" s="30" t="s">
        <v>11</v>
      </c>
      <c r="D52" s="19">
        <f>48.81+46.6+42.35+42.35+40.12+15</f>
        <v>235.23</v>
      </c>
      <c r="E52" s="23"/>
      <c r="F52" s="14">
        <f t="shared" si="0"/>
        <v>0</v>
      </c>
    </row>
    <row r="53" spans="1:6" ht="38.25" customHeight="1" x14ac:dyDescent="0.25">
      <c r="A53" s="11" t="s">
        <v>108</v>
      </c>
      <c r="B53" s="18" t="s">
        <v>60</v>
      </c>
      <c r="C53" s="30" t="s">
        <v>16</v>
      </c>
      <c r="D53" s="19">
        <f>(235.2*2.8)</f>
        <v>658.56</v>
      </c>
      <c r="E53" s="14"/>
      <c r="F53" s="14">
        <f t="shared" si="0"/>
        <v>0</v>
      </c>
    </row>
    <row r="54" spans="1:6" ht="58.5" customHeight="1" x14ac:dyDescent="0.25">
      <c r="A54" s="31" t="s">
        <v>109</v>
      </c>
      <c r="B54" s="22" t="s">
        <v>257</v>
      </c>
      <c r="C54" s="29" t="s">
        <v>16</v>
      </c>
      <c r="D54" s="20">
        <v>201</v>
      </c>
      <c r="E54" s="23"/>
      <c r="F54" s="14">
        <f t="shared" si="0"/>
        <v>0</v>
      </c>
    </row>
    <row r="55" spans="1:6" ht="48.75" customHeight="1" x14ac:dyDescent="0.25">
      <c r="A55" s="11" t="s">
        <v>110</v>
      </c>
      <c r="B55" s="40" t="s">
        <v>131</v>
      </c>
      <c r="C55" s="29" t="s">
        <v>3</v>
      </c>
      <c r="D55" s="25">
        <v>6</v>
      </c>
      <c r="E55" s="14"/>
      <c r="F55" s="14">
        <f>E55*D55</f>
        <v>0</v>
      </c>
    </row>
    <row r="56" spans="1:6" ht="48.75" customHeight="1" x14ac:dyDescent="0.25">
      <c r="A56" s="38" t="s">
        <v>34</v>
      </c>
      <c r="B56" s="16" t="s">
        <v>115</v>
      </c>
      <c r="C56" s="16"/>
      <c r="D56" s="16"/>
      <c r="E56" s="16"/>
      <c r="F56" s="16"/>
    </row>
    <row r="57" spans="1:6" ht="38.25" customHeight="1" x14ac:dyDescent="0.25">
      <c r="A57" s="11" t="s">
        <v>36</v>
      </c>
      <c r="B57" s="22" t="s">
        <v>259</v>
      </c>
      <c r="C57" s="29" t="s">
        <v>3</v>
      </c>
      <c r="D57" s="20">
        <v>4</v>
      </c>
      <c r="E57" s="23"/>
      <c r="F57" s="14">
        <f t="shared" ref="F57:F65" si="2">E57*D57</f>
        <v>0</v>
      </c>
    </row>
    <row r="58" spans="1:6" ht="38.25" customHeight="1" x14ac:dyDescent="0.25">
      <c r="A58" s="31" t="s">
        <v>37</v>
      </c>
      <c r="B58" s="22" t="s">
        <v>260</v>
      </c>
      <c r="C58" s="29" t="s">
        <v>3</v>
      </c>
      <c r="D58" s="20">
        <v>7</v>
      </c>
      <c r="E58" s="23"/>
      <c r="F58" s="14">
        <f t="shared" si="2"/>
        <v>0</v>
      </c>
    </row>
    <row r="59" spans="1:6" ht="54.75" customHeight="1" x14ac:dyDescent="0.25">
      <c r="A59" s="11" t="s">
        <v>39</v>
      </c>
      <c r="B59" s="22" t="s">
        <v>261</v>
      </c>
      <c r="C59" s="29" t="s">
        <v>3</v>
      </c>
      <c r="D59" s="20">
        <v>1</v>
      </c>
      <c r="E59" s="23"/>
      <c r="F59" s="14">
        <f t="shared" si="2"/>
        <v>0</v>
      </c>
    </row>
    <row r="60" spans="1:6" ht="27" customHeight="1" x14ac:dyDescent="0.25">
      <c r="A60" s="31" t="s">
        <v>40</v>
      </c>
      <c r="B60" s="22" t="s">
        <v>262</v>
      </c>
      <c r="C60" s="29" t="s">
        <v>3</v>
      </c>
      <c r="D60" s="20">
        <v>5</v>
      </c>
      <c r="E60" s="23"/>
      <c r="F60" s="14">
        <f t="shared" si="2"/>
        <v>0</v>
      </c>
    </row>
    <row r="61" spans="1:6" ht="50.25" customHeight="1" x14ac:dyDescent="0.25">
      <c r="A61" s="11" t="s">
        <v>41</v>
      </c>
      <c r="B61" s="22" t="s">
        <v>263</v>
      </c>
      <c r="C61" s="29" t="s">
        <v>3</v>
      </c>
      <c r="D61" s="20">
        <v>7</v>
      </c>
      <c r="E61" s="23"/>
      <c r="F61" s="14">
        <f t="shared" si="2"/>
        <v>0</v>
      </c>
    </row>
    <row r="62" spans="1:6" ht="49.5" customHeight="1" x14ac:dyDescent="0.25">
      <c r="A62" s="31" t="s">
        <v>42</v>
      </c>
      <c r="B62" s="22" t="s">
        <v>264</v>
      </c>
      <c r="C62" s="29" t="s">
        <v>3</v>
      </c>
      <c r="D62" s="20">
        <v>1</v>
      </c>
      <c r="E62" s="23"/>
      <c r="F62" s="14">
        <f t="shared" si="2"/>
        <v>0</v>
      </c>
    </row>
    <row r="63" spans="1:6" ht="56.25" customHeight="1" x14ac:dyDescent="0.25">
      <c r="A63" s="11" t="s">
        <v>43</v>
      </c>
      <c r="B63" s="22" t="s">
        <v>312</v>
      </c>
      <c r="C63" s="29" t="s">
        <v>11</v>
      </c>
      <c r="D63" s="20">
        <v>4.76</v>
      </c>
      <c r="E63" s="23"/>
      <c r="F63" s="14">
        <f t="shared" si="2"/>
        <v>0</v>
      </c>
    </row>
    <row r="64" spans="1:6" ht="38.25" customHeight="1" x14ac:dyDescent="0.25">
      <c r="A64" s="31" t="s">
        <v>44</v>
      </c>
      <c r="B64" s="18" t="s">
        <v>313</v>
      </c>
      <c r="C64" s="30" t="s">
        <v>11</v>
      </c>
      <c r="D64" s="19">
        <v>15</v>
      </c>
      <c r="E64" s="14"/>
      <c r="F64" s="14">
        <f t="shared" si="2"/>
        <v>0</v>
      </c>
    </row>
    <row r="65" spans="1:6" ht="38.25" customHeight="1" x14ac:dyDescent="0.25">
      <c r="A65" s="11" t="s">
        <v>45</v>
      </c>
      <c r="B65" s="18" t="s">
        <v>265</v>
      </c>
      <c r="C65" s="30" t="s">
        <v>11</v>
      </c>
      <c r="D65" s="19">
        <f>14*4</f>
        <v>56</v>
      </c>
      <c r="E65" s="14"/>
      <c r="F65" s="14">
        <f t="shared" si="2"/>
        <v>0</v>
      </c>
    </row>
    <row r="66" spans="1:6" ht="38.25" customHeight="1" x14ac:dyDescent="0.25">
      <c r="A66" s="31" t="s">
        <v>46</v>
      </c>
      <c r="B66" s="18" t="s">
        <v>266</v>
      </c>
      <c r="C66" s="30" t="s">
        <v>11</v>
      </c>
      <c r="D66" s="19">
        <v>10</v>
      </c>
      <c r="E66" s="14"/>
      <c r="F66" s="14">
        <f t="shared" ref="F66:F68" si="3">D66*E66</f>
        <v>0</v>
      </c>
    </row>
    <row r="67" spans="1:6" ht="38.25" customHeight="1" x14ac:dyDescent="0.25">
      <c r="A67" s="11" t="s">
        <v>47</v>
      </c>
      <c r="B67" s="18" t="s">
        <v>267</v>
      </c>
      <c r="C67" s="30" t="s">
        <v>11</v>
      </c>
      <c r="D67" s="19">
        <v>15</v>
      </c>
      <c r="E67" s="14"/>
      <c r="F67" s="14">
        <f t="shared" si="3"/>
        <v>0</v>
      </c>
    </row>
    <row r="68" spans="1:6" ht="38.25" customHeight="1" x14ac:dyDescent="0.25">
      <c r="A68" s="31" t="s">
        <v>48</v>
      </c>
      <c r="B68" s="18" t="s">
        <v>268</v>
      </c>
      <c r="C68" s="30" t="s">
        <v>11</v>
      </c>
      <c r="D68" s="19">
        <v>5</v>
      </c>
      <c r="E68" s="14"/>
      <c r="F68" s="14">
        <f t="shared" si="3"/>
        <v>0</v>
      </c>
    </row>
    <row r="69" spans="1:6" ht="38.25" customHeight="1" x14ac:dyDescent="0.25">
      <c r="A69" s="11" t="s">
        <v>49</v>
      </c>
      <c r="B69" s="18" t="s">
        <v>79</v>
      </c>
      <c r="C69" s="30" t="s">
        <v>3</v>
      </c>
      <c r="D69" s="19">
        <v>4</v>
      </c>
      <c r="E69" s="14"/>
      <c r="F69" s="14">
        <f>E69*D69</f>
        <v>0</v>
      </c>
    </row>
    <row r="70" spans="1:6" ht="58.5" customHeight="1" x14ac:dyDescent="0.25">
      <c r="A70" s="38" t="s">
        <v>64</v>
      </c>
      <c r="B70" s="16" t="s">
        <v>114</v>
      </c>
      <c r="C70" s="16"/>
      <c r="D70" s="16"/>
      <c r="E70" s="16"/>
      <c r="F70" s="16"/>
    </row>
    <row r="71" spans="1:6" ht="38.25" customHeight="1" x14ac:dyDescent="0.25">
      <c r="A71" s="11" t="s">
        <v>65</v>
      </c>
      <c r="B71" s="22" t="s">
        <v>272</v>
      </c>
      <c r="C71" s="29" t="s">
        <v>3</v>
      </c>
      <c r="D71" s="20">
        <v>1</v>
      </c>
      <c r="E71" s="23"/>
      <c r="F71" s="14">
        <f t="shared" si="0"/>
        <v>0</v>
      </c>
    </row>
    <row r="72" spans="1:6" ht="38.25" customHeight="1" x14ac:dyDescent="0.25">
      <c r="A72" s="31" t="s">
        <v>66</v>
      </c>
      <c r="B72" s="18" t="s">
        <v>132</v>
      </c>
      <c r="C72" s="21" t="s">
        <v>3</v>
      </c>
      <c r="D72" s="19">
        <v>50</v>
      </c>
      <c r="E72" s="14"/>
      <c r="F72" s="14">
        <f t="shared" si="0"/>
        <v>0</v>
      </c>
    </row>
    <row r="73" spans="1:6" ht="38.25" customHeight="1" x14ac:dyDescent="0.25">
      <c r="A73" s="11" t="s">
        <v>67</v>
      </c>
      <c r="B73" s="18" t="s">
        <v>273</v>
      </c>
      <c r="C73" s="21" t="s">
        <v>3</v>
      </c>
      <c r="D73" s="19">
        <f>12+13+13+13+13</f>
        <v>64</v>
      </c>
      <c r="E73" s="14"/>
      <c r="F73" s="14">
        <f t="shared" si="0"/>
        <v>0</v>
      </c>
    </row>
    <row r="74" spans="1:6" ht="38.25" customHeight="1" x14ac:dyDescent="0.25">
      <c r="A74" s="31" t="s">
        <v>68</v>
      </c>
      <c r="B74" s="18" t="s">
        <v>314</v>
      </c>
      <c r="C74" s="21" t="s">
        <v>3</v>
      </c>
      <c r="D74" s="19">
        <f>10*5</f>
        <v>50</v>
      </c>
      <c r="E74" s="14"/>
      <c r="F74" s="14">
        <f t="shared" si="0"/>
        <v>0</v>
      </c>
    </row>
    <row r="75" spans="1:6" ht="38.25" customHeight="1" x14ac:dyDescent="0.25">
      <c r="A75" s="11" t="s">
        <v>69</v>
      </c>
      <c r="B75" s="18" t="s">
        <v>275</v>
      </c>
      <c r="C75" s="21" t="s">
        <v>3</v>
      </c>
      <c r="D75" s="19">
        <v>5</v>
      </c>
      <c r="E75" s="14"/>
      <c r="F75" s="14">
        <f t="shared" ref="F75" si="4">E75*D75</f>
        <v>0</v>
      </c>
    </row>
    <row r="76" spans="1:6" ht="38.25" customHeight="1" x14ac:dyDescent="0.25">
      <c r="A76" s="31" t="s">
        <v>70</v>
      </c>
      <c r="B76" s="18" t="s">
        <v>61</v>
      </c>
      <c r="C76" s="30" t="s">
        <v>11</v>
      </c>
      <c r="D76" s="19">
        <v>235</v>
      </c>
      <c r="E76" s="14"/>
      <c r="F76" s="14">
        <f t="shared" si="0"/>
        <v>0</v>
      </c>
    </row>
    <row r="77" spans="1:6" ht="54.75" customHeight="1" x14ac:dyDescent="0.25">
      <c r="A77" s="11" t="s">
        <v>71</v>
      </c>
      <c r="B77" s="24" t="s">
        <v>62</v>
      </c>
      <c r="C77" s="21" t="s">
        <v>63</v>
      </c>
      <c r="D77" s="25">
        <v>100</v>
      </c>
      <c r="E77" s="14"/>
      <c r="F77" s="14">
        <f t="shared" si="0"/>
        <v>0</v>
      </c>
    </row>
    <row r="78" spans="1:6" ht="54.75" customHeight="1" x14ac:dyDescent="0.25">
      <c r="A78" s="31" t="s">
        <v>72</v>
      </c>
      <c r="B78" s="24" t="s">
        <v>276</v>
      </c>
      <c r="C78" s="21" t="s">
        <v>3</v>
      </c>
      <c r="D78" s="25">
        <v>1</v>
      </c>
      <c r="E78" s="14"/>
      <c r="F78" s="14">
        <f t="shared" si="0"/>
        <v>0</v>
      </c>
    </row>
    <row r="79" spans="1:6" s="2" customFormat="1" ht="29.25" customHeight="1" x14ac:dyDescent="0.25">
      <c r="A79" s="38" t="s">
        <v>117</v>
      </c>
      <c r="B79" s="16" t="s">
        <v>113</v>
      </c>
      <c r="C79" s="16"/>
      <c r="D79" s="16"/>
      <c r="E79" s="16"/>
      <c r="F79" s="16"/>
    </row>
    <row r="80" spans="1:6" s="2" customFormat="1" ht="54.75" customHeight="1" x14ac:dyDescent="0.25">
      <c r="A80" s="26" t="s">
        <v>118</v>
      </c>
      <c r="B80" s="22" t="s">
        <v>315</v>
      </c>
      <c r="C80" s="30" t="s">
        <v>52</v>
      </c>
      <c r="D80" s="19">
        <v>295</v>
      </c>
      <c r="E80" s="14"/>
      <c r="F80" s="14">
        <f t="shared" ref="F80:F94" si="5">E80*D80</f>
        <v>0</v>
      </c>
    </row>
    <row r="81" spans="1:6" s="2" customFormat="1" ht="56.25" customHeight="1" x14ac:dyDescent="0.25">
      <c r="A81" s="26" t="s">
        <v>119</v>
      </c>
      <c r="B81" s="22" t="s">
        <v>316</v>
      </c>
      <c r="C81" s="30" t="s">
        <v>52</v>
      </c>
      <c r="D81" s="19">
        <v>158</v>
      </c>
      <c r="E81" s="14"/>
      <c r="F81" s="14">
        <f t="shared" si="5"/>
        <v>0</v>
      </c>
    </row>
    <row r="82" spans="1:6" s="2" customFormat="1" ht="38.25" customHeight="1" x14ac:dyDescent="0.25">
      <c r="A82" s="26" t="s">
        <v>224</v>
      </c>
      <c r="B82" s="22" t="s">
        <v>149</v>
      </c>
      <c r="C82" s="30" t="s">
        <v>52</v>
      </c>
      <c r="D82" s="13">
        <v>3.13</v>
      </c>
      <c r="E82" s="14"/>
      <c r="F82" s="14">
        <f t="shared" si="5"/>
        <v>0</v>
      </c>
    </row>
    <row r="83" spans="1:6" s="2" customFormat="1" ht="27" customHeight="1" x14ac:dyDescent="0.25">
      <c r="A83" s="26" t="s">
        <v>225</v>
      </c>
      <c r="B83" s="22" t="s">
        <v>317</v>
      </c>
      <c r="C83" s="41" t="s">
        <v>52</v>
      </c>
      <c r="D83" s="13">
        <v>81.66</v>
      </c>
      <c r="E83" s="14"/>
      <c r="F83" s="14">
        <f t="shared" si="5"/>
        <v>0</v>
      </c>
    </row>
    <row r="84" spans="1:6" s="2" customFormat="1" ht="38.25" customHeight="1" x14ac:dyDescent="0.25">
      <c r="A84" s="38" t="s">
        <v>120</v>
      </c>
      <c r="B84" s="16" t="s">
        <v>101</v>
      </c>
      <c r="C84" s="16"/>
      <c r="D84" s="16"/>
      <c r="E84" s="16"/>
      <c r="F84" s="16"/>
    </row>
    <row r="85" spans="1:6" s="2" customFormat="1" ht="69" customHeight="1" x14ac:dyDescent="0.25">
      <c r="A85" s="26" t="s">
        <v>121</v>
      </c>
      <c r="B85" s="22" t="s">
        <v>318</v>
      </c>
      <c r="C85" s="41" t="s">
        <v>52</v>
      </c>
      <c r="D85" s="13">
        <v>17.34</v>
      </c>
      <c r="E85" s="14"/>
      <c r="F85" s="14">
        <f>E85*D85</f>
        <v>0</v>
      </c>
    </row>
    <row r="86" spans="1:6" s="2" customFormat="1" ht="49.5" customHeight="1" x14ac:dyDescent="0.25">
      <c r="A86" s="26" t="s">
        <v>122</v>
      </c>
      <c r="B86" s="22" t="s">
        <v>135</v>
      </c>
      <c r="C86" s="41" t="s">
        <v>52</v>
      </c>
      <c r="D86" s="13">
        <v>81.66</v>
      </c>
      <c r="E86" s="14"/>
      <c r="F86" s="14">
        <f t="shared" si="5"/>
        <v>0</v>
      </c>
    </row>
    <row r="87" spans="1:6" s="2" customFormat="1" ht="50.25" customHeight="1" x14ac:dyDescent="0.25">
      <c r="A87" s="26" t="s">
        <v>123</v>
      </c>
      <c r="B87" s="22" t="s">
        <v>319</v>
      </c>
      <c r="C87" s="41" t="s">
        <v>52</v>
      </c>
      <c r="D87" s="13">
        <v>7.6</v>
      </c>
      <c r="E87" s="14"/>
      <c r="F87" s="14">
        <f t="shared" si="5"/>
        <v>0</v>
      </c>
    </row>
    <row r="88" spans="1:6" s="2" customFormat="1" ht="59.25" customHeight="1" x14ac:dyDescent="0.25">
      <c r="A88" s="26" t="s">
        <v>226</v>
      </c>
      <c r="B88" s="22" t="s">
        <v>320</v>
      </c>
      <c r="C88" s="41" t="s">
        <v>52</v>
      </c>
      <c r="D88" s="13">
        <v>1.9</v>
      </c>
      <c r="E88" s="14"/>
      <c r="F88" s="14">
        <f t="shared" si="5"/>
        <v>0</v>
      </c>
    </row>
    <row r="89" spans="1:6" s="2" customFormat="1" ht="58.5" customHeight="1" x14ac:dyDescent="0.25">
      <c r="A89" s="26" t="s">
        <v>124</v>
      </c>
      <c r="B89" s="22" t="s">
        <v>148</v>
      </c>
      <c r="C89" s="41" t="s">
        <v>52</v>
      </c>
      <c r="D89" s="13">
        <v>16</v>
      </c>
      <c r="E89" s="14"/>
      <c r="F89" s="14">
        <f t="shared" si="5"/>
        <v>0</v>
      </c>
    </row>
    <row r="90" spans="1:6" s="2" customFormat="1" ht="29.25" customHeight="1" x14ac:dyDescent="0.25">
      <c r="A90" s="38" t="s">
        <v>125</v>
      </c>
      <c r="B90" s="16" t="s">
        <v>111</v>
      </c>
      <c r="C90" s="16"/>
      <c r="D90" s="16"/>
      <c r="E90" s="16"/>
      <c r="F90" s="16"/>
    </row>
    <row r="91" spans="1:6" s="2" customFormat="1" ht="36.75" customHeight="1" x14ac:dyDescent="0.25">
      <c r="A91" s="26" t="s">
        <v>126</v>
      </c>
      <c r="B91" s="24" t="s">
        <v>285</v>
      </c>
      <c r="C91" s="21" t="s">
        <v>52</v>
      </c>
      <c r="D91" s="25">
        <f>137+(7*5.54)</f>
        <v>175.78</v>
      </c>
      <c r="E91" s="14"/>
      <c r="F91" s="14">
        <f t="shared" ref="F91:F92" si="6">E91*D91</f>
        <v>0</v>
      </c>
    </row>
    <row r="92" spans="1:6" s="2" customFormat="1" ht="57.75" customHeight="1" x14ac:dyDescent="0.25">
      <c r="A92" s="26" t="s">
        <v>127</v>
      </c>
      <c r="B92" s="18" t="s">
        <v>286</v>
      </c>
      <c r="C92" s="30" t="s">
        <v>52</v>
      </c>
      <c r="D92" s="19">
        <v>465</v>
      </c>
      <c r="E92" s="14"/>
      <c r="F92" s="14">
        <f t="shared" si="6"/>
        <v>0</v>
      </c>
    </row>
    <row r="93" spans="1:6" s="2" customFormat="1" ht="29.25" customHeight="1" x14ac:dyDescent="0.25">
      <c r="A93" s="38" t="s">
        <v>128</v>
      </c>
      <c r="B93" s="16" t="s">
        <v>112</v>
      </c>
      <c r="C93" s="16"/>
      <c r="D93" s="16"/>
      <c r="E93" s="16"/>
      <c r="F93" s="16"/>
    </row>
    <row r="94" spans="1:6" s="2" customFormat="1" ht="32.25" customHeight="1" x14ac:dyDescent="0.25">
      <c r="A94" s="26" t="s">
        <v>129</v>
      </c>
      <c r="B94" s="39" t="s">
        <v>133</v>
      </c>
      <c r="C94" s="21" t="s">
        <v>80</v>
      </c>
      <c r="D94" s="25">
        <v>1</v>
      </c>
      <c r="E94" s="14"/>
      <c r="F94" s="14">
        <f t="shared" si="5"/>
        <v>0</v>
      </c>
    </row>
    <row r="95" spans="1:6" ht="18" customHeight="1" x14ac:dyDescent="0.25"/>
    <row r="96" spans="1:6" ht="18" customHeight="1" x14ac:dyDescent="0.25"/>
    <row r="97" spans="1:6" ht="21.75" customHeight="1" x14ac:dyDescent="0.25">
      <c r="C97" s="123" t="s">
        <v>73</v>
      </c>
      <c r="D97" s="124"/>
      <c r="E97" s="33"/>
      <c r="F97" s="35">
        <f>+SUM(F8:F94)</f>
        <v>0</v>
      </c>
    </row>
    <row r="98" spans="1:6" ht="21.75" customHeight="1" x14ac:dyDescent="0.25">
      <c r="C98" s="103" t="s">
        <v>74</v>
      </c>
      <c r="D98" s="104"/>
      <c r="E98" s="32"/>
      <c r="F98" s="35">
        <f>(F97*E98)</f>
        <v>0</v>
      </c>
    </row>
    <row r="99" spans="1:6" ht="21.75" customHeight="1" x14ac:dyDescent="0.25">
      <c r="C99" s="103" t="s">
        <v>75</v>
      </c>
      <c r="D99" s="104"/>
      <c r="E99" s="32"/>
      <c r="F99" s="35">
        <f>(F97*E99)</f>
        <v>0</v>
      </c>
    </row>
    <row r="100" spans="1:6" ht="21.75" customHeight="1" x14ac:dyDescent="0.25">
      <c r="C100" s="103" t="s">
        <v>76</v>
      </c>
      <c r="D100" s="104"/>
      <c r="E100" s="32"/>
      <c r="F100" s="35">
        <f>(F97*E100)</f>
        <v>0</v>
      </c>
    </row>
    <row r="101" spans="1:6" ht="20.25" customHeight="1" x14ac:dyDescent="0.25">
      <c r="C101" s="105" t="s">
        <v>77</v>
      </c>
      <c r="D101" s="106"/>
      <c r="E101" s="32"/>
      <c r="F101" s="35">
        <f>(E101*F100)</f>
        <v>0</v>
      </c>
    </row>
    <row r="102" spans="1:6" ht="30" customHeight="1" x14ac:dyDescent="0.25">
      <c r="C102" s="110" t="s">
        <v>78</v>
      </c>
      <c r="D102" s="111"/>
      <c r="E102" s="34"/>
      <c r="F102" s="36">
        <f>SUM(F97:F101)</f>
        <v>0</v>
      </c>
    </row>
    <row r="103" spans="1:6" ht="38.25" customHeight="1" thickBot="1" x14ac:dyDescent="0.3"/>
    <row r="104" spans="1:6" ht="38.25" customHeight="1" x14ac:dyDescent="0.25">
      <c r="A104" s="115" t="s">
        <v>235</v>
      </c>
      <c r="B104" s="116"/>
      <c r="C104" s="116"/>
      <c r="D104" s="116"/>
      <c r="E104" s="99"/>
      <c r="F104" s="100"/>
    </row>
    <row r="105" spans="1:6" ht="52.5" customHeight="1" thickBot="1" x14ac:dyDescent="0.3">
      <c r="A105" s="118"/>
      <c r="B105" s="119"/>
      <c r="C105" s="119"/>
      <c r="D105" s="119"/>
      <c r="E105" s="101"/>
      <c r="F105" s="102"/>
    </row>
    <row r="106" spans="1:6" ht="38.25" customHeight="1" x14ac:dyDescent="0.25">
      <c r="A106" s="121" t="s">
        <v>136</v>
      </c>
      <c r="B106" s="121"/>
      <c r="C106" s="121"/>
      <c r="D106" s="121"/>
      <c r="E106" s="122" t="s">
        <v>0</v>
      </c>
      <c r="F106" s="122"/>
    </row>
    <row r="107" spans="1:6" ht="38.25" customHeight="1" x14ac:dyDescent="0.25">
      <c r="A107" s="3" t="s">
        <v>1</v>
      </c>
      <c r="B107" s="4" t="s">
        <v>2</v>
      </c>
      <c r="C107" s="43" t="s">
        <v>3</v>
      </c>
      <c r="D107" s="3" t="s">
        <v>4</v>
      </c>
      <c r="E107" s="3" t="s">
        <v>5</v>
      </c>
      <c r="F107" s="3" t="s">
        <v>6</v>
      </c>
    </row>
    <row r="108" spans="1:6" ht="38.25" customHeight="1" x14ac:dyDescent="0.25">
      <c r="A108" s="6">
        <v>1</v>
      </c>
      <c r="B108" s="6" t="s">
        <v>81</v>
      </c>
      <c r="C108" s="44"/>
      <c r="D108" s="7"/>
      <c r="E108" s="6"/>
      <c r="F108" s="6"/>
    </row>
    <row r="109" spans="1:6" ht="38.25" customHeight="1" x14ac:dyDescent="0.25">
      <c r="A109" s="37" t="s">
        <v>8</v>
      </c>
      <c r="B109" s="9" t="s">
        <v>7</v>
      </c>
      <c r="C109" s="45"/>
      <c r="D109" s="10"/>
      <c r="E109" s="9"/>
      <c r="F109" s="9"/>
    </row>
    <row r="110" spans="1:6" ht="38.25" customHeight="1" x14ac:dyDescent="0.25">
      <c r="A110" s="11" t="s">
        <v>9</v>
      </c>
      <c r="B110" s="12" t="s">
        <v>137</v>
      </c>
      <c r="C110" s="46" t="s">
        <v>11</v>
      </c>
      <c r="D110" s="13">
        <v>13</v>
      </c>
      <c r="E110" s="14"/>
      <c r="F110" s="14">
        <f>D110*E110</f>
        <v>0</v>
      </c>
    </row>
    <row r="111" spans="1:6" ht="38.25" customHeight="1" x14ac:dyDescent="0.25">
      <c r="A111" s="15" t="s">
        <v>82</v>
      </c>
      <c r="B111" s="16" t="s">
        <v>13</v>
      </c>
      <c r="C111" s="47"/>
      <c r="D111" s="17"/>
      <c r="E111" s="16"/>
      <c r="F111" s="16"/>
    </row>
    <row r="112" spans="1:6" ht="38.25" customHeight="1" x14ac:dyDescent="0.25">
      <c r="A112" s="11" t="s">
        <v>83</v>
      </c>
      <c r="B112" s="18" t="s">
        <v>138</v>
      </c>
      <c r="C112" s="48" t="s">
        <v>3</v>
      </c>
      <c r="D112" s="19">
        <v>6</v>
      </c>
      <c r="E112" s="14"/>
      <c r="F112" s="14">
        <f t="shared" ref="F112:F173" si="7">D112*E112</f>
        <v>0</v>
      </c>
    </row>
    <row r="113" spans="1:6" ht="38.25" customHeight="1" x14ac:dyDescent="0.25">
      <c r="A113" s="11" t="s">
        <v>84</v>
      </c>
      <c r="B113" s="18" t="s">
        <v>139</v>
      </c>
      <c r="C113" s="48" t="s">
        <v>16</v>
      </c>
      <c r="D113" s="19">
        <v>10</v>
      </c>
      <c r="E113" s="14"/>
      <c r="F113" s="14">
        <f t="shared" si="7"/>
        <v>0</v>
      </c>
    </row>
    <row r="114" spans="1:6" ht="38.25" customHeight="1" x14ac:dyDescent="0.25">
      <c r="A114" s="11" t="s">
        <v>85</v>
      </c>
      <c r="B114" s="18" t="s">
        <v>140</v>
      </c>
      <c r="C114" s="48" t="s">
        <v>20</v>
      </c>
      <c r="D114" s="19">
        <v>1</v>
      </c>
      <c r="E114" s="14"/>
      <c r="F114" s="14">
        <f t="shared" si="7"/>
        <v>0</v>
      </c>
    </row>
    <row r="115" spans="1:6" ht="38.25" customHeight="1" x14ac:dyDescent="0.25">
      <c r="A115" s="11" t="s">
        <v>86</v>
      </c>
      <c r="B115" s="18" t="s">
        <v>321</v>
      </c>
      <c r="C115" s="49" t="s">
        <v>3</v>
      </c>
      <c r="D115" s="25">
        <v>40</v>
      </c>
      <c r="E115" s="14"/>
      <c r="F115" s="14">
        <f t="shared" si="7"/>
        <v>0</v>
      </c>
    </row>
    <row r="116" spans="1:6" ht="38.25" customHeight="1" x14ac:dyDescent="0.25">
      <c r="A116" s="11" t="s">
        <v>87</v>
      </c>
      <c r="B116" s="50" t="s">
        <v>322</v>
      </c>
      <c r="C116" s="21" t="s">
        <v>16</v>
      </c>
      <c r="D116" s="25">
        <v>10</v>
      </c>
      <c r="E116" s="14"/>
      <c r="F116" s="14">
        <f t="shared" si="7"/>
        <v>0</v>
      </c>
    </row>
    <row r="117" spans="1:6" ht="38.25" customHeight="1" x14ac:dyDescent="0.25">
      <c r="A117" s="11" t="s">
        <v>88</v>
      </c>
      <c r="B117" s="50" t="s">
        <v>323</v>
      </c>
      <c r="C117" s="21" t="s">
        <v>16</v>
      </c>
      <c r="D117" s="25">
        <v>10</v>
      </c>
      <c r="E117" s="14"/>
      <c r="F117" s="14">
        <f t="shared" si="7"/>
        <v>0</v>
      </c>
    </row>
    <row r="118" spans="1:6" ht="75" x14ac:dyDescent="0.25">
      <c r="A118" s="11" t="s">
        <v>89</v>
      </c>
      <c r="B118" s="50" t="s">
        <v>297</v>
      </c>
      <c r="C118" s="21" t="s">
        <v>3</v>
      </c>
      <c r="D118" s="19">
        <v>2</v>
      </c>
      <c r="E118" s="14"/>
      <c r="F118" s="14">
        <f t="shared" si="7"/>
        <v>0</v>
      </c>
    </row>
    <row r="119" spans="1:6" ht="75" x14ac:dyDescent="0.25">
      <c r="A119" s="11" t="s">
        <v>90</v>
      </c>
      <c r="B119" s="50" t="s">
        <v>324</v>
      </c>
      <c r="C119" s="21" t="s">
        <v>3</v>
      </c>
      <c r="D119" s="19">
        <v>2</v>
      </c>
      <c r="E119" s="14"/>
      <c r="F119" s="14">
        <f t="shared" si="7"/>
        <v>0</v>
      </c>
    </row>
    <row r="120" spans="1:6" ht="75" x14ac:dyDescent="0.25">
      <c r="A120" s="11" t="s">
        <v>91</v>
      </c>
      <c r="B120" s="50" t="s">
        <v>325</v>
      </c>
      <c r="C120" s="21" t="s">
        <v>3</v>
      </c>
      <c r="D120" s="19">
        <f>4</f>
        <v>4</v>
      </c>
      <c r="E120" s="14"/>
      <c r="F120" s="14">
        <f t="shared" si="7"/>
        <v>0</v>
      </c>
    </row>
    <row r="121" spans="1:6" ht="30" x14ac:dyDescent="0.25">
      <c r="A121" s="11" t="s">
        <v>92</v>
      </c>
      <c r="B121" s="50" t="s">
        <v>141</v>
      </c>
      <c r="C121" s="21" t="s">
        <v>16</v>
      </c>
      <c r="D121" s="19">
        <v>25</v>
      </c>
      <c r="E121" s="14"/>
      <c r="F121" s="14">
        <f t="shared" si="7"/>
        <v>0</v>
      </c>
    </row>
    <row r="122" spans="1:6" ht="38.25" customHeight="1" x14ac:dyDescent="0.25">
      <c r="A122" s="11" t="s">
        <v>93</v>
      </c>
      <c r="B122" s="50" t="s">
        <v>326</v>
      </c>
      <c r="C122" s="21" t="s">
        <v>63</v>
      </c>
      <c r="D122" s="19">
        <v>10</v>
      </c>
      <c r="E122" s="14"/>
      <c r="F122" s="14">
        <f t="shared" si="7"/>
        <v>0</v>
      </c>
    </row>
    <row r="123" spans="1:6" ht="38.25" customHeight="1" x14ac:dyDescent="0.25">
      <c r="A123" s="11" t="s">
        <v>94</v>
      </c>
      <c r="B123" s="50" t="s">
        <v>327</v>
      </c>
      <c r="C123" s="21" t="s">
        <v>3</v>
      </c>
      <c r="D123" s="19">
        <v>1</v>
      </c>
      <c r="E123" s="14"/>
      <c r="F123" s="14">
        <f t="shared" si="7"/>
        <v>0</v>
      </c>
    </row>
    <row r="124" spans="1:6" ht="38.25" customHeight="1" x14ac:dyDescent="0.25">
      <c r="A124" s="6">
        <v>2</v>
      </c>
      <c r="B124" s="6" t="s">
        <v>100</v>
      </c>
      <c r="C124" s="6"/>
      <c r="D124" s="7"/>
      <c r="E124" s="6"/>
      <c r="F124" s="6"/>
    </row>
    <row r="125" spans="1:6" ht="38.25" customHeight="1" x14ac:dyDescent="0.25">
      <c r="A125" s="15" t="s">
        <v>12</v>
      </c>
      <c r="B125" s="47" t="s">
        <v>35</v>
      </c>
      <c r="C125" s="51"/>
      <c r="D125" s="17"/>
      <c r="E125" s="16"/>
      <c r="F125" s="16"/>
    </row>
    <row r="126" spans="1:6" ht="89.25" customHeight="1" x14ac:dyDescent="0.25">
      <c r="A126" s="31" t="s">
        <v>14</v>
      </c>
      <c r="B126" s="42" t="s">
        <v>130</v>
      </c>
      <c r="C126" s="52" t="s">
        <v>16</v>
      </c>
      <c r="D126" s="19">
        <v>424</v>
      </c>
      <c r="E126" s="14"/>
      <c r="F126" s="14">
        <f t="shared" si="7"/>
        <v>0</v>
      </c>
    </row>
    <row r="127" spans="1:6" ht="38.25" customHeight="1" x14ac:dyDescent="0.25">
      <c r="A127" s="11" t="s">
        <v>15</v>
      </c>
      <c r="B127" s="22" t="s">
        <v>38</v>
      </c>
      <c r="C127" s="53" t="s">
        <v>16</v>
      </c>
      <c r="D127" s="20">
        <f>(2+3.27+4.5+4.41)*2.4</f>
        <v>34.031999999999996</v>
      </c>
      <c r="E127" s="23"/>
      <c r="F127" s="14">
        <f t="shared" si="7"/>
        <v>0</v>
      </c>
    </row>
    <row r="128" spans="1:6" ht="38.25" customHeight="1" x14ac:dyDescent="0.25">
      <c r="A128" s="31" t="s">
        <v>17</v>
      </c>
      <c r="B128" s="22" t="s">
        <v>328</v>
      </c>
      <c r="C128" s="53" t="s">
        <v>16</v>
      </c>
      <c r="D128" s="20">
        <f>10*3</f>
        <v>30</v>
      </c>
      <c r="E128" s="23"/>
      <c r="F128" s="14">
        <f t="shared" si="7"/>
        <v>0</v>
      </c>
    </row>
    <row r="129" spans="1:6" ht="38.25" customHeight="1" x14ac:dyDescent="0.25">
      <c r="A129" s="11" t="s">
        <v>18</v>
      </c>
      <c r="B129" s="22" t="s">
        <v>329</v>
      </c>
      <c r="C129" s="53" t="s">
        <v>16</v>
      </c>
      <c r="D129" s="20">
        <v>3.13</v>
      </c>
      <c r="E129" s="23"/>
      <c r="F129" s="14">
        <f t="shared" si="7"/>
        <v>0</v>
      </c>
    </row>
    <row r="130" spans="1:6" ht="38.25" customHeight="1" x14ac:dyDescent="0.25">
      <c r="A130" s="31" t="s">
        <v>19</v>
      </c>
      <c r="B130" s="22" t="s">
        <v>305</v>
      </c>
      <c r="C130" s="48" t="s">
        <v>16</v>
      </c>
      <c r="D130" s="20">
        <f>7.6*5</f>
        <v>38</v>
      </c>
      <c r="E130" s="23"/>
      <c r="F130" s="14">
        <f t="shared" si="7"/>
        <v>0</v>
      </c>
    </row>
    <row r="131" spans="1:6" ht="38.25" customHeight="1" x14ac:dyDescent="0.25">
      <c r="A131" s="11" t="s">
        <v>21</v>
      </c>
      <c r="B131" s="22" t="s">
        <v>50</v>
      </c>
      <c r="C131" s="48" t="s">
        <v>51</v>
      </c>
      <c r="D131" s="20">
        <v>10</v>
      </c>
      <c r="E131" s="23"/>
      <c r="F131" s="14">
        <f t="shared" si="7"/>
        <v>0</v>
      </c>
    </row>
    <row r="132" spans="1:6" ht="38.25" customHeight="1" x14ac:dyDescent="0.25">
      <c r="A132" s="31" t="s">
        <v>22</v>
      </c>
      <c r="B132" s="22" t="s">
        <v>330</v>
      </c>
      <c r="C132" s="48" t="s">
        <v>52</v>
      </c>
      <c r="D132" s="20">
        <f>66+73.8+73.8+75.6+76</f>
        <v>365.20000000000005</v>
      </c>
      <c r="E132" s="23"/>
      <c r="F132" s="14">
        <f t="shared" si="7"/>
        <v>0</v>
      </c>
    </row>
    <row r="133" spans="1:6" ht="38.25" customHeight="1" x14ac:dyDescent="0.25">
      <c r="A133" s="11" t="s">
        <v>23</v>
      </c>
      <c r="B133" s="22" t="s">
        <v>306</v>
      </c>
      <c r="C133" s="48" t="s">
        <v>52</v>
      </c>
      <c r="D133" s="20">
        <f>8.13*2.1</f>
        <v>17.073000000000004</v>
      </c>
      <c r="E133" s="23"/>
      <c r="F133" s="14">
        <f t="shared" si="7"/>
        <v>0</v>
      </c>
    </row>
    <row r="134" spans="1:6" ht="38.25" customHeight="1" x14ac:dyDescent="0.25">
      <c r="A134" s="31" t="s">
        <v>24</v>
      </c>
      <c r="B134" s="22" t="s">
        <v>331</v>
      </c>
      <c r="C134" s="48" t="s">
        <v>52</v>
      </c>
      <c r="D134" s="20">
        <v>4.25</v>
      </c>
      <c r="E134" s="23"/>
      <c r="F134" s="14">
        <f t="shared" si="7"/>
        <v>0</v>
      </c>
    </row>
    <row r="135" spans="1:6" ht="38.25" customHeight="1" x14ac:dyDescent="0.25">
      <c r="A135" s="11" t="s">
        <v>25</v>
      </c>
      <c r="B135" s="18" t="s">
        <v>53</v>
      </c>
      <c r="C135" s="48" t="s">
        <v>16</v>
      </c>
      <c r="D135" s="19">
        <v>10</v>
      </c>
      <c r="E135" s="14"/>
      <c r="F135" s="14">
        <f t="shared" si="7"/>
        <v>0</v>
      </c>
    </row>
    <row r="136" spans="1:6" ht="38.25" customHeight="1" x14ac:dyDescent="0.25">
      <c r="A136" s="31" t="s">
        <v>27</v>
      </c>
      <c r="B136" s="98" t="s">
        <v>332</v>
      </c>
      <c r="C136" s="48" t="s">
        <v>16</v>
      </c>
      <c r="D136" s="19">
        <f>98.8*1.1</f>
        <v>108.68</v>
      </c>
      <c r="E136" s="14"/>
      <c r="F136" s="14">
        <f t="shared" si="7"/>
        <v>0</v>
      </c>
    </row>
    <row r="137" spans="1:6" ht="38.25" customHeight="1" x14ac:dyDescent="0.25">
      <c r="A137" s="11" t="s">
        <v>28</v>
      </c>
      <c r="B137" s="18" t="s">
        <v>55</v>
      </c>
      <c r="C137" s="48" t="s">
        <v>16</v>
      </c>
      <c r="D137" s="19">
        <v>30</v>
      </c>
      <c r="E137" s="14"/>
      <c r="F137" s="14">
        <f t="shared" si="7"/>
        <v>0</v>
      </c>
    </row>
    <row r="138" spans="1:6" ht="38.25" customHeight="1" x14ac:dyDescent="0.25">
      <c r="A138" s="31" t="s">
        <v>29</v>
      </c>
      <c r="B138" s="18" t="s">
        <v>56</v>
      </c>
      <c r="C138" s="48" t="s">
        <v>16</v>
      </c>
      <c r="D138" s="19">
        <f>(40*2.4)+(42.7*2.4)+(48*2.4)+(64*2.4)+(65*2.4)</f>
        <v>623.28</v>
      </c>
      <c r="E138" s="14"/>
      <c r="F138" s="14">
        <f t="shared" si="7"/>
        <v>0</v>
      </c>
    </row>
    <row r="139" spans="1:6" ht="38.25" customHeight="1" x14ac:dyDescent="0.25">
      <c r="A139" s="11" t="s">
        <v>30</v>
      </c>
      <c r="B139" s="18" t="s">
        <v>57</v>
      </c>
      <c r="C139" s="48" t="s">
        <v>11</v>
      </c>
      <c r="D139" s="19">
        <v>100</v>
      </c>
      <c r="E139" s="14"/>
      <c r="F139" s="14">
        <f t="shared" si="7"/>
        <v>0</v>
      </c>
    </row>
    <row r="140" spans="1:6" ht="38.25" customHeight="1" x14ac:dyDescent="0.25">
      <c r="A140" s="31" t="s">
        <v>31</v>
      </c>
      <c r="B140" s="18" t="s">
        <v>60</v>
      </c>
      <c r="C140" s="48" t="s">
        <v>16</v>
      </c>
      <c r="D140" s="19">
        <v>10</v>
      </c>
      <c r="E140" s="14"/>
      <c r="F140" s="14">
        <f t="shared" si="7"/>
        <v>0</v>
      </c>
    </row>
    <row r="141" spans="1:6" ht="53.25" customHeight="1" x14ac:dyDescent="0.25">
      <c r="A141" s="11" t="s">
        <v>32</v>
      </c>
      <c r="B141" s="22" t="s">
        <v>257</v>
      </c>
      <c r="C141" s="53" t="s">
        <v>16</v>
      </c>
      <c r="D141" s="20">
        <v>9.1999999999999993</v>
      </c>
      <c r="E141" s="23"/>
      <c r="F141" s="14">
        <f t="shared" si="7"/>
        <v>0</v>
      </c>
    </row>
    <row r="142" spans="1:6" ht="38.25" customHeight="1" x14ac:dyDescent="0.25">
      <c r="A142" s="31" t="s">
        <v>33</v>
      </c>
      <c r="B142" s="18" t="s">
        <v>54</v>
      </c>
      <c r="C142" s="48" t="s">
        <v>16</v>
      </c>
      <c r="D142" s="19">
        <v>424</v>
      </c>
      <c r="E142" s="14"/>
      <c r="F142" s="14">
        <f t="shared" si="7"/>
        <v>0</v>
      </c>
    </row>
    <row r="143" spans="1:6" ht="38.25" customHeight="1" x14ac:dyDescent="0.25">
      <c r="A143" s="11" t="s">
        <v>102</v>
      </c>
      <c r="B143" s="18" t="s">
        <v>61</v>
      </c>
      <c r="C143" s="48" t="s">
        <v>11</v>
      </c>
      <c r="D143" s="19">
        <v>10</v>
      </c>
      <c r="E143" s="14"/>
      <c r="F143" s="14">
        <f t="shared" si="7"/>
        <v>0</v>
      </c>
    </row>
    <row r="144" spans="1:6" ht="38.25" customHeight="1" x14ac:dyDescent="0.25">
      <c r="A144" s="31" t="s">
        <v>103</v>
      </c>
      <c r="B144" s="24" t="s">
        <v>131</v>
      </c>
      <c r="C144" s="53" t="s">
        <v>3</v>
      </c>
      <c r="D144" s="25">
        <v>6</v>
      </c>
      <c r="E144" s="14"/>
      <c r="F144" s="14">
        <f t="shared" si="7"/>
        <v>0</v>
      </c>
    </row>
    <row r="145" spans="1:6" ht="38.25" customHeight="1" x14ac:dyDescent="0.25">
      <c r="A145" s="38" t="s">
        <v>34</v>
      </c>
      <c r="B145" s="16" t="s">
        <v>115</v>
      </c>
      <c r="C145" s="16"/>
      <c r="D145" s="16"/>
      <c r="E145" s="16"/>
      <c r="F145" s="16"/>
    </row>
    <row r="146" spans="1:6" ht="38.25" customHeight="1" x14ac:dyDescent="0.25">
      <c r="A146" s="31" t="s">
        <v>36</v>
      </c>
      <c r="B146" s="22" t="s">
        <v>260</v>
      </c>
      <c r="C146" s="53" t="s">
        <v>3</v>
      </c>
      <c r="D146" s="20">
        <v>1</v>
      </c>
      <c r="E146" s="23"/>
      <c r="F146" s="14">
        <f t="shared" si="7"/>
        <v>0</v>
      </c>
    </row>
    <row r="147" spans="1:6" ht="47.25" customHeight="1" x14ac:dyDescent="0.25">
      <c r="A147" s="11" t="s">
        <v>37</v>
      </c>
      <c r="B147" s="22" t="s">
        <v>261</v>
      </c>
      <c r="C147" s="53" t="s">
        <v>3</v>
      </c>
      <c r="D147" s="20">
        <v>1</v>
      </c>
      <c r="E147" s="23"/>
      <c r="F147" s="14">
        <f>D147*E147</f>
        <v>0</v>
      </c>
    </row>
    <row r="148" spans="1:6" ht="38.25" customHeight="1" x14ac:dyDescent="0.25">
      <c r="A148" s="31" t="s">
        <v>39</v>
      </c>
      <c r="B148" s="22" t="s">
        <v>263</v>
      </c>
      <c r="C148" s="53" t="s">
        <v>3</v>
      </c>
      <c r="D148" s="20">
        <v>1</v>
      </c>
      <c r="E148" s="23"/>
      <c r="F148" s="14">
        <f t="shared" si="7"/>
        <v>0</v>
      </c>
    </row>
    <row r="149" spans="1:6" ht="38.25" customHeight="1" x14ac:dyDescent="0.25">
      <c r="A149" s="11" t="s">
        <v>40</v>
      </c>
      <c r="B149" s="22" t="s">
        <v>264</v>
      </c>
      <c r="C149" s="53" t="s">
        <v>3</v>
      </c>
      <c r="D149" s="20">
        <v>1</v>
      </c>
      <c r="E149" s="23"/>
      <c r="F149" s="14">
        <f t="shared" si="7"/>
        <v>0</v>
      </c>
    </row>
    <row r="150" spans="1:6" ht="45" x14ac:dyDescent="0.25">
      <c r="A150" s="31" t="s">
        <v>41</v>
      </c>
      <c r="B150" s="22" t="s">
        <v>333</v>
      </c>
      <c r="C150" s="53" t="s">
        <v>11</v>
      </c>
      <c r="D150" s="20">
        <v>1.8</v>
      </c>
      <c r="E150" s="23"/>
      <c r="F150" s="14">
        <f t="shared" si="7"/>
        <v>0</v>
      </c>
    </row>
    <row r="151" spans="1:6" ht="38.25" customHeight="1" x14ac:dyDescent="0.25">
      <c r="A151" s="11" t="s">
        <v>42</v>
      </c>
      <c r="B151" s="18" t="s">
        <v>265</v>
      </c>
      <c r="C151" s="48" t="s">
        <v>11</v>
      </c>
      <c r="D151" s="19">
        <v>10</v>
      </c>
      <c r="E151" s="14"/>
      <c r="F151" s="14">
        <f t="shared" si="7"/>
        <v>0</v>
      </c>
    </row>
    <row r="152" spans="1:6" ht="30.75" customHeight="1" x14ac:dyDescent="0.25">
      <c r="A152" s="31" t="s">
        <v>43</v>
      </c>
      <c r="B152" s="18" t="s">
        <v>334</v>
      </c>
      <c r="C152" s="48" t="s">
        <v>3</v>
      </c>
      <c r="D152" s="19">
        <v>1</v>
      </c>
      <c r="E152" s="14"/>
      <c r="F152" s="14">
        <f t="shared" si="7"/>
        <v>0</v>
      </c>
    </row>
    <row r="153" spans="1:6" ht="38.25" customHeight="1" x14ac:dyDescent="0.25">
      <c r="A153" s="11" t="s">
        <v>44</v>
      </c>
      <c r="B153" s="18" t="s">
        <v>266</v>
      </c>
      <c r="C153" s="48" t="s">
        <v>11</v>
      </c>
      <c r="D153" s="19">
        <v>10</v>
      </c>
      <c r="E153" s="14"/>
      <c r="F153" s="14">
        <f t="shared" si="7"/>
        <v>0</v>
      </c>
    </row>
    <row r="154" spans="1:6" ht="38.25" customHeight="1" x14ac:dyDescent="0.25">
      <c r="A154" s="31" t="s">
        <v>45</v>
      </c>
      <c r="B154" s="18" t="s">
        <v>267</v>
      </c>
      <c r="C154" s="48" t="s">
        <v>11</v>
      </c>
      <c r="D154" s="19">
        <v>15</v>
      </c>
      <c r="E154" s="14"/>
      <c r="F154" s="14">
        <f t="shared" si="7"/>
        <v>0</v>
      </c>
    </row>
    <row r="155" spans="1:6" ht="38.25" customHeight="1" x14ac:dyDescent="0.25">
      <c r="A155" s="11" t="s">
        <v>46</v>
      </c>
      <c r="B155" s="18" t="s">
        <v>268</v>
      </c>
      <c r="C155" s="48" t="s">
        <v>11</v>
      </c>
      <c r="D155" s="19">
        <v>5</v>
      </c>
      <c r="E155" s="14"/>
      <c r="F155" s="14">
        <f t="shared" si="7"/>
        <v>0</v>
      </c>
    </row>
    <row r="156" spans="1:6" ht="38.25" customHeight="1" x14ac:dyDescent="0.25">
      <c r="A156" s="31" t="s">
        <v>47</v>
      </c>
      <c r="B156" s="18" t="s">
        <v>79</v>
      </c>
      <c r="C156" s="48" t="s">
        <v>3</v>
      </c>
      <c r="D156" s="19">
        <v>4</v>
      </c>
      <c r="E156" s="14"/>
      <c r="F156" s="14">
        <f t="shared" si="7"/>
        <v>0</v>
      </c>
    </row>
    <row r="157" spans="1:6" ht="38.25" customHeight="1" x14ac:dyDescent="0.25">
      <c r="A157" s="11" t="s">
        <v>48</v>
      </c>
      <c r="B157" s="22" t="s">
        <v>335</v>
      </c>
      <c r="C157" s="53" t="s">
        <v>3</v>
      </c>
      <c r="D157" s="20">
        <v>9</v>
      </c>
      <c r="E157" s="23"/>
      <c r="F157" s="14">
        <f>D157*E157</f>
        <v>0</v>
      </c>
    </row>
    <row r="158" spans="1:6" ht="38.25" customHeight="1" x14ac:dyDescent="0.25">
      <c r="A158" s="38" t="s">
        <v>64</v>
      </c>
      <c r="B158" s="16" t="s">
        <v>114</v>
      </c>
      <c r="C158" s="16"/>
      <c r="D158" s="16"/>
      <c r="E158" s="16"/>
      <c r="F158" s="16"/>
    </row>
    <row r="159" spans="1:6" ht="38.25" customHeight="1" x14ac:dyDescent="0.25">
      <c r="A159" s="31" t="s">
        <v>65</v>
      </c>
      <c r="B159" s="22" t="s">
        <v>272</v>
      </c>
      <c r="C159" s="53" t="s">
        <v>3</v>
      </c>
      <c r="D159" s="20">
        <v>1</v>
      </c>
      <c r="E159" s="23"/>
      <c r="F159" s="14">
        <f t="shared" si="7"/>
        <v>0</v>
      </c>
    </row>
    <row r="160" spans="1:6" ht="38.25" customHeight="1" x14ac:dyDescent="0.25">
      <c r="A160" s="31" t="s">
        <v>66</v>
      </c>
      <c r="B160" s="18" t="s">
        <v>132</v>
      </c>
      <c r="C160" s="49" t="s">
        <v>3</v>
      </c>
      <c r="D160" s="19">
        <v>50</v>
      </c>
      <c r="E160" s="14"/>
      <c r="F160" s="14">
        <f t="shared" si="7"/>
        <v>0</v>
      </c>
    </row>
    <row r="161" spans="1:6" ht="38.25" customHeight="1" x14ac:dyDescent="0.25">
      <c r="A161" s="31" t="s">
        <v>67</v>
      </c>
      <c r="B161" s="18" t="s">
        <v>273</v>
      </c>
      <c r="C161" s="49" t="s">
        <v>3</v>
      </c>
      <c r="D161" s="19">
        <v>19</v>
      </c>
      <c r="E161" s="14"/>
      <c r="F161" s="14">
        <f t="shared" si="7"/>
        <v>0</v>
      </c>
    </row>
    <row r="162" spans="1:6" ht="38.25" customHeight="1" x14ac:dyDescent="0.25">
      <c r="A162" s="31" t="s">
        <v>68</v>
      </c>
      <c r="B162" s="18" t="s">
        <v>274</v>
      </c>
      <c r="C162" s="49" t="s">
        <v>3</v>
      </c>
      <c r="D162" s="19">
        <v>32</v>
      </c>
      <c r="E162" s="14"/>
      <c r="F162" s="14">
        <f t="shared" si="7"/>
        <v>0</v>
      </c>
    </row>
    <row r="163" spans="1:6" ht="38.25" customHeight="1" x14ac:dyDescent="0.25">
      <c r="A163" s="31" t="s">
        <v>69</v>
      </c>
      <c r="B163" s="18" t="s">
        <v>336</v>
      </c>
      <c r="C163" s="49" t="s">
        <v>3</v>
      </c>
      <c r="D163" s="19">
        <v>70</v>
      </c>
      <c r="E163" s="14"/>
      <c r="F163" s="14">
        <f t="shared" si="7"/>
        <v>0</v>
      </c>
    </row>
    <row r="164" spans="1:6" ht="38.25" customHeight="1" x14ac:dyDescent="0.25">
      <c r="A164" s="31" t="s">
        <v>70</v>
      </c>
      <c r="B164" s="18" t="s">
        <v>337</v>
      </c>
      <c r="C164" s="49" t="s">
        <v>3</v>
      </c>
      <c r="D164" s="19">
        <v>2</v>
      </c>
      <c r="E164" s="14"/>
      <c r="F164" s="14">
        <f t="shared" si="7"/>
        <v>0</v>
      </c>
    </row>
    <row r="165" spans="1:6" ht="38.25" customHeight="1" x14ac:dyDescent="0.25">
      <c r="A165" s="31" t="s">
        <v>71</v>
      </c>
      <c r="B165" s="18" t="s">
        <v>275</v>
      </c>
      <c r="C165" s="49" t="s">
        <v>3</v>
      </c>
      <c r="D165" s="19">
        <v>5</v>
      </c>
      <c r="E165" s="14"/>
      <c r="F165" s="14">
        <f t="shared" ref="F165" si="8">E165*D165</f>
        <v>0</v>
      </c>
    </row>
    <row r="166" spans="1:6" ht="38.25" customHeight="1" x14ac:dyDescent="0.25">
      <c r="A166" s="31" t="s">
        <v>72</v>
      </c>
      <c r="B166" s="18" t="s">
        <v>142</v>
      </c>
      <c r="C166" s="49" t="s">
        <v>3</v>
      </c>
      <c r="D166" s="19">
        <v>2</v>
      </c>
      <c r="E166" s="14"/>
      <c r="F166" s="14">
        <f t="shared" si="7"/>
        <v>0</v>
      </c>
    </row>
    <row r="167" spans="1:6" ht="38.25" customHeight="1" x14ac:dyDescent="0.25">
      <c r="A167" s="31" t="s">
        <v>143</v>
      </c>
      <c r="B167" s="18" t="s">
        <v>338</v>
      </c>
      <c r="C167" s="49" t="s">
        <v>3</v>
      </c>
      <c r="D167" s="19">
        <v>5</v>
      </c>
      <c r="E167" s="14"/>
      <c r="F167" s="14">
        <f t="shared" ref="F167" si="9">E167*D167</f>
        <v>0</v>
      </c>
    </row>
    <row r="168" spans="1:6" ht="38.25" customHeight="1" x14ac:dyDescent="0.25">
      <c r="A168" s="31" t="s">
        <v>144</v>
      </c>
      <c r="B168" s="18" t="s">
        <v>339</v>
      </c>
      <c r="C168" s="49" t="s">
        <v>3</v>
      </c>
      <c r="D168" s="19">
        <v>4</v>
      </c>
      <c r="E168" s="14"/>
      <c r="F168" s="14">
        <f t="shared" si="7"/>
        <v>0</v>
      </c>
    </row>
    <row r="169" spans="1:6" ht="48.75" customHeight="1" x14ac:dyDescent="0.25">
      <c r="A169" s="31" t="s">
        <v>145</v>
      </c>
      <c r="B169" s="24" t="s">
        <v>62</v>
      </c>
      <c r="C169" s="49" t="s">
        <v>63</v>
      </c>
      <c r="D169" s="25">
        <v>100</v>
      </c>
      <c r="E169" s="14"/>
      <c r="F169" s="14">
        <f t="shared" si="7"/>
        <v>0</v>
      </c>
    </row>
    <row r="170" spans="1:6" ht="51" customHeight="1" x14ac:dyDescent="0.25">
      <c r="A170" s="31" t="s">
        <v>146</v>
      </c>
      <c r="B170" s="24" t="s">
        <v>276</v>
      </c>
      <c r="C170" s="49" t="s">
        <v>3</v>
      </c>
      <c r="D170" s="25">
        <v>1</v>
      </c>
      <c r="E170" s="14"/>
      <c r="F170" s="14">
        <f t="shared" si="7"/>
        <v>0</v>
      </c>
    </row>
    <row r="171" spans="1:6" ht="38.25" customHeight="1" x14ac:dyDescent="0.25">
      <c r="A171" s="38" t="s">
        <v>117</v>
      </c>
      <c r="B171" s="16" t="s">
        <v>113</v>
      </c>
      <c r="C171" s="16"/>
      <c r="D171" s="16"/>
      <c r="E171" s="16"/>
      <c r="F171" s="16"/>
    </row>
    <row r="172" spans="1:6" ht="38.25" customHeight="1" x14ac:dyDescent="0.25">
      <c r="A172" s="26" t="s">
        <v>118</v>
      </c>
      <c r="B172" s="22" t="s">
        <v>315</v>
      </c>
      <c r="C172" s="48" t="s">
        <v>16</v>
      </c>
      <c r="D172" s="97">
        <v>65</v>
      </c>
      <c r="E172" s="14"/>
      <c r="F172" s="14">
        <f t="shared" si="7"/>
        <v>0</v>
      </c>
    </row>
    <row r="173" spans="1:6" ht="38.25" customHeight="1" x14ac:dyDescent="0.25">
      <c r="A173" s="26" t="s">
        <v>119</v>
      </c>
      <c r="B173" s="22" t="s">
        <v>340</v>
      </c>
      <c r="C173" s="48" t="s">
        <v>16</v>
      </c>
      <c r="D173" s="13">
        <v>81.66</v>
      </c>
      <c r="E173" s="14"/>
      <c r="F173" s="14">
        <f t="shared" si="7"/>
        <v>0</v>
      </c>
    </row>
    <row r="174" spans="1:6" ht="38.25" customHeight="1" x14ac:dyDescent="0.25">
      <c r="A174" s="38" t="s">
        <v>120</v>
      </c>
      <c r="B174" s="16" t="s">
        <v>101</v>
      </c>
      <c r="C174" s="16"/>
      <c r="D174" s="16"/>
      <c r="E174" s="16"/>
      <c r="F174" s="16"/>
    </row>
    <row r="175" spans="1:6" ht="66.75" customHeight="1" x14ac:dyDescent="0.25">
      <c r="A175" s="26" t="s">
        <v>121</v>
      </c>
      <c r="B175" s="22" t="s">
        <v>341</v>
      </c>
      <c r="C175" s="48" t="s">
        <v>16</v>
      </c>
      <c r="D175" s="13">
        <f>(2.13+2.76+2.9+3+3.25)*2.68</f>
        <v>37.627200000000002</v>
      </c>
      <c r="E175" s="14"/>
      <c r="F175" s="14">
        <f>D175*E175</f>
        <v>0</v>
      </c>
    </row>
    <row r="176" spans="1:6" ht="56.25" customHeight="1" x14ac:dyDescent="0.25">
      <c r="A176" s="26" t="s">
        <v>122</v>
      </c>
      <c r="B176" s="22" t="s">
        <v>342</v>
      </c>
      <c r="C176" s="48" t="s">
        <v>16</v>
      </c>
      <c r="D176" s="13">
        <v>3.2</v>
      </c>
      <c r="E176" s="14"/>
      <c r="F176" s="14">
        <f t="shared" ref="F176:F177" si="10">D176*E176</f>
        <v>0</v>
      </c>
    </row>
    <row r="177" spans="1:6" ht="51" customHeight="1" x14ac:dyDescent="0.25">
      <c r="A177" s="26" t="s">
        <v>123</v>
      </c>
      <c r="B177" s="22" t="s">
        <v>135</v>
      </c>
      <c r="C177" s="48" t="s">
        <v>16</v>
      </c>
      <c r="D177" s="13">
        <v>18</v>
      </c>
      <c r="E177" s="14"/>
      <c r="F177" s="14">
        <f t="shared" si="10"/>
        <v>0</v>
      </c>
    </row>
    <row r="178" spans="1:6" ht="38.25" customHeight="1" x14ac:dyDescent="0.25">
      <c r="A178" s="38" t="s">
        <v>125</v>
      </c>
      <c r="B178" s="16" t="s">
        <v>111</v>
      </c>
      <c r="C178" s="16"/>
      <c r="D178" s="16"/>
      <c r="E178" s="16"/>
      <c r="F178" s="16"/>
    </row>
    <row r="179" spans="1:6" ht="33.75" customHeight="1" x14ac:dyDescent="0.25">
      <c r="A179" s="26" t="s">
        <v>147</v>
      </c>
      <c r="B179" s="24" t="s">
        <v>343</v>
      </c>
      <c r="C179" s="48" t="s">
        <v>16</v>
      </c>
      <c r="D179" s="25">
        <f>5*(2.6*32.5)</f>
        <v>422.5</v>
      </c>
      <c r="E179" s="14"/>
      <c r="F179" s="14">
        <f>D179*E179</f>
        <v>0</v>
      </c>
    </row>
    <row r="180" spans="1:6" ht="58.5" customHeight="1" x14ac:dyDescent="0.25">
      <c r="A180" s="26" t="s">
        <v>127</v>
      </c>
      <c r="B180" s="18" t="s">
        <v>286</v>
      </c>
      <c r="C180" s="48" t="s">
        <v>16</v>
      </c>
      <c r="D180" s="19">
        <v>465</v>
      </c>
      <c r="E180" s="14"/>
      <c r="F180" s="14">
        <f>D180*E180</f>
        <v>0</v>
      </c>
    </row>
    <row r="181" spans="1:6" ht="38.25" customHeight="1" x14ac:dyDescent="0.25">
      <c r="A181" s="38" t="s">
        <v>128</v>
      </c>
      <c r="B181" s="16" t="s">
        <v>112</v>
      </c>
      <c r="C181" s="16"/>
      <c r="D181" s="16"/>
      <c r="E181" s="16"/>
      <c r="F181" s="16"/>
    </row>
    <row r="182" spans="1:6" ht="38.25" customHeight="1" x14ac:dyDescent="0.25">
      <c r="A182" s="26" t="s">
        <v>129</v>
      </c>
      <c r="B182" s="39" t="s">
        <v>133</v>
      </c>
      <c r="C182" s="21" t="s">
        <v>80</v>
      </c>
      <c r="D182" s="25">
        <v>1</v>
      </c>
      <c r="E182" s="14"/>
      <c r="F182" s="14">
        <f t="shared" ref="F182" si="11">E182*D182</f>
        <v>0</v>
      </c>
    </row>
    <row r="184" spans="1:6" ht="23.25" customHeight="1" x14ac:dyDescent="0.25">
      <c r="C184" s="123" t="s">
        <v>73</v>
      </c>
      <c r="D184" s="124"/>
      <c r="E184" s="33"/>
      <c r="F184" s="54">
        <f>+SUM(F110:F182)</f>
        <v>0</v>
      </c>
    </row>
    <row r="185" spans="1:6" ht="28.5" customHeight="1" x14ac:dyDescent="0.25">
      <c r="C185" s="103" t="s">
        <v>74</v>
      </c>
      <c r="D185" s="104"/>
      <c r="E185" s="32"/>
      <c r="F185" s="54">
        <f>(F184*E185)</f>
        <v>0</v>
      </c>
    </row>
    <row r="186" spans="1:6" ht="23.25" customHeight="1" x14ac:dyDescent="0.25">
      <c r="C186" s="103" t="s">
        <v>75</v>
      </c>
      <c r="D186" s="104"/>
      <c r="E186" s="32"/>
      <c r="F186" s="54">
        <f>(F184*E186)</f>
        <v>0</v>
      </c>
    </row>
    <row r="187" spans="1:6" ht="24" customHeight="1" x14ac:dyDescent="0.25">
      <c r="C187" s="103" t="s">
        <v>76</v>
      </c>
      <c r="D187" s="104"/>
      <c r="E187" s="32"/>
      <c r="F187" s="54">
        <f>(F184*E187)</f>
        <v>0</v>
      </c>
    </row>
    <row r="188" spans="1:6" ht="33" customHeight="1" x14ac:dyDescent="0.25">
      <c r="C188" s="105" t="s">
        <v>77</v>
      </c>
      <c r="D188" s="106"/>
      <c r="E188" s="32"/>
      <c r="F188" s="54">
        <f>(E188*F187)</f>
        <v>0</v>
      </c>
    </row>
    <row r="189" spans="1:6" ht="26.25" customHeight="1" x14ac:dyDescent="0.25">
      <c r="C189" s="110" t="s">
        <v>78</v>
      </c>
      <c r="D189" s="111"/>
      <c r="E189" s="34"/>
      <c r="F189" s="55">
        <f>SUM(F184:F188)</f>
        <v>0</v>
      </c>
    </row>
    <row r="190" spans="1:6" ht="38.25" customHeight="1" thickBot="1" x14ac:dyDescent="0.3"/>
    <row r="191" spans="1:6" ht="38.25" customHeight="1" x14ac:dyDescent="0.25">
      <c r="A191" s="115" t="s">
        <v>233</v>
      </c>
      <c r="B191" s="116"/>
      <c r="C191" s="116"/>
      <c r="D191" s="116"/>
      <c r="E191" s="116"/>
      <c r="F191" s="117"/>
    </row>
    <row r="192" spans="1:6" ht="54" customHeight="1" thickBot="1" x14ac:dyDescent="0.3">
      <c r="A192" s="118"/>
      <c r="B192" s="119"/>
      <c r="C192" s="119"/>
      <c r="D192" s="119"/>
      <c r="E192" s="119"/>
      <c r="F192" s="120"/>
    </row>
    <row r="193" spans="1:6" ht="38.25" customHeight="1" x14ac:dyDescent="0.25">
      <c r="A193" s="121" t="s">
        <v>136</v>
      </c>
      <c r="B193" s="121"/>
      <c r="C193" s="121"/>
      <c r="D193" s="121"/>
      <c r="E193" s="122" t="s">
        <v>0</v>
      </c>
      <c r="F193" s="122"/>
    </row>
    <row r="194" spans="1:6" ht="38.25" customHeight="1" x14ac:dyDescent="0.25">
      <c r="A194" s="3" t="s">
        <v>1</v>
      </c>
      <c r="B194" s="4" t="s">
        <v>2</v>
      </c>
      <c r="C194" s="43" t="s">
        <v>3</v>
      </c>
      <c r="D194" s="3" t="s">
        <v>4</v>
      </c>
      <c r="E194" s="3" t="s">
        <v>5</v>
      </c>
      <c r="F194" s="3" t="s">
        <v>6</v>
      </c>
    </row>
    <row r="195" spans="1:6" ht="38.25" customHeight="1" x14ac:dyDescent="0.25">
      <c r="A195" s="6">
        <v>1</v>
      </c>
      <c r="B195" s="6" t="s">
        <v>81</v>
      </c>
      <c r="C195" s="44"/>
      <c r="D195" s="7"/>
      <c r="E195" s="6"/>
      <c r="F195" s="6"/>
    </row>
    <row r="196" spans="1:6" ht="38.25" customHeight="1" x14ac:dyDescent="0.25">
      <c r="A196" s="37" t="s">
        <v>8</v>
      </c>
      <c r="B196" s="9" t="s">
        <v>7</v>
      </c>
      <c r="C196" s="45"/>
      <c r="D196" s="10"/>
      <c r="E196" s="9"/>
      <c r="F196" s="9"/>
    </row>
    <row r="197" spans="1:6" ht="38.25" customHeight="1" x14ac:dyDescent="0.25">
      <c r="A197" s="56" t="s">
        <v>9</v>
      </c>
      <c r="B197" s="57" t="s">
        <v>154</v>
      </c>
      <c r="C197" s="49" t="s">
        <v>3</v>
      </c>
      <c r="D197" s="74">
        <v>1</v>
      </c>
      <c r="E197" s="14"/>
      <c r="F197" s="14">
        <f>D197*E197</f>
        <v>0</v>
      </c>
    </row>
    <row r="198" spans="1:6" ht="38.25" customHeight="1" x14ac:dyDescent="0.25">
      <c r="A198" s="58" t="s">
        <v>82</v>
      </c>
      <c r="B198" s="59" t="s">
        <v>13</v>
      </c>
      <c r="C198" s="45"/>
      <c r="D198" s="10"/>
      <c r="E198" s="9"/>
      <c r="F198" s="9"/>
    </row>
    <row r="199" spans="1:6" ht="49.5" customHeight="1" x14ac:dyDescent="0.25">
      <c r="A199" s="56" t="s">
        <v>83</v>
      </c>
      <c r="B199" s="60" t="s">
        <v>290</v>
      </c>
      <c r="C199" s="48" t="s">
        <v>16</v>
      </c>
      <c r="D199" s="74">
        <v>320</v>
      </c>
      <c r="E199" s="14"/>
      <c r="F199" s="14">
        <f>D199*E199</f>
        <v>0</v>
      </c>
    </row>
    <row r="200" spans="1:6" ht="38.25" customHeight="1" x14ac:dyDescent="0.25">
      <c r="A200" s="56" t="s">
        <v>84</v>
      </c>
      <c r="B200" s="60" t="s">
        <v>291</v>
      </c>
      <c r="C200" s="48" t="s">
        <v>16</v>
      </c>
      <c r="D200" s="74">
        <v>50</v>
      </c>
      <c r="E200" s="14"/>
      <c r="F200" s="14">
        <f t="shared" ref="F200:F263" si="12">D200*E200</f>
        <v>0</v>
      </c>
    </row>
    <row r="201" spans="1:6" ht="38.25" customHeight="1" x14ac:dyDescent="0.25">
      <c r="A201" s="56" t="s">
        <v>85</v>
      </c>
      <c r="B201" s="60" t="s">
        <v>237</v>
      </c>
      <c r="C201" s="48" t="s">
        <v>16</v>
      </c>
      <c r="D201" s="74">
        <v>50</v>
      </c>
      <c r="E201" s="14"/>
      <c r="F201" s="14">
        <f t="shared" si="12"/>
        <v>0</v>
      </c>
    </row>
    <row r="202" spans="1:6" ht="38.25" customHeight="1" x14ac:dyDescent="0.25">
      <c r="A202" s="56" t="s">
        <v>86</v>
      </c>
      <c r="B202" s="60" t="s">
        <v>238</v>
      </c>
      <c r="C202" s="48" t="s">
        <v>16</v>
      </c>
      <c r="D202" s="74">
        <v>30</v>
      </c>
      <c r="E202" s="14"/>
      <c r="F202" s="14">
        <f t="shared" si="12"/>
        <v>0</v>
      </c>
    </row>
    <row r="203" spans="1:6" ht="45" x14ac:dyDescent="0.25">
      <c r="A203" s="56" t="s">
        <v>87</v>
      </c>
      <c r="B203" s="60" t="s">
        <v>239</v>
      </c>
      <c r="C203" s="48" t="s">
        <v>16</v>
      </c>
      <c r="D203" s="74">
        <v>5</v>
      </c>
      <c r="E203" s="14"/>
      <c r="F203" s="14">
        <f t="shared" si="12"/>
        <v>0</v>
      </c>
    </row>
    <row r="204" spans="1:6" ht="45" x14ac:dyDescent="0.25">
      <c r="A204" s="56" t="s">
        <v>88</v>
      </c>
      <c r="B204" s="60" t="s">
        <v>240</v>
      </c>
      <c r="C204" s="48" t="s">
        <v>16</v>
      </c>
      <c r="D204" s="74">
        <v>5</v>
      </c>
      <c r="E204" s="14"/>
      <c r="F204" s="14">
        <f t="shared" si="12"/>
        <v>0</v>
      </c>
    </row>
    <row r="205" spans="1:6" ht="75" x14ac:dyDescent="0.25">
      <c r="A205" s="56" t="s">
        <v>89</v>
      </c>
      <c r="B205" s="60" t="s">
        <v>241</v>
      </c>
      <c r="C205" s="49" t="s">
        <v>3</v>
      </c>
      <c r="D205" s="74">
        <v>4</v>
      </c>
      <c r="E205" s="14"/>
      <c r="F205" s="14">
        <f t="shared" si="12"/>
        <v>0</v>
      </c>
    </row>
    <row r="206" spans="1:6" ht="98.25" customHeight="1" x14ac:dyDescent="0.25">
      <c r="A206" s="56" t="s">
        <v>90</v>
      </c>
      <c r="B206" s="60" t="s">
        <v>242</v>
      </c>
      <c r="C206" s="49" t="s">
        <v>3</v>
      </c>
      <c r="D206" s="74">
        <v>1</v>
      </c>
      <c r="E206" s="14"/>
      <c r="F206" s="14">
        <f t="shared" si="12"/>
        <v>0</v>
      </c>
    </row>
    <row r="207" spans="1:6" ht="84.75" customHeight="1" x14ac:dyDescent="0.25">
      <c r="A207" s="56" t="s">
        <v>91</v>
      </c>
      <c r="B207" s="60" t="s">
        <v>243</v>
      </c>
      <c r="C207" s="49" t="s">
        <v>3</v>
      </c>
      <c r="D207" s="74">
        <v>1</v>
      </c>
      <c r="E207" s="14"/>
      <c r="F207" s="14">
        <f t="shared" si="12"/>
        <v>0</v>
      </c>
    </row>
    <row r="208" spans="1:6" ht="52.5" customHeight="1" x14ac:dyDescent="0.25">
      <c r="A208" s="56" t="s">
        <v>92</v>
      </c>
      <c r="B208" s="60" t="s">
        <v>244</v>
      </c>
      <c r="C208" s="49" t="s">
        <v>3</v>
      </c>
      <c r="D208" s="74">
        <v>6</v>
      </c>
      <c r="E208" s="14"/>
      <c r="F208" s="14">
        <f t="shared" si="12"/>
        <v>0</v>
      </c>
    </row>
    <row r="209" spans="1:6" ht="33" customHeight="1" x14ac:dyDescent="0.25">
      <c r="A209" s="56" t="s">
        <v>93</v>
      </c>
      <c r="B209" s="60" t="s">
        <v>245</v>
      </c>
      <c r="C209" s="48" t="s">
        <v>16</v>
      </c>
      <c r="D209" s="74">
        <v>50</v>
      </c>
      <c r="E209" s="14"/>
      <c r="F209" s="14">
        <f t="shared" si="12"/>
        <v>0</v>
      </c>
    </row>
    <row r="210" spans="1:6" ht="38.25" customHeight="1" x14ac:dyDescent="0.25">
      <c r="A210" s="61">
        <v>2</v>
      </c>
      <c r="B210" s="62" t="s">
        <v>100</v>
      </c>
      <c r="C210" s="44"/>
      <c r="D210" s="7"/>
      <c r="E210" s="6"/>
      <c r="F210" s="6"/>
    </row>
    <row r="211" spans="1:6" ht="38.25" customHeight="1" x14ac:dyDescent="0.25">
      <c r="A211" s="58" t="s">
        <v>12</v>
      </c>
      <c r="B211" s="59" t="s">
        <v>35</v>
      </c>
      <c r="C211" s="45"/>
      <c r="D211" s="10"/>
      <c r="E211" s="9"/>
      <c r="F211" s="9"/>
    </row>
    <row r="212" spans="1:6" ht="81.75" customHeight="1" x14ac:dyDescent="0.25">
      <c r="A212" s="63" t="s">
        <v>14</v>
      </c>
      <c r="B212" s="64" t="s">
        <v>130</v>
      </c>
      <c r="C212" s="48" t="s">
        <v>16</v>
      </c>
      <c r="D212" s="74">
        <v>789</v>
      </c>
      <c r="E212" s="14"/>
      <c r="F212" s="14">
        <f t="shared" si="12"/>
        <v>0</v>
      </c>
    </row>
    <row r="213" spans="1:6" ht="38.25" customHeight="1" x14ac:dyDescent="0.25">
      <c r="A213" s="63" t="s">
        <v>15</v>
      </c>
      <c r="B213" s="65" t="s">
        <v>246</v>
      </c>
      <c r="C213" s="48" t="s">
        <v>16</v>
      </c>
      <c r="D213" s="74">
        <v>50</v>
      </c>
      <c r="E213" s="14"/>
      <c r="F213" s="14">
        <f t="shared" si="12"/>
        <v>0</v>
      </c>
    </row>
    <row r="214" spans="1:6" ht="38.25" customHeight="1" x14ac:dyDescent="0.25">
      <c r="A214" s="63" t="s">
        <v>17</v>
      </c>
      <c r="B214" s="65" t="s">
        <v>247</v>
      </c>
      <c r="C214" s="48" t="s">
        <v>16</v>
      </c>
      <c r="D214" s="74">
        <v>61</v>
      </c>
      <c r="E214" s="14"/>
      <c r="F214" s="14">
        <f t="shared" si="12"/>
        <v>0</v>
      </c>
    </row>
    <row r="215" spans="1:6" ht="38.25" customHeight="1" x14ac:dyDescent="0.25">
      <c r="A215" s="63" t="s">
        <v>18</v>
      </c>
      <c r="B215" s="65" t="s">
        <v>50</v>
      </c>
      <c r="C215" s="74" t="s">
        <v>63</v>
      </c>
      <c r="D215" s="74">
        <v>50</v>
      </c>
      <c r="E215" s="14"/>
      <c r="F215" s="14">
        <f t="shared" si="12"/>
        <v>0</v>
      </c>
    </row>
    <row r="216" spans="1:6" ht="38.25" customHeight="1" x14ac:dyDescent="0.25">
      <c r="A216" s="63" t="s">
        <v>19</v>
      </c>
      <c r="B216" s="65" t="s">
        <v>248</v>
      </c>
      <c r="C216" s="48" t="s">
        <v>16</v>
      </c>
      <c r="D216" s="74">
        <f>(11.38+3.8+3.81+4.52+5.86+8.39)*2.3 -(2*6)</f>
        <v>74.847999999999985</v>
      </c>
      <c r="E216" s="14"/>
      <c r="F216" s="14">
        <f t="shared" si="12"/>
        <v>0</v>
      </c>
    </row>
    <row r="217" spans="1:6" ht="38.25" customHeight="1" x14ac:dyDescent="0.25">
      <c r="A217" s="63" t="s">
        <v>21</v>
      </c>
      <c r="B217" s="65" t="s">
        <v>249</v>
      </c>
      <c r="C217" s="48" t="s">
        <v>16</v>
      </c>
      <c r="D217" s="74">
        <f>7+4.52+8+6.28</f>
        <v>25.8</v>
      </c>
      <c r="E217" s="14"/>
      <c r="F217" s="14">
        <f t="shared" si="12"/>
        <v>0</v>
      </c>
    </row>
    <row r="218" spans="1:6" ht="38.25" customHeight="1" x14ac:dyDescent="0.25">
      <c r="A218" s="63" t="s">
        <v>22</v>
      </c>
      <c r="B218" s="60" t="s">
        <v>53</v>
      </c>
      <c r="C218" s="48" t="s">
        <v>16</v>
      </c>
      <c r="D218" s="74">
        <v>50</v>
      </c>
      <c r="E218" s="14"/>
      <c r="F218" s="14">
        <f t="shared" si="12"/>
        <v>0</v>
      </c>
    </row>
    <row r="219" spans="1:6" ht="38.25" customHeight="1" x14ac:dyDescent="0.25">
      <c r="A219" s="63" t="s">
        <v>23</v>
      </c>
      <c r="B219" s="95" t="s">
        <v>250</v>
      </c>
      <c r="C219" s="96" t="s">
        <v>63</v>
      </c>
      <c r="D219" s="96">
        <v>50</v>
      </c>
      <c r="E219" s="14"/>
      <c r="F219" s="14">
        <f t="shared" si="12"/>
        <v>0</v>
      </c>
    </row>
    <row r="220" spans="1:6" ht="38.25" customHeight="1" x14ac:dyDescent="0.25">
      <c r="A220" s="63" t="s">
        <v>24</v>
      </c>
      <c r="B220" s="60" t="s">
        <v>54</v>
      </c>
      <c r="C220" s="48" t="s">
        <v>16</v>
      </c>
      <c r="D220" s="74">
        <f>400/2</f>
        <v>200</v>
      </c>
      <c r="E220" s="14"/>
      <c r="F220" s="14">
        <f t="shared" si="12"/>
        <v>0</v>
      </c>
    </row>
    <row r="221" spans="1:6" ht="38.25" customHeight="1" x14ac:dyDescent="0.25">
      <c r="A221" s="63" t="s">
        <v>25</v>
      </c>
      <c r="B221" s="60" t="s">
        <v>55</v>
      </c>
      <c r="C221" s="48" t="s">
        <v>16</v>
      </c>
      <c r="D221" s="74">
        <v>50</v>
      </c>
      <c r="E221" s="14"/>
      <c r="F221" s="14">
        <f t="shared" si="12"/>
        <v>0</v>
      </c>
    </row>
    <row r="222" spans="1:6" ht="38.25" customHeight="1" x14ac:dyDescent="0.25">
      <c r="A222" s="63" t="s">
        <v>27</v>
      </c>
      <c r="B222" s="60" t="s">
        <v>56</v>
      </c>
      <c r="C222" s="48" t="s">
        <v>16</v>
      </c>
      <c r="D222" s="74">
        <v>400</v>
      </c>
      <c r="E222" s="14"/>
      <c r="F222" s="14">
        <f t="shared" si="12"/>
        <v>0</v>
      </c>
    </row>
    <row r="223" spans="1:6" ht="38.25" customHeight="1" x14ac:dyDescent="0.25">
      <c r="A223" s="63" t="s">
        <v>28</v>
      </c>
      <c r="B223" s="60" t="s">
        <v>150</v>
      </c>
      <c r="C223" s="74" t="s">
        <v>63</v>
      </c>
      <c r="D223" s="74">
        <v>70</v>
      </c>
      <c r="E223" s="14"/>
      <c r="F223" s="14">
        <f t="shared" si="12"/>
        <v>0</v>
      </c>
    </row>
    <row r="224" spans="1:6" ht="57.75" customHeight="1" x14ac:dyDescent="0.25">
      <c r="A224" s="63" t="s">
        <v>29</v>
      </c>
      <c r="B224" s="95" t="s">
        <v>251</v>
      </c>
      <c r="C224" s="48" t="s">
        <v>16</v>
      </c>
      <c r="D224" s="96">
        <v>57</v>
      </c>
      <c r="E224" s="14"/>
      <c r="F224" s="14">
        <f t="shared" si="12"/>
        <v>0</v>
      </c>
    </row>
    <row r="225" spans="1:6" ht="52.5" customHeight="1" x14ac:dyDescent="0.25">
      <c r="A225" s="63" t="s">
        <v>30</v>
      </c>
      <c r="B225" s="95" t="s">
        <v>252</v>
      </c>
      <c r="C225" s="48" t="s">
        <v>16</v>
      </c>
      <c r="D225" s="96">
        <v>526</v>
      </c>
      <c r="E225" s="14"/>
      <c r="F225" s="14">
        <f t="shared" si="12"/>
        <v>0</v>
      </c>
    </row>
    <row r="226" spans="1:6" ht="60" customHeight="1" x14ac:dyDescent="0.25">
      <c r="A226" s="63" t="s">
        <v>31</v>
      </c>
      <c r="B226" s="60" t="s">
        <v>253</v>
      </c>
      <c r="C226" s="49" t="s">
        <v>3</v>
      </c>
      <c r="D226" s="74">
        <v>1</v>
      </c>
      <c r="E226" s="14"/>
      <c r="F226" s="14">
        <f t="shared" si="12"/>
        <v>0</v>
      </c>
    </row>
    <row r="227" spans="1:6" ht="55.5" customHeight="1" x14ac:dyDescent="0.25">
      <c r="A227" s="63" t="s">
        <v>32</v>
      </c>
      <c r="B227" s="65" t="s">
        <v>254</v>
      </c>
      <c r="C227" s="74" t="s">
        <v>63</v>
      </c>
      <c r="D227" s="74">
        <v>10</v>
      </c>
      <c r="E227" s="14"/>
      <c r="F227" s="14">
        <f t="shared" si="12"/>
        <v>0</v>
      </c>
    </row>
    <row r="228" spans="1:6" ht="38.25" customHeight="1" x14ac:dyDescent="0.25">
      <c r="A228" s="63" t="s">
        <v>33</v>
      </c>
      <c r="B228" s="60" t="s">
        <v>255</v>
      </c>
      <c r="C228" s="48" t="s">
        <v>16</v>
      </c>
      <c r="D228" s="74">
        <v>128</v>
      </c>
      <c r="E228" s="14"/>
      <c r="F228" s="14">
        <f t="shared" si="12"/>
        <v>0</v>
      </c>
    </row>
    <row r="229" spans="1:6" ht="30" customHeight="1" x14ac:dyDescent="0.25">
      <c r="A229" s="63" t="s">
        <v>102</v>
      </c>
      <c r="B229" s="60" t="s">
        <v>256</v>
      </c>
      <c r="C229" s="48" t="s">
        <v>16</v>
      </c>
      <c r="D229" s="74">
        <f>106+104+80+30</f>
        <v>320</v>
      </c>
      <c r="E229" s="14"/>
      <c r="F229" s="14">
        <f t="shared" si="12"/>
        <v>0</v>
      </c>
    </row>
    <row r="230" spans="1:6" ht="30" customHeight="1" x14ac:dyDescent="0.25">
      <c r="A230" s="63" t="s">
        <v>103</v>
      </c>
      <c r="B230" s="60" t="s">
        <v>59</v>
      </c>
      <c r="C230" s="74" t="s">
        <v>63</v>
      </c>
      <c r="D230" s="74">
        <f>24+17+66+23+37+19+8+10</f>
        <v>204</v>
      </c>
      <c r="E230" s="14"/>
      <c r="F230" s="14">
        <f t="shared" si="12"/>
        <v>0</v>
      </c>
    </row>
    <row r="231" spans="1:6" ht="33" customHeight="1" x14ac:dyDescent="0.25">
      <c r="A231" s="63" t="s">
        <v>104</v>
      </c>
      <c r="B231" s="60" t="s">
        <v>60</v>
      </c>
      <c r="C231" s="48" t="s">
        <v>16</v>
      </c>
      <c r="D231" s="74">
        <v>50</v>
      </c>
      <c r="E231" s="14"/>
      <c r="F231" s="14">
        <f t="shared" si="12"/>
        <v>0</v>
      </c>
    </row>
    <row r="232" spans="1:6" ht="50.25" customHeight="1" x14ac:dyDescent="0.25">
      <c r="A232" s="63" t="s">
        <v>105</v>
      </c>
      <c r="B232" s="65" t="s">
        <v>257</v>
      </c>
      <c r="C232" s="48" t="s">
        <v>16</v>
      </c>
      <c r="D232" s="74">
        <v>80</v>
      </c>
      <c r="E232" s="14"/>
      <c r="F232" s="14">
        <f t="shared" si="12"/>
        <v>0</v>
      </c>
    </row>
    <row r="233" spans="1:6" ht="33.75" customHeight="1" x14ac:dyDescent="0.25">
      <c r="A233" s="63" t="s">
        <v>106</v>
      </c>
      <c r="B233" s="66" t="s">
        <v>131</v>
      </c>
      <c r="C233" s="49" t="s">
        <v>3</v>
      </c>
      <c r="D233" s="74">
        <v>4</v>
      </c>
      <c r="E233" s="14"/>
      <c r="F233" s="14">
        <f t="shared" si="12"/>
        <v>0</v>
      </c>
    </row>
    <row r="234" spans="1:6" ht="50.25" customHeight="1" x14ac:dyDescent="0.25">
      <c r="A234" s="63" t="s">
        <v>107</v>
      </c>
      <c r="B234" s="66" t="s">
        <v>258</v>
      </c>
      <c r="C234" s="48" t="s">
        <v>16</v>
      </c>
      <c r="D234" s="74">
        <f>28*2</f>
        <v>56</v>
      </c>
      <c r="E234" s="14"/>
      <c r="F234" s="14">
        <f t="shared" si="12"/>
        <v>0</v>
      </c>
    </row>
    <row r="235" spans="1:6" ht="38.25" customHeight="1" x14ac:dyDescent="0.25">
      <c r="A235" s="67" t="s">
        <v>34</v>
      </c>
      <c r="B235" s="59" t="s">
        <v>115</v>
      </c>
      <c r="C235" s="45"/>
      <c r="D235" s="10"/>
      <c r="E235" s="9"/>
      <c r="F235" s="9"/>
    </row>
    <row r="236" spans="1:6" ht="38.25" customHeight="1" x14ac:dyDescent="0.25">
      <c r="A236" s="56" t="s">
        <v>36</v>
      </c>
      <c r="B236" s="65" t="s">
        <v>259</v>
      </c>
      <c r="C236" s="49" t="s">
        <v>3</v>
      </c>
      <c r="D236" s="74">
        <v>1</v>
      </c>
      <c r="E236" s="14"/>
      <c r="F236" s="14">
        <f t="shared" si="12"/>
        <v>0</v>
      </c>
    </row>
    <row r="237" spans="1:6" ht="38.25" customHeight="1" x14ac:dyDescent="0.25">
      <c r="A237" s="56" t="s">
        <v>37</v>
      </c>
      <c r="B237" s="65" t="s">
        <v>260</v>
      </c>
      <c r="C237" s="49" t="s">
        <v>3</v>
      </c>
      <c r="D237" s="74">
        <v>4</v>
      </c>
      <c r="E237" s="14"/>
      <c r="F237" s="14">
        <f t="shared" si="12"/>
        <v>0</v>
      </c>
    </row>
    <row r="238" spans="1:6" ht="57.75" customHeight="1" x14ac:dyDescent="0.25">
      <c r="A238" s="56" t="s">
        <v>39</v>
      </c>
      <c r="B238" s="65" t="s">
        <v>261</v>
      </c>
      <c r="C238" s="49" t="s">
        <v>3</v>
      </c>
      <c r="D238" s="74">
        <v>1</v>
      </c>
      <c r="E238" s="14"/>
      <c r="F238" s="14">
        <f t="shared" si="12"/>
        <v>0</v>
      </c>
    </row>
    <row r="239" spans="1:6" ht="30.75" customHeight="1" x14ac:dyDescent="0.25">
      <c r="A239" s="56" t="s">
        <v>40</v>
      </c>
      <c r="B239" s="65" t="s">
        <v>262</v>
      </c>
      <c r="C239" s="49" t="s">
        <v>3</v>
      </c>
      <c r="D239" s="74">
        <v>6</v>
      </c>
      <c r="E239" s="14"/>
      <c r="F239" s="14">
        <f t="shared" si="12"/>
        <v>0</v>
      </c>
    </row>
    <row r="240" spans="1:6" ht="38.25" customHeight="1" x14ac:dyDescent="0.25">
      <c r="A240" s="56" t="s">
        <v>41</v>
      </c>
      <c r="B240" s="65" t="s">
        <v>263</v>
      </c>
      <c r="C240" s="49" t="s">
        <v>3</v>
      </c>
      <c r="D240" s="74">
        <v>7</v>
      </c>
      <c r="E240" s="14"/>
      <c r="F240" s="14">
        <f t="shared" si="12"/>
        <v>0</v>
      </c>
    </row>
    <row r="241" spans="1:6" ht="38.25" customHeight="1" x14ac:dyDescent="0.25">
      <c r="A241" s="56" t="s">
        <v>42</v>
      </c>
      <c r="B241" s="65" t="s">
        <v>264</v>
      </c>
      <c r="C241" s="49" t="s">
        <v>3</v>
      </c>
      <c r="D241" s="74">
        <v>1</v>
      </c>
      <c r="E241" s="14"/>
      <c r="F241" s="14">
        <f t="shared" si="12"/>
        <v>0</v>
      </c>
    </row>
    <row r="242" spans="1:6" ht="38.25" customHeight="1" x14ac:dyDescent="0.25">
      <c r="A242" s="56" t="s">
        <v>43</v>
      </c>
      <c r="B242" s="60" t="s">
        <v>265</v>
      </c>
      <c r="C242" s="74" t="s">
        <v>63</v>
      </c>
      <c r="D242" s="74">
        <v>50</v>
      </c>
      <c r="E242" s="14"/>
      <c r="F242" s="14">
        <f t="shared" si="12"/>
        <v>0</v>
      </c>
    </row>
    <row r="243" spans="1:6" ht="38.25" customHeight="1" x14ac:dyDescent="0.25">
      <c r="A243" s="56" t="s">
        <v>44</v>
      </c>
      <c r="B243" s="60" t="s">
        <v>266</v>
      </c>
      <c r="C243" s="74" t="s">
        <v>63</v>
      </c>
      <c r="D243" s="74">
        <v>30</v>
      </c>
      <c r="E243" s="14"/>
      <c r="F243" s="14">
        <f t="shared" si="12"/>
        <v>0</v>
      </c>
    </row>
    <row r="244" spans="1:6" ht="38.25" customHeight="1" x14ac:dyDescent="0.25">
      <c r="A244" s="56" t="s">
        <v>45</v>
      </c>
      <c r="B244" s="60" t="s">
        <v>267</v>
      </c>
      <c r="C244" s="74" t="s">
        <v>63</v>
      </c>
      <c r="D244" s="74">
        <v>50</v>
      </c>
      <c r="E244" s="14"/>
      <c r="F244" s="14">
        <f t="shared" si="12"/>
        <v>0</v>
      </c>
    </row>
    <row r="245" spans="1:6" ht="38.25" customHeight="1" x14ac:dyDescent="0.25">
      <c r="A245" s="56" t="s">
        <v>46</v>
      </c>
      <c r="B245" s="60" t="s">
        <v>268</v>
      </c>
      <c r="C245" s="74" t="s">
        <v>63</v>
      </c>
      <c r="D245" s="74">
        <v>40</v>
      </c>
      <c r="E245" s="14"/>
      <c r="F245" s="14">
        <f t="shared" si="12"/>
        <v>0</v>
      </c>
    </row>
    <row r="246" spans="1:6" ht="38.25" customHeight="1" x14ac:dyDescent="0.25">
      <c r="A246" s="56" t="s">
        <v>47</v>
      </c>
      <c r="B246" s="60" t="s">
        <v>151</v>
      </c>
      <c r="C246" s="49" t="s">
        <v>3</v>
      </c>
      <c r="D246" s="74">
        <v>5</v>
      </c>
      <c r="E246" s="14"/>
      <c r="F246" s="14">
        <f t="shared" si="12"/>
        <v>0</v>
      </c>
    </row>
    <row r="247" spans="1:6" ht="38.25" customHeight="1" x14ac:dyDescent="0.25">
      <c r="A247" s="56" t="s">
        <v>48</v>
      </c>
      <c r="B247" s="68" t="s">
        <v>269</v>
      </c>
      <c r="C247" s="49" t="s">
        <v>3</v>
      </c>
      <c r="D247" s="74">
        <v>1</v>
      </c>
      <c r="E247" s="14"/>
      <c r="F247" s="14">
        <f t="shared" si="12"/>
        <v>0</v>
      </c>
    </row>
    <row r="248" spans="1:6" ht="38.25" customHeight="1" x14ac:dyDescent="0.25">
      <c r="A248" s="56" t="s">
        <v>49</v>
      </c>
      <c r="B248" s="68" t="s">
        <v>270</v>
      </c>
      <c r="C248" s="48" t="s">
        <v>16</v>
      </c>
      <c r="D248" s="74">
        <v>2</v>
      </c>
      <c r="E248" s="14"/>
      <c r="F248" s="14">
        <f t="shared" si="12"/>
        <v>0</v>
      </c>
    </row>
    <row r="249" spans="1:6" ht="38.25" customHeight="1" x14ac:dyDescent="0.25">
      <c r="A249" s="56" t="s">
        <v>152</v>
      </c>
      <c r="B249" s="60" t="s">
        <v>271</v>
      </c>
      <c r="C249" s="49" t="s">
        <v>3</v>
      </c>
      <c r="D249" s="74">
        <v>2</v>
      </c>
      <c r="E249" s="14"/>
      <c r="F249" s="14">
        <f t="shared" si="12"/>
        <v>0</v>
      </c>
    </row>
    <row r="250" spans="1:6" ht="38.25" customHeight="1" x14ac:dyDescent="0.25">
      <c r="A250" s="67" t="s">
        <v>64</v>
      </c>
      <c r="B250" s="59" t="s">
        <v>114</v>
      </c>
      <c r="C250" s="45"/>
      <c r="D250" s="10"/>
      <c r="E250" s="9"/>
      <c r="F250" s="9"/>
    </row>
    <row r="251" spans="1:6" ht="38.25" customHeight="1" x14ac:dyDescent="0.25">
      <c r="A251" s="56" t="s">
        <v>65</v>
      </c>
      <c r="B251" s="65" t="s">
        <v>272</v>
      </c>
      <c r="C251" s="21" t="s">
        <v>80</v>
      </c>
      <c r="D251" s="74">
        <v>1</v>
      </c>
      <c r="E251" s="14"/>
      <c r="F251" s="14">
        <f t="shared" si="12"/>
        <v>0</v>
      </c>
    </row>
    <row r="252" spans="1:6" ht="38.25" customHeight="1" x14ac:dyDescent="0.25">
      <c r="A252" s="56" t="s">
        <v>66</v>
      </c>
      <c r="B252" s="60" t="s">
        <v>132</v>
      </c>
      <c r="C252" s="49" t="s">
        <v>3</v>
      </c>
      <c r="D252" s="74">
        <v>30</v>
      </c>
      <c r="E252" s="14"/>
      <c r="F252" s="14">
        <f t="shared" si="12"/>
        <v>0</v>
      </c>
    </row>
    <row r="253" spans="1:6" ht="38.25" customHeight="1" x14ac:dyDescent="0.25">
      <c r="A253" s="56" t="s">
        <v>67</v>
      </c>
      <c r="B253" s="60" t="s">
        <v>273</v>
      </c>
      <c r="C253" s="49" t="s">
        <v>3</v>
      </c>
      <c r="D253" s="74">
        <v>80</v>
      </c>
      <c r="E253" s="14"/>
      <c r="F253" s="14">
        <f t="shared" si="12"/>
        <v>0</v>
      </c>
    </row>
    <row r="254" spans="1:6" ht="38.25" customHeight="1" x14ac:dyDescent="0.25">
      <c r="A254" s="56" t="s">
        <v>68</v>
      </c>
      <c r="B254" s="60" t="s">
        <v>274</v>
      </c>
      <c r="C254" s="49" t="s">
        <v>3</v>
      </c>
      <c r="D254" s="74">
        <v>20</v>
      </c>
      <c r="E254" s="14"/>
      <c r="F254" s="14">
        <f t="shared" si="12"/>
        <v>0</v>
      </c>
    </row>
    <row r="255" spans="1:6" ht="38.25" customHeight="1" x14ac:dyDescent="0.25">
      <c r="A255" s="56" t="s">
        <v>69</v>
      </c>
      <c r="B255" s="60" t="s">
        <v>275</v>
      </c>
      <c r="C255" s="49" t="s">
        <v>3</v>
      </c>
      <c r="D255" s="74">
        <v>10</v>
      </c>
      <c r="E255" s="14"/>
      <c r="F255" s="14">
        <f t="shared" si="12"/>
        <v>0</v>
      </c>
    </row>
    <row r="256" spans="1:6" ht="38.25" customHeight="1" x14ac:dyDescent="0.25">
      <c r="A256" s="56" t="s">
        <v>70</v>
      </c>
      <c r="B256" s="60" t="s">
        <v>61</v>
      </c>
      <c r="C256" s="74" t="s">
        <v>63</v>
      </c>
      <c r="D256" s="74">
        <v>100</v>
      </c>
      <c r="E256" s="14"/>
      <c r="F256" s="14">
        <f t="shared" si="12"/>
        <v>0</v>
      </c>
    </row>
    <row r="257" spans="1:6" ht="54" customHeight="1" x14ac:dyDescent="0.25">
      <c r="A257" s="56" t="s">
        <v>71</v>
      </c>
      <c r="B257" s="69" t="s">
        <v>62</v>
      </c>
      <c r="C257" s="74" t="s">
        <v>63</v>
      </c>
      <c r="D257" s="74">
        <v>200</v>
      </c>
      <c r="E257" s="14"/>
      <c r="F257" s="14">
        <f t="shared" si="12"/>
        <v>0</v>
      </c>
    </row>
    <row r="258" spans="1:6" ht="48" customHeight="1" x14ac:dyDescent="0.25">
      <c r="A258" s="56" t="s">
        <v>72</v>
      </c>
      <c r="B258" s="69" t="s">
        <v>276</v>
      </c>
      <c r="C258" s="49" t="s">
        <v>3</v>
      </c>
      <c r="D258" s="74">
        <v>1</v>
      </c>
      <c r="E258" s="14"/>
      <c r="F258" s="14">
        <f t="shared" si="12"/>
        <v>0</v>
      </c>
    </row>
    <row r="259" spans="1:6" ht="38.25" customHeight="1" x14ac:dyDescent="0.25">
      <c r="A259" s="67" t="s">
        <v>117</v>
      </c>
      <c r="B259" s="59" t="s">
        <v>113</v>
      </c>
      <c r="C259" s="45"/>
      <c r="D259" s="10"/>
      <c r="E259" s="9"/>
      <c r="F259" s="9"/>
    </row>
    <row r="260" spans="1:6" ht="58.5" customHeight="1" x14ac:dyDescent="0.25">
      <c r="A260" s="70" t="s">
        <v>118</v>
      </c>
      <c r="B260" s="65" t="s">
        <v>277</v>
      </c>
      <c r="C260" s="48" t="s">
        <v>16</v>
      </c>
      <c r="D260" s="74">
        <v>106</v>
      </c>
      <c r="E260" s="14"/>
      <c r="F260" s="14">
        <f t="shared" si="12"/>
        <v>0</v>
      </c>
    </row>
    <row r="261" spans="1:6" ht="53.25" customHeight="1" x14ac:dyDescent="0.25">
      <c r="A261" s="70" t="s">
        <v>119</v>
      </c>
      <c r="B261" s="65" t="s">
        <v>278</v>
      </c>
      <c r="C261" s="48" t="s">
        <v>16</v>
      </c>
      <c r="D261" s="74">
        <v>15</v>
      </c>
      <c r="E261" s="14"/>
      <c r="F261" s="14">
        <f t="shared" si="12"/>
        <v>0</v>
      </c>
    </row>
    <row r="262" spans="1:6" ht="38.25" customHeight="1" x14ac:dyDescent="0.25">
      <c r="A262" s="67" t="s">
        <v>120</v>
      </c>
      <c r="B262" s="59" t="s">
        <v>101</v>
      </c>
      <c r="C262" s="45"/>
      <c r="D262" s="10"/>
      <c r="E262" s="9"/>
      <c r="F262" s="9"/>
    </row>
    <row r="263" spans="1:6" ht="72" customHeight="1" x14ac:dyDescent="0.25">
      <c r="A263" s="70" t="s">
        <v>121</v>
      </c>
      <c r="B263" s="65" t="s">
        <v>279</v>
      </c>
      <c r="C263" s="48" t="s">
        <v>16</v>
      </c>
      <c r="D263" s="74">
        <v>110</v>
      </c>
      <c r="E263" s="14"/>
      <c r="F263" s="14">
        <f t="shared" si="12"/>
        <v>0</v>
      </c>
    </row>
    <row r="264" spans="1:6" ht="78.75" customHeight="1" x14ac:dyDescent="0.25">
      <c r="A264" s="63" t="s">
        <v>122</v>
      </c>
      <c r="B264" s="69" t="s">
        <v>156</v>
      </c>
      <c r="C264" s="49" t="s">
        <v>3</v>
      </c>
      <c r="D264" s="74">
        <v>10</v>
      </c>
      <c r="E264" s="14"/>
      <c r="F264" s="14">
        <f t="shared" ref="F264:F271" si="13">D264*E264</f>
        <v>0</v>
      </c>
    </row>
    <row r="265" spans="1:6" ht="77.25" customHeight="1" x14ac:dyDescent="0.25">
      <c r="A265" s="63" t="s">
        <v>123</v>
      </c>
      <c r="B265" s="69" t="s">
        <v>280</v>
      </c>
      <c r="C265" s="49" t="s">
        <v>3</v>
      </c>
      <c r="D265" s="74">
        <v>20</v>
      </c>
      <c r="E265" s="14"/>
      <c r="F265" s="14">
        <f t="shared" si="13"/>
        <v>0</v>
      </c>
    </row>
    <row r="266" spans="1:6" ht="38.25" customHeight="1" x14ac:dyDescent="0.25">
      <c r="A266" s="67" t="s">
        <v>125</v>
      </c>
      <c r="B266" s="71" t="s">
        <v>111</v>
      </c>
      <c r="C266" s="45"/>
      <c r="D266" s="10"/>
      <c r="E266" s="9"/>
      <c r="F266" s="9"/>
    </row>
    <row r="267" spans="1:6" ht="170.25" customHeight="1" x14ac:dyDescent="0.25">
      <c r="A267" s="72" t="s">
        <v>126</v>
      </c>
      <c r="B267" s="69" t="s">
        <v>281</v>
      </c>
      <c r="C267" s="48" t="s">
        <v>16</v>
      </c>
      <c r="D267" s="74">
        <v>470</v>
      </c>
      <c r="E267" s="14"/>
      <c r="F267" s="14">
        <f t="shared" si="13"/>
        <v>0</v>
      </c>
    </row>
    <row r="268" spans="1:6" ht="48.75" customHeight="1" x14ac:dyDescent="0.25">
      <c r="A268" s="72" t="s">
        <v>127</v>
      </c>
      <c r="B268" s="69" t="s">
        <v>155</v>
      </c>
      <c r="C268" s="48" t="s">
        <v>16</v>
      </c>
      <c r="D268" s="74">
        <v>470</v>
      </c>
      <c r="E268" s="14"/>
      <c r="F268" s="14">
        <f t="shared" si="13"/>
        <v>0</v>
      </c>
    </row>
    <row r="269" spans="1:6" ht="170.25" customHeight="1" x14ac:dyDescent="0.25">
      <c r="A269" s="72" t="s">
        <v>153</v>
      </c>
      <c r="B269" s="69" t="s">
        <v>282</v>
      </c>
      <c r="C269" s="48" t="s">
        <v>16</v>
      </c>
      <c r="D269" s="74">
        <v>789</v>
      </c>
      <c r="E269" s="14"/>
      <c r="F269" s="14">
        <f t="shared" si="13"/>
        <v>0</v>
      </c>
    </row>
    <row r="270" spans="1:6" ht="38.25" customHeight="1" x14ac:dyDescent="0.25">
      <c r="A270" s="67" t="s">
        <v>128</v>
      </c>
      <c r="B270" s="71" t="s">
        <v>112</v>
      </c>
      <c r="C270" s="45"/>
      <c r="D270" s="10"/>
      <c r="E270" s="9"/>
      <c r="F270" s="9"/>
    </row>
    <row r="271" spans="1:6" ht="38.25" customHeight="1" x14ac:dyDescent="0.25">
      <c r="A271" s="70" t="s">
        <v>129</v>
      </c>
      <c r="B271" s="73" t="s">
        <v>133</v>
      </c>
      <c r="C271" s="21" t="s">
        <v>80</v>
      </c>
      <c r="D271" s="74">
        <v>1</v>
      </c>
      <c r="E271" s="14"/>
      <c r="F271" s="14">
        <f t="shared" si="13"/>
        <v>0</v>
      </c>
    </row>
    <row r="273" spans="1:6" ht="33.75" customHeight="1" x14ac:dyDescent="0.25">
      <c r="C273" s="123" t="s">
        <v>73</v>
      </c>
      <c r="D273" s="124"/>
      <c r="E273" s="33"/>
      <c r="F273" s="54">
        <f>+SUM(F197:F271)</f>
        <v>0</v>
      </c>
    </row>
    <row r="274" spans="1:6" ht="27.75" customHeight="1" x14ac:dyDescent="0.25">
      <c r="C274" s="103" t="s">
        <v>74</v>
      </c>
      <c r="D274" s="104"/>
      <c r="E274" s="32"/>
      <c r="F274" s="54">
        <f>(F273*E274)</f>
        <v>0</v>
      </c>
    </row>
    <row r="275" spans="1:6" ht="28.5" customHeight="1" x14ac:dyDescent="0.25">
      <c r="C275" s="103" t="s">
        <v>75</v>
      </c>
      <c r="D275" s="104"/>
      <c r="E275" s="32"/>
      <c r="F275" s="54">
        <f>(F273*E275)</f>
        <v>0</v>
      </c>
    </row>
    <row r="276" spans="1:6" ht="24" customHeight="1" x14ac:dyDescent="0.25">
      <c r="C276" s="103" t="s">
        <v>76</v>
      </c>
      <c r="D276" s="104"/>
      <c r="E276" s="32"/>
      <c r="F276" s="54">
        <f>(F273*E276)</f>
        <v>0</v>
      </c>
    </row>
    <row r="277" spans="1:6" ht="26.25" customHeight="1" x14ac:dyDescent="0.25">
      <c r="C277" s="105" t="s">
        <v>77</v>
      </c>
      <c r="D277" s="106"/>
      <c r="E277" s="32"/>
      <c r="F277" s="54">
        <f>(E277*F276)</f>
        <v>0</v>
      </c>
    </row>
    <row r="278" spans="1:6" ht="30" customHeight="1" x14ac:dyDescent="0.25">
      <c r="C278" s="110" t="s">
        <v>78</v>
      </c>
      <c r="D278" s="111"/>
      <c r="E278" s="34"/>
      <c r="F278" s="55">
        <f>SUM(F273:F277)</f>
        <v>0</v>
      </c>
    </row>
    <row r="279" spans="1:6" ht="38.25" customHeight="1" thickBot="1" x14ac:dyDescent="0.3"/>
    <row r="280" spans="1:6" ht="72.75" customHeight="1" x14ac:dyDescent="0.25">
      <c r="A280" s="115" t="s">
        <v>234</v>
      </c>
      <c r="B280" s="116"/>
      <c r="C280" s="116"/>
      <c r="D280" s="116"/>
      <c r="E280" s="116"/>
      <c r="F280" s="117"/>
    </row>
    <row r="281" spans="1:6" ht="38.25" customHeight="1" thickBot="1" x14ac:dyDescent="0.3">
      <c r="A281" s="118"/>
      <c r="B281" s="119"/>
      <c r="C281" s="119"/>
      <c r="D281" s="119"/>
      <c r="E281" s="119"/>
      <c r="F281" s="120"/>
    </row>
    <row r="282" spans="1:6" ht="38.25" customHeight="1" x14ac:dyDescent="0.25">
      <c r="A282" s="121" t="s">
        <v>136</v>
      </c>
      <c r="B282" s="121"/>
      <c r="C282" s="121"/>
      <c r="D282" s="121"/>
      <c r="E282" s="122" t="s">
        <v>0</v>
      </c>
      <c r="F282" s="122"/>
    </row>
    <row r="283" spans="1:6" ht="38.25" customHeight="1" x14ac:dyDescent="0.25">
      <c r="A283" s="3" t="s">
        <v>1</v>
      </c>
      <c r="B283" s="4" t="s">
        <v>2</v>
      </c>
      <c r="C283" s="43" t="s">
        <v>3</v>
      </c>
      <c r="D283" s="3" t="s">
        <v>4</v>
      </c>
      <c r="E283" s="3" t="s">
        <v>5</v>
      </c>
      <c r="F283" s="3" t="s">
        <v>6</v>
      </c>
    </row>
    <row r="284" spans="1:6" ht="38.25" customHeight="1" x14ac:dyDescent="0.25">
      <c r="A284" s="6">
        <v>1</v>
      </c>
      <c r="B284" s="6" t="s">
        <v>81</v>
      </c>
      <c r="C284" s="44"/>
      <c r="D284" s="7"/>
      <c r="E284" s="6"/>
      <c r="F284" s="6"/>
    </row>
    <row r="285" spans="1:6" ht="38.25" customHeight="1" x14ac:dyDescent="0.25">
      <c r="A285" s="37" t="s">
        <v>8</v>
      </c>
      <c r="B285" s="9" t="s">
        <v>7</v>
      </c>
      <c r="C285" s="9"/>
      <c r="D285" s="10"/>
      <c r="E285" s="9"/>
      <c r="F285" s="10"/>
    </row>
    <row r="286" spans="1:6" ht="38.25" customHeight="1" x14ac:dyDescent="0.25">
      <c r="A286" s="11" t="s">
        <v>9</v>
      </c>
      <c r="B286" s="12" t="s">
        <v>137</v>
      </c>
      <c r="C286" s="26" t="s">
        <v>11</v>
      </c>
      <c r="D286" s="13">
        <v>10</v>
      </c>
      <c r="E286" s="14"/>
      <c r="F286" s="14">
        <f t="shared" ref="F286" si="14">D286*E286</f>
        <v>0</v>
      </c>
    </row>
    <row r="287" spans="1:6" ht="38.25" customHeight="1" x14ac:dyDescent="0.25">
      <c r="A287" s="15" t="s">
        <v>82</v>
      </c>
      <c r="B287" s="76" t="s">
        <v>13</v>
      </c>
      <c r="C287" s="16"/>
      <c r="D287" s="17"/>
      <c r="E287" s="16"/>
      <c r="F287" s="17"/>
    </row>
    <row r="288" spans="1:6" ht="15" x14ac:dyDescent="0.25">
      <c r="A288" s="31" t="s">
        <v>83</v>
      </c>
      <c r="B288" s="77" t="s">
        <v>165</v>
      </c>
      <c r="C288" s="78" t="s">
        <v>16</v>
      </c>
      <c r="D288" s="79">
        <v>1</v>
      </c>
      <c r="E288" s="14"/>
      <c r="F288" s="14">
        <f t="shared" ref="F288" si="15">D288*E288</f>
        <v>0</v>
      </c>
    </row>
    <row r="289" spans="1:7" ht="15" x14ac:dyDescent="0.25">
      <c r="A289" s="31" t="s">
        <v>84</v>
      </c>
      <c r="B289" s="77" t="s">
        <v>166</v>
      </c>
      <c r="C289" s="78" t="s">
        <v>63</v>
      </c>
      <c r="D289" s="79">
        <v>1</v>
      </c>
      <c r="E289" s="14"/>
      <c r="F289" s="14">
        <f t="shared" ref="F289:F328" si="16">D289*E289</f>
        <v>0</v>
      </c>
    </row>
    <row r="290" spans="1:7" ht="15" x14ac:dyDescent="0.25">
      <c r="A290" s="31" t="s">
        <v>85</v>
      </c>
      <c r="B290" s="77" t="s">
        <v>283</v>
      </c>
      <c r="C290" s="78" t="s">
        <v>16</v>
      </c>
      <c r="D290" s="79">
        <v>1</v>
      </c>
      <c r="E290" s="14"/>
      <c r="F290" s="14">
        <f t="shared" si="16"/>
        <v>0</v>
      </c>
    </row>
    <row r="291" spans="1:7" ht="28.5" customHeight="1" x14ac:dyDescent="0.25">
      <c r="A291" s="31" t="s">
        <v>86</v>
      </c>
      <c r="B291" s="77" t="s">
        <v>167</v>
      </c>
      <c r="C291" s="78" t="s">
        <v>16</v>
      </c>
      <c r="D291" s="79">
        <v>1</v>
      </c>
      <c r="E291" s="14"/>
      <c r="F291" s="14">
        <f t="shared" si="16"/>
        <v>0</v>
      </c>
    </row>
    <row r="292" spans="1:7" ht="38.25" customHeight="1" x14ac:dyDescent="0.25">
      <c r="A292" s="31" t="s">
        <v>87</v>
      </c>
      <c r="B292" s="77" t="s">
        <v>168</v>
      </c>
      <c r="C292" s="78" t="s">
        <v>3</v>
      </c>
      <c r="D292" s="79">
        <v>1</v>
      </c>
      <c r="E292" s="14"/>
      <c r="F292" s="14">
        <f t="shared" si="16"/>
        <v>0</v>
      </c>
    </row>
    <row r="293" spans="1:7" ht="38.25" customHeight="1" x14ac:dyDescent="0.25">
      <c r="A293" s="31" t="s">
        <v>88</v>
      </c>
      <c r="B293" s="77" t="s">
        <v>169</v>
      </c>
      <c r="C293" s="78" t="s">
        <v>16</v>
      </c>
      <c r="D293" s="79">
        <v>1</v>
      </c>
      <c r="E293" s="14"/>
      <c r="F293" s="14">
        <f t="shared" si="16"/>
        <v>0</v>
      </c>
    </row>
    <row r="294" spans="1:7" ht="38.25" customHeight="1" x14ac:dyDescent="0.25">
      <c r="A294" s="31" t="s">
        <v>89</v>
      </c>
      <c r="B294" s="77" t="s">
        <v>170</v>
      </c>
      <c r="C294" s="78" t="s">
        <v>16</v>
      </c>
      <c r="D294" s="79">
        <v>1</v>
      </c>
      <c r="E294" s="14"/>
      <c r="F294" s="14">
        <f t="shared" si="16"/>
        <v>0</v>
      </c>
    </row>
    <row r="295" spans="1:7" ht="38.25" customHeight="1" x14ac:dyDescent="0.25">
      <c r="A295" s="31" t="s">
        <v>90</v>
      </c>
      <c r="B295" s="77" t="s">
        <v>171</v>
      </c>
      <c r="C295" s="78" t="s">
        <v>16</v>
      </c>
      <c r="D295" s="79">
        <v>1</v>
      </c>
      <c r="E295" s="14"/>
      <c r="F295" s="14">
        <f t="shared" si="16"/>
        <v>0</v>
      </c>
    </row>
    <row r="296" spans="1:7" ht="38.25" customHeight="1" x14ac:dyDescent="0.25">
      <c r="A296" s="31" t="s">
        <v>91</v>
      </c>
      <c r="B296" s="77" t="s">
        <v>157</v>
      </c>
      <c r="C296" s="78" t="s">
        <v>63</v>
      </c>
      <c r="D296" s="79">
        <v>1</v>
      </c>
      <c r="E296" s="14"/>
      <c r="F296" s="14">
        <f t="shared" si="16"/>
        <v>0</v>
      </c>
    </row>
    <row r="297" spans="1:7" ht="38.25" customHeight="1" x14ac:dyDescent="0.25">
      <c r="A297" s="31" t="s">
        <v>92</v>
      </c>
      <c r="B297" s="77" t="s">
        <v>158</v>
      </c>
      <c r="C297" s="78" t="s">
        <v>3</v>
      </c>
      <c r="D297" s="79">
        <v>1</v>
      </c>
      <c r="E297" s="14"/>
      <c r="F297" s="14">
        <f t="shared" si="16"/>
        <v>0</v>
      </c>
    </row>
    <row r="298" spans="1:7" ht="38.25" customHeight="1" x14ac:dyDescent="0.25">
      <c r="A298" s="31" t="s">
        <v>93</v>
      </c>
      <c r="B298" s="77" t="s">
        <v>172</v>
      </c>
      <c r="C298" s="78" t="s">
        <v>3</v>
      </c>
      <c r="D298" s="79">
        <v>1</v>
      </c>
      <c r="E298" s="14"/>
      <c r="F298" s="14">
        <f t="shared" si="16"/>
        <v>0</v>
      </c>
    </row>
    <row r="299" spans="1:7" ht="38.25" customHeight="1" x14ac:dyDescent="0.25">
      <c r="A299" s="31" t="s">
        <v>94</v>
      </c>
      <c r="B299" s="77" t="s">
        <v>173</v>
      </c>
      <c r="C299" s="78" t="s">
        <v>3</v>
      </c>
      <c r="D299" s="79">
        <v>1</v>
      </c>
      <c r="E299" s="14"/>
      <c r="F299" s="14">
        <f t="shared" si="16"/>
        <v>0</v>
      </c>
    </row>
    <row r="300" spans="1:7" ht="38.25" customHeight="1" x14ac:dyDescent="0.25">
      <c r="A300" s="31" t="s">
        <v>95</v>
      </c>
      <c r="B300" s="77" t="s">
        <v>174</v>
      </c>
      <c r="C300" s="78" t="s">
        <v>16</v>
      </c>
      <c r="D300" s="79">
        <v>1</v>
      </c>
      <c r="E300" s="14"/>
      <c r="F300" s="14">
        <f t="shared" si="16"/>
        <v>0</v>
      </c>
    </row>
    <row r="301" spans="1:7" ht="38.25" customHeight="1" x14ac:dyDescent="0.25">
      <c r="A301" s="31" t="s">
        <v>96</v>
      </c>
      <c r="B301" s="77" t="s">
        <v>175</v>
      </c>
      <c r="C301" s="78" t="s">
        <v>3</v>
      </c>
      <c r="D301" s="79">
        <v>1</v>
      </c>
      <c r="E301" s="14"/>
      <c r="F301" s="14">
        <f t="shared" si="16"/>
        <v>0</v>
      </c>
    </row>
    <row r="302" spans="1:7" ht="27.75" customHeight="1" x14ac:dyDescent="0.25">
      <c r="A302" s="6">
        <v>2</v>
      </c>
      <c r="B302" s="6" t="s">
        <v>100</v>
      </c>
      <c r="C302" s="44"/>
      <c r="D302" s="7"/>
      <c r="E302" s="6"/>
      <c r="F302" s="6"/>
      <c r="G302" s="56"/>
    </row>
    <row r="303" spans="1:7" ht="38.25" customHeight="1" x14ac:dyDescent="0.25">
      <c r="A303" s="15" t="s">
        <v>12</v>
      </c>
      <c r="B303" s="47" t="s">
        <v>35</v>
      </c>
      <c r="C303" s="51"/>
      <c r="D303" s="75"/>
      <c r="E303" s="51"/>
      <c r="F303" s="75"/>
      <c r="G303" s="56"/>
    </row>
    <row r="304" spans="1:7" ht="54.75" customHeight="1" x14ac:dyDescent="0.25">
      <c r="A304" s="90" t="s">
        <v>14</v>
      </c>
      <c r="B304" s="77" t="s">
        <v>176</v>
      </c>
      <c r="C304" s="78" t="s">
        <v>16</v>
      </c>
      <c r="D304" s="79">
        <v>1</v>
      </c>
      <c r="E304" s="14"/>
      <c r="F304" s="14">
        <f t="shared" si="16"/>
        <v>0</v>
      </c>
    </row>
    <row r="305" spans="1:6" ht="60" customHeight="1" x14ac:dyDescent="0.25">
      <c r="A305" s="90" t="s">
        <v>15</v>
      </c>
      <c r="B305" s="77" t="s">
        <v>159</v>
      </c>
      <c r="C305" s="78" t="s">
        <v>16</v>
      </c>
      <c r="D305" s="79">
        <v>1</v>
      </c>
      <c r="E305" s="14"/>
      <c r="F305" s="14">
        <f t="shared" si="16"/>
        <v>0</v>
      </c>
    </row>
    <row r="306" spans="1:6" ht="38.25" customHeight="1" x14ac:dyDescent="0.25">
      <c r="A306" s="90" t="s">
        <v>17</v>
      </c>
      <c r="B306" s="77" t="s">
        <v>53</v>
      </c>
      <c r="C306" s="78" t="s">
        <v>16</v>
      </c>
      <c r="D306" s="79">
        <v>1</v>
      </c>
      <c r="E306" s="14"/>
      <c r="F306" s="14">
        <f t="shared" si="16"/>
        <v>0</v>
      </c>
    </row>
    <row r="307" spans="1:6" ht="38.25" customHeight="1" x14ac:dyDescent="0.25">
      <c r="A307" s="90" t="s">
        <v>18</v>
      </c>
      <c r="B307" s="80" t="s">
        <v>177</v>
      </c>
      <c r="C307" s="78" t="s">
        <v>16</v>
      </c>
      <c r="D307" s="79">
        <v>1</v>
      </c>
      <c r="E307" s="14"/>
      <c r="F307" s="14">
        <f t="shared" si="16"/>
        <v>0</v>
      </c>
    </row>
    <row r="308" spans="1:6" ht="38.25" customHeight="1" x14ac:dyDescent="0.25">
      <c r="A308" s="90" t="s">
        <v>19</v>
      </c>
      <c r="B308" s="77" t="s">
        <v>56</v>
      </c>
      <c r="C308" s="78" t="s">
        <v>16</v>
      </c>
      <c r="D308" s="79">
        <v>1</v>
      </c>
      <c r="E308" s="14"/>
      <c r="F308" s="14">
        <f t="shared" si="16"/>
        <v>0</v>
      </c>
    </row>
    <row r="309" spans="1:6" ht="38.25" customHeight="1" x14ac:dyDescent="0.25">
      <c r="A309" s="90" t="s">
        <v>21</v>
      </c>
      <c r="B309" s="77" t="s">
        <v>57</v>
      </c>
      <c r="C309" s="78" t="s">
        <v>11</v>
      </c>
      <c r="D309" s="79">
        <v>1</v>
      </c>
      <c r="E309" s="14"/>
      <c r="F309" s="14">
        <f t="shared" si="16"/>
        <v>0</v>
      </c>
    </row>
    <row r="310" spans="1:6" ht="38.25" customHeight="1" x14ac:dyDescent="0.25">
      <c r="A310" s="90" t="s">
        <v>22</v>
      </c>
      <c r="B310" s="77" t="s">
        <v>178</v>
      </c>
      <c r="C310" s="78" t="s">
        <v>11</v>
      </c>
      <c r="D310" s="79">
        <v>1</v>
      </c>
      <c r="E310" s="14"/>
      <c r="F310" s="14">
        <f t="shared" si="16"/>
        <v>0</v>
      </c>
    </row>
    <row r="311" spans="1:6" ht="38.25" customHeight="1" x14ac:dyDescent="0.25">
      <c r="A311" s="90" t="s">
        <v>23</v>
      </c>
      <c r="B311" s="77" t="s">
        <v>160</v>
      </c>
      <c r="C311" s="78" t="s">
        <v>11</v>
      </c>
      <c r="D311" s="79">
        <v>1</v>
      </c>
      <c r="E311" s="14"/>
      <c r="F311" s="14">
        <f t="shared" si="16"/>
        <v>0</v>
      </c>
    </row>
    <row r="312" spans="1:6" ht="38.25" customHeight="1" x14ac:dyDescent="0.25">
      <c r="A312" s="90" t="s">
        <v>24</v>
      </c>
      <c r="B312" s="77" t="s">
        <v>54</v>
      </c>
      <c r="C312" s="78" t="s">
        <v>16</v>
      </c>
      <c r="D312" s="79">
        <v>1</v>
      </c>
      <c r="E312" s="14"/>
      <c r="F312" s="14">
        <f t="shared" si="16"/>
        <v>0</v>
      </c>
    </row>
    <row r="313" spans="1:6" ht="38.25" customHeight="1" x14ac:dyDescent="0.25">
      <c r="A313" s="90" t="s">
        <v>25</v>
      </c>
      <c r="B313" s="77" t="s">
        <v>179</v>
      </c>
      <c r="C313" s="78" t="s">
        <v>180</v>
      </c>
      <c r="D313" s="79">
        <v>1</v>
      </c>
      <c r="E313" s="14"/>
      <c r="F313" s="14">
        <f t="shared" si="16"/>
        <v>0</v>
      </c>
    </row>
    <row r="314" spans="1:6" ht="38.25" customHeight="1" x14ac:dyDescent="0.25">
      <c r="A314" s="90" t="s">
        <v>27</v>
      </c>
      <c r="B314" s="77" t="s">
        <v>60</v>
      </c>
      <c r="C314" s="78" t="s">
        <v>16</v>
      </c>
      <c r="D314" s="79">
        <v>1</v>
      </c>
      <c r="E314" s="14"/>
      <c r="F314" s="14">
        <f t="shared" si="16"/>
        <v>0</v>
      </c>
    </row>
    <row r="315" spans="1:6" ht="38.25" customHeight="1" x14ac:dyDescent="0.25">
      <c r="A315" s="90" t="s">
        <v>28</v>
      </c>
      <c r="B315" s="77" t="s">
        <v>161</v>
      </c>
      <c r="C315" s="78" t="s">
        <v>16</v>
      </c>
      <c r="D315" s="79">
        <v>1</v>
      </c>
      <c r="E315" s="14"/>
      <c r="F315" s="14">
        <f t="shared" si="16"/>
        <v>0</v>
      </c>
    </row>
    <row r="316" spans="1:6" ht="38.25" customHeight="1" x14ac:dyDescent="0.25">
      <c r="A316" s="90" t="s">
        <v>29</v>
      </c>
      <c r="B316" s="77" t="s">
        <v>181</v>
      </c>
      <c r="C316" s="78" t="s">
        <v>180</v>
      </c>
      <c r="D316" s="79">
        <v>1</v>
      </c>
      <c r="E316" s="14"/>
      <c r="F316" s="14">
        <f t="shared" si="16"/>
        <v>0</v>
      </c>
    </row>
    <row r="317" spans="1:6" ht="38.25" customHeight="1" x14ac:dyDescent="0.25">
      <c r="A317" s="90" t="s">
        <v>30</v>
      </c>
      <c r="B317" s="77" t="s">
        <v>182</v>
      </c>
      <c r="C317" s="78" t="s">
        <v>11</v>
      </c>
      <c r="D317" s="79">
        <v>1</v>
      </c>
      <c r="E317" s="14"/>
      <c r="F317" s="14">
        <f t="shared" si="16"/>
        <v>0</v>
      </c>
    </row>
    <row r="318" spans="1:6" ht="38.25" customHeight="1" x14ac:dyDescent="0.25">
      <c r="A318" s="90" t="s">
        <v>31</v>
      </c>
      <c r="B318" s="77" t="s">
        <v>284</v>
      </c>
      <c r="C318" s="78" t="s">
        <v>11</v>
      </c>
      <c r="D318" s="79">
        <v>1</v>
      </c>
      <c r="E318" s="14"/>
      <c r="F318" s="14">
        <f t="shared" si="16"/>
        <v>0</v>
      </c>
    </row>
    <row r="319" spans="1:6" ht="38.25" customHeight="1" x14ac:dyDescent="0.25">
      <c r="A319" s="90" t="s">
        <v>32</v>
      </c>
      <c r="B319" s="77" t="s">
        <v>183</v>
      </c>
      <c r="C319" s="78" t="s">
        <v>3</v>
      </c>
      <c r="D319" s="79">
        <v>1</v>
      </c>
      <c r="E319" s="14"/>
      <c r="F319" s="14">
        <f t="shared" si="16"/>
        <v>0</v>
      </c>
    </row>
    <row r="320" spans="1:6" ht="38.25" customHeight="1" x14ac:dyDescent="0.25">
      <c r="A320" s="90" t="s">
        <v>33</v>
      </c>
      <c r="B320" s="77" t="s">
        <v>162</v>
      </c>
      <c r="C320" s="78" t="s">
        <v>16</v>
      </c>
      <c r="D320" s="79">
        <v>1</v>
      </c>
      <c r="E320" s="14"/>
      <c r="F320" s="14">
        <f t="shared" si="16"/>
        <v>0</v>
      </c>
    </row>
    <row r="321" spans="1:6" ht="38.25" customHeight="1" x14ac:dyDescent="0.25">
      <c r="A321" s="90" t="s">
        <v>102</v>
      </c>
      <c r="B321" s="77" t="s">
        <v>184</v>
      </c>
      <c r="C321" s="78" t="s">
        <v>3</v>
      </c>
      <c r="D321" s="79">
        <v>1</v>
      </c>
      <c r="E321" s="14"/>
      <c r="F321" s="14">
        <f t="shared" si="16"/>
        <v>0</v>
      </c>
    </row>
    <row r="322" spans="1:6" ht="38.25" customHeight="1" x14ac:dyDescent="0.25">
      <c r="A322" s="90" t="s">
        <v>103</v>
      </c>
      <c r="B322" s="77" t="s">
        <v>163</v>
      </c>
      <c r="C322" s="78" t="s">
        <v>3</v>
      </c>
      <c r="D322" s="79">
        <v>1</v>
      </c>
      <c r="E322" s="14"/>
      <c r="F322" s="14">
        <f t="shared" si="16"/>
        <v>0</v>
      </c>
    </row>
    <row r="323" spans="1:6" ht="38.25" customHeight="1" x14ac:dyDescent="0.25">
      <c r="A323" s="90" t="s">
        <v>104</v>
      </c>
      <c r="B323" s="77" t="s">
        <v>185</v>
      </c>
      <c r="C323" s="78" t="s">
        <v>3</v>
      </c>
      <c r="D323" s="79">
        <v>1</v>
      </c>
      <c r="E323" s="14"/>
      <c r="F323" s="14">
        <f t="shared" si="16"/>
        <v>0</v>
      </c>
    </row>
    <row r="324" spans="1:6" ht="38.25" customHeight="1" x14ac:dyDescent="0.25">
      <c r="A324" s="90" t="s">
        <v>105</v>
      </c>
      <c r="B324" s="77" t="s">
        <v>61</v>
      </c>
      <c r="C324" s="78" t="s">
        <v>11</v>
      </c>
      <c r="D324" s="79">
        <v>1</v>
      </c>
      <c r="E324" s="14"/>
      <c r="F324" s="14">
        <f t="shared" si="16"/>
        <v>0</v>
      </c>
    </row>
    <row r="325" spans="1:6" ht="38.25" customHeight="1" x14ac:dyDescent="0.25">
      <c r="A325" s="90" t="s">
        <v>106</v>
      </c>
      <c r="B325" s="77" t="s">
        <v>186</v>
      </c>
      <c r="C325" s="78" t="s">
        <v>3</v>
      </c>
      <c r="D325" s="79">
        <v>1</v>
      </c>
      <c r="E325" s="14"/>
      <c r="F325" s="14">
        <f t="shared" si="16"/>
        <v>0</v>
      </c>
    </row>
    <row r="326" spans="1:6" ht="38.25" customHeight="1" x14ac:dyDescent="0.25">
      <c r="A326" s="90" t="s">
        <v>107</v>
      </c>
      <c r="B326" s="77" t="s">
        <v>187</v>
      </c>
      <c r="C326" s="78" t="s">
        <v>16</v>
      </c>
      <c r="D326" s="79">
        <v>1</v>
      </c>
      <c r="E326" s="14"/>
      <c r="F326" s="14">
        <f t="shared" si="16"/>
        <v>0</v>
      </c>
    </row>
    <row r="327" spans="1:6" ht="38.25" customHeight="1" x14ac:dyDescent="0.25">
      <c r="A327" s="90" t="s">
        <v>108</v>
      </c>
      <c r="B327" s="77" t="s">
        <v>188</v>
      </c>
      <c r="C327" s="78" t="s">
        <v>16</v>
      </c>
      <c r="D327" s="79">
        <v>1</v>
      </c>
      <c r="E327" s="14"/>
      <c r="F327" s="14">
        <f t="shared" si="16"/>
        <v>0</v>
      </c>
    </row>
    <row r="328" spans="1:6" ht="38.25" customHeight="1" x14ac:dyDescent="0.25">
      <c r="A328" s="90" t="s">
        <v>109</v>
      </c>
      <c r="B328" s="77" t="s">
        <v>50</v>
      </c>
      <c r="C328" s="78" t="s">
        <v>63</v>
      </c>
      <c r="D328" s="79">
        <v>1</v>
      </c>
      <c r="E328" s="14"/>
      <c r="F328" s="14">
        <f t="shared" si="16"/>
        <v>0</v>
      </c>
    </row>
    <row r="329" spans="1:6" ht="38.25" customHeight="1" x14ac:dyDescent="0.25">
      <c r="A329" s="15" t="s">
        <v>34</v>
      </c>
      <c r="B329" s="47" t="s">
        <v>189</v>
      </c>
      <c r="C329" s="51"/>
      <c r="D329" s="75"/>
      <c r="E329" s="51"/>
      <c r="F329" s="75"/>
    </row>
    <row r="330" spans="1:6" ht="60" x14ac:dyDescent="0.25">
      <c r="A330" s="90" t="s">
        <v>36</v>
      </c>
      <c r="B330" s="40" t="s">
        <v>190</v>
      </c>
      <c r="C330" s="78" t="s">
        <v>63</v>
      </c>
      <c r="D330" s="79">
        <v>1</v>
      </c>
      <c r="E330" s="14"/>
      <c r="F330" s="14">
        <f t="shared" ref="F330" si="17">D330*E330</f>
        <v>0</v>
      </c>
    </row>
    <row r="331" spans="1:6" ht="38.25" customHeight="1" x14ac:dyDescent="0.25">
      <c r="A331" s="15" t="s">
        <v>64</v>
      </c>
      <c r="B331" s="47" t="s">
        <v>114</v>
      </c>
      <c r="C331" s="51"/>
      <c r="D331" s="75"/>
      <c r="E331" s="51"/>
      <c r="F331" s="75"/>
    </row>
    <row r="332" spans="1:6" ht="54.75" customHeight="1" x14ac:dyDescent="0.25">
      <c r="A332" s="90" t="s">
        <v>65</v>
      </c>
      <c r="B332" s="81" t="s">
        <v>62</v>
      </c>
      <c r="C332" s="78" t="s">
        <v>63</v>
      </c>
      <c r="D332" s="79">
        <v>1</v>
      </c>
      <c r="E332" s="14"/>
      <c r="F332" s="14">
        <f t="shared" ref="F332:F334" si="18">D332*E332</f>
        <v>0</v>
      </c>
    </row>
    <row r="333" spans="1:6" ht="38.25" customHeight="1" x14ac:dyDescent="0.25">
      <c r="A333" s="90" t="s">
        <v>66</v>
      </c>
      <c r="B333" s="40" t="s">
        <v>191</v>
      </c>
      <c r="C333" s="78" t="s">
        <v>3</v>
      </c>
      <c r="D333" s="79">
        <v>1</v>
      </c>
      <c r="E333" s="14"/>
      <c r="F333" s="14">
        <f t="shared" si="18"/>
        <v>0</v>
      </c>
    </row>
    <row r="334" spans="1:6" ht="38.25" customHeight="1" x14ac:dyDescent="0.25">
      <c r="A334" s="90" t="s">
        <v>67</v>
      </c>
      <c r="B334" s="82" t="s">
        <v>197</v>
      </c>
      <c r="C334" s="83" t="s">
        <v>3</v>
      </c>
      <c r="D334" s="79">
        <v>1</v>
      </c>
      <c r="E334" s="14"/>
      <c r="F334" s="14">
        <f t="shared" si="18"/>
        <v>0</v>
      </c>
    </row>
    <row r="335" spans="1:6" ht="38.25" customHeight="1" x14ac:dyDescent="0.25">
      <c r="A335" s="15" t="s">
        <v>117</v>
      </c>
      <c r="B335" s="47" t="s">
        <v>192</v>
      </c>
      <c r="C335" s="51"/>
      <c r="D335" s="75"/>
      <c r="E335" s="51"/>
      <c r="F335" s="75"/>
    </row>
    <row r="336" spans="1:6" ht="38.25" customHeight="1" x14ac:dyDescent="0.25">
      <c r="A336" s="90" t="s">
        <v>118</v>
      </c>
      <c r="B336" s="40" t="s">
        <v>193</v>
      </c>
      <c r="C336" s="78" t="s">
        <v>63</v>
      </c>
      <c r="D336" s="79">
        <v>1</v>
      </c>
      <c r="E336" s="14"/>
      <c r="F336" s="14">
        <f t="shared" ref="F336:F337" si="19">D336*E336</f>
        <v>0</v>
      </c>
    </row>
    <row r="337" spans="1:6" ht="38.25" customHeight="1" x14ac:dyDescent="0.25">
      <c r="A337" s="90" t="s">
        <v>119</v>
      </c>
      <c r="B337" s="40" t="s">
        <v>194</v>
      </c>
      <c r="C337" s="78" t="s">
        <v>63</v>
      </c>
      <c r="D337" s="79">
        <v>1</v>
      </c>
      <c r="E337" s="14"/>
      <c r="F337" s="14">
        <f t="shared" si="19"/>
        <v>0</v>
      </c>
    </row>
    <row r="338" spans="1:6" ht="38.25" customHeight="1" x14ac:dyDescent="0.25">
      <c r="A338" s="15" t="s">
        <v>120</v>
      </c>
      <c r="B338" s="47" t="s">
        <v>195</v>
      </c>
      <c r="C338" s="51"/>
      <c r="D338" s="75"/>
      <c r="E338" s="51"/>
      <c r="F338" s="75"/>
    </row>
    <row r="339" spans="1:6" ht="68.25" customHeight="1" x14ac:dyDescent="0.25">
      <c r="A339" s="90" t="s">
        <v>121</v>
      </c>
      <c r="B339" s="82" t="s">
        <v>196</v>
      </c>
      <c r="C339" s="83" t="s">
        <v>16</v>
      </c>
      <c r="D339" s="79">
        <v>1</v>
      </c>
      <c r="E339" s="14"/>
      <c r="F339" s="14">
        <f t="shared" ref="F339" si="20">D339*E339</f>
        <v>0</v>
      </c>
    </row>
    <row r="340" spans="1:6" ht="38.25" customHeight="1" x14ac:dyDescent="0.25">
      <c r="A340" s="15" t="s">
        <v>125</v>
      </c>
      <c r="B340" s="47" t="s">
        <v>198</v>
      </c>
      <c r="C340" s="51"/>
      <c r="D340" s="75"/>
      <c r="E340" s="51"/>
      <c r="F340" s="75"/>
    </row>
    <row r="341" spans="1:6" ht="48.75" customHeight="1" x14ac:dyDescent="0.25">
      <c r="A341" s="90" t="s">
        <v>126</v>
      </c>
      <c r="B341" s="40" t="s">
        <v>199</v>
      </c>
      <c r="C341" s="78" t="s">
        <v>16</v>
      </c>
      <c r="D341" s="79">
        <v>1</v>
      </c>
      <c r="E341" s="14"/>
      <c r="F341" s="14">
        <f t="shared" ref="F341:F342" si="21">D341*E341</f>
        <v>0</v>
      </c>
    </row>
    <row r="342" spans="1:6" ht="80.25" customHeight="1" x14ac:dyDescent="0.25">
      <c r="A342" s="90" t="s">
        <v>127</v>
      </c>
      <c r="B342" s="40" t="s">
        <v>200</v>
      </c>
      <c r="C342" s="78" t="s">
        <v>16</v>
      </c>
      <c r="D342" s="79">
        <v>1</v>
      </c>
      <c r="E342" s="14"/>
      <c r="F342" s="14">
        <f t="shared" si="21"/>
        <v>0</v>
      </c>
    </row>
    <row r="343" spans="1:6" ht="38.25" customHeight="1" x14ac:dyDescent="0.25">
      <c r="A343" s="15" t="s">
        <v>128</v>
      </c>
      <c r="B343" s="47" t="s">
        <v>35</v>
      </c>
      <c r="C343" s="51"/>
      <c r="D343" s="75"/>
      <c r="E343" s="51"/>
      <c r="F343" s="75"/>
    </row>
    <row r="344" spans="1:6" ht="55.5" customHeight="1" x14ac:dyDescent="0.25">
      <c r="A344" s="90" t="s">
        <v>129</v>
      </c>
      <c r="B344" s="40" t="s">
        <v>201</v>
      </c>
      <c r="C344" s="78" t="s">
        <v>202</v>
      </c>
      <c r="D344" s="79">
        <v>1</v>
      </c>
      <c r="E344" s="14"/>
      <c r="F344" s="14">
        <f t="shared" ref="F344:F345" si="22">D344*E344</f>
        <v>0</v>
      </c>
    </row>
    <row r="345" spans="1:6" ht="97.5" customHeight="1" x14ac:dyDescent="0.25">
      <c r="A345" s="90" t="s">
        <v>227</v>
      </c>
      <c r="B345" s="40" t="s">
        <v>203</v>
      </c>
      <c r="C345" s="78" t="s">
        <v>3</v>
      </c>
      <c r="D345" s="79">
        <v>1</v>
      </c>
      <c r="E345" s="14"/>
      <c r="F345" s="14">
        <f t="shared" si="22"/>
        <v>0</v>
      </c>
    </row>
    <row r="346" spans="1:6" ht="38.25" customHeight="1" x14ac:dyDescent="0.25">
      <c r="A346" s="15" t="s">
        <v>207</v>
      </c>
      <c r="B346" s="47" t="s">
        <v>204</v>
      </c>
      <c r="C346" s="51"/>
      <c r="D346" s="75">
        <v>1</v>
      </c>
      <c r="E346" s="51"/>
      <c r="F346" s="75"/>
    </row>
    <row r="347" spans="1:6" ht="55.5" customHeight="1" x14ac:dyDescent="0.25">
      <c r="A347" s="90" t="s">
        <v>228</v>
      </c>
      <c r="B347" s="77" t="s">
        <v>205</v>
      </c>
      <c r="C347" s="84" t="s">
        <v>164</v>
      </c>
      <c r="D347" s="79">
        <v>1</v>
      </c>
      <c r="E347" s="14"/>
      <c r="F347" s="14">
        <f t="shared" ref="F347" si="23">E347*D347</f>
        <v>0</v>
      </c>
    </row>
    <row r="348" spans="1:6" ht="30" customHeight="1" x14ac:dyDescent="0.25">
      <c r="A348" s="90" t="s">
        <v>229</v>
      </c>
      <c r="B348" s="77" t="s">
        <v>206</v>
      </c>
      <c r="C348" s="85" t="s">
        <v>11</v>
      </c>
      <c r="D348" s="79">
        <v>1</v>
      </c>
      <c r="E348" s="14"/>
      <c r="F348" s="14">
        <f t="shared" ref="F348" si="24">E348*D348</f>
        <v>0</v>
      </c>
    </row>
    <row r="349" spans="1:6" s="2" customFormat="1" ht="29.25" customHeight="1" x14ac:dyDescent="0.25">
      <c r="A349" s="38" t="s">
        <v>208</v>
      </c>
      <c r="B349" s="16" t="s">
        <v>111</v>
      </c>
      <c r="C349" s="16"/>
      <c r="D349" s="16"/>
      <c r="E349" s="16"/>
      <c r="F349" s="16"/>
    </row>
    <row r="350" spans="1:6" s="2" customFormat="1" ht="36.75" customHeight="1" x14ac:dyDescent="0.25">
      <c r="A350" s="26" t="s">
        <v>230</v>
      </c>
      <c r="B350" s="24" t="s">
        <v>285</v>
      </c>
      <c r="C350" s="21" t="s">
        <v>52</v>
      </c>
      <c r="D350" s="25">
        <v>1</v>
      </c>
      <c r="E350" s="14"/>
      <c r="F350" s="14">
        <f t="shared" ref="F350:F351" si="25">E350*D350</f>
        <v>0</v>
      </c>
    </row>
    <row r="351" spans="1:6" s="2" customFormat="1" ht="57.75" customHeight="1" x14ac:dyDescent="0.25">
      <c r="A351" s="26" t="s">
        <v>231</v>
      </c>
      <c r="B351" s="18" t="s">
        <v>286</v>
      </c>
      <c r="C351" s="30" t="s">
        <v>52</v>
      </c>
      <c r="D351" s="19">
        <v>1</v>
      </c>
      <c r="E351" s="14"/>
      <c r="F351" s="14">
        <f t="shared" si="25"/>
        <v>0</v>
      </c>
    </row>
    <row r="352" spans="1:6" s="2" customFormat="1" ht="29.25" customHeight="1" x14ac:dyDescent="0.25">
      <c r="A352" s="38" t="s">
        <v>209</v>
      </c>
      <c r="B352" s="16" t="s">
        <v>112</v>
      </c>
      <c r="C352" s="16"/>
      <c r="D352" s="16"/>
      <c r="E352" s="16"/>
      <c r="F352" s="16"/>
    </row>
    <row r="353" spans="1:6" s="2" customFormat="1" ht="32.25" customHeight="1" x14ac:dyDescent="0.25">
      <c r="A353" s="26" t="s">
        <v>232</v>
      </c>
      <c r="B353" s="39" t="s">
        <v>133</v>
      </c>
      <c r="C353" s="78" t="s">
        <v>202</v>
      </c>
      <c r="D353" s="25">
        <v>1</v>
      </c>
      <c r="E353" s="14"/>
      <c r="F353" s="14">
        <f t="shared" ref="F353" si="26">E353*D353</f>
        <v>0</v>
      </c>
    </row>
    <row r="355" spans="1:6" ht="25.5" customHeight="1" x14ac:dyDescent="0.25">
      <c r="C355" s="123" t="s">
        <v>73</v>
      </c>
      <c r="D355" s="124"/>
      <c r="E355" s="33"/>
      <c r="F355" s="54">
        <f>+SUM(F286:F353)</f>
        <v>0</v>
      </c>
    </row>
    <row r="356" spans="1:6" ht="28.5" customHeight="1" x14ac:dyDescent="0.25">
      <c r="C356" s="103" t="s">
        <v>74</v>
      </c>
      <c r="D356" s="104"/>
      <c r="E356" s="32"/>
      <c r="F356" s="54">
        <f>(F355*E356)</f>
        <v>0</v>
      </c>
    </row>
    <row r="357" spans="1:6" ht="26.25" customHeight="1" x14ac:dyDescent="0.25">
      <c r="C357" s="103" t="s">
        <v>75</v>
      </c>
      <c r="D357" s="104"/>
      <c r="E357" s="32"/>
      <c r="F357" s="54">
        <f>(F355*E357)</f>
        <v>0</v>
      </c>
    </row>
    <row r="358" spans="1:6" ht="21" customHeight="1" x14ac:dyDescent="0.25">
      <c r="C358" s="103" t="s">
        <v>76</v>
      </c>
      <c r="D358" s="104"/>
      <c r="E358" s="32"/>
      <c r="F358" s="54">
        <f>(F355*E358)</f>
        <v>0</v>
      </c>
    </row>
    <row r="359" spans="1:6" ht="27.75" customHeight="1" x14ac:dyDescent="0.25">
      <c r="C359" s="105" t="s">
        <v>77</v>
      </c>
      <c r="D359" s="106"/>
      <c r="E359" s="32"/>
      <c r="F359" s="54">
        <f>(E359*F358)</f>
        <v>0</v>
      </c>
    </row>
    <row r="360" spans="1:6" ht="23.25" customHeight="1" x14ac:dyDescent="0.25">
      <c r="C360" s="110" t="s">
        <v>78</v>
      </c>
      <c r="D360" s="111"/>
      <c r="E360" s="34"/>
      <c r="F360" s="55">
        <f>SUM(F355:F359)</f>
        <v>0</v>
      </c>
    </row>
    <row r="361" spans="1:6" ht="23.25" customHeight="1" x14ac:dyDescent="0.25">
      <c r="F361" s="86"/>
    </row>
    <row r="362" spans="1:6" ht="23.25" customHeight="1" x14ac:dyDescent="0.25">
      <c r="F362" s="86"/>
    </row>
    <row r="363" spans="1:6" ht="38.25" customHeight="1" x14ac:dyDescent="0.25">
      <c r="C363" s="87"/>
      <c r="D363" s="88"/>
      <c r="E363" s="89"/>
      <c r="F363" s="87"/>
    </row>
    <row r="364" spans="1:6" ht="43.5" customHeight="1" x14ac:dyDescent="0.25">
      <c r="C364" s="112" t="s">
        <v>210</v>
      </c>
      <c r="D364" s="113"/>
      <c r="E364" s="114"/>
      <c r="F364" s="54" t="e">
        <f>SUM(F355+#REF!+F273+F184+F97)</f>
        <v>#REF!</v>
      </c>
    </row>
    <row r="365" spans="1:6" ht="38.25" customHeight="1" x14ac:dyDescent="0.25">
      <c r="C365" s="103" t="s">
        <v>74</v>
      </c>
      <c r="D365" s="104"/>
      <c r="E365" s="32"/>
      <c r="F365" s="54" t="e">
        <f>(F364*E365)</f>
        <v>#REF!</v>
      </c>
    </row>
    <row r="366" spans="1:6" ht="38.25" customHeight="1" x14ac:dyDescent="0.25">
      <c r="C366" s="103" t="s">
        <v>75</v>
      </c>
      <c r="D366" s="104"/>
      <c r="E366" s="32"/>
      <c r="F366" s="54" t="e">
        <f>(F364*E366)</f>
        <v>#REF!</v>
      </c>
    </row>
    <row r="367" spans="1:6" ht="38.25" customHeight="1" x14ac:dyDescent="0.25">
      <c r="C367" s="103" t="s">
        <v>76</v>
      </c>
      <c r="D367" s="104"/>
      <c r="E367" s="32"/>
      <c r="F367" s="54" t="e">
        <f>(F364*E367)</f>
        <v>#REF!</v>
      </c>
    </row>
    <row r="368" spans="1:6" ht="38.25" customHeight="1" x14ac:dyDescent="0.25">
      <c r="C368" s="105" t="s">
        <v>77</v>
      </c>
      <c r="D368" s="106"/>
      <c r="E368" s="32"/>
      <c r="F368" s="54" t="e">
        <f>(E368*F367)</f>
        <v>#REF!</v>
      </c>
    </row>
    <row r="369" spans="2:6" ht="38.25" customHeight="1" x14ac:dyDescent="0.25">
      <c r="C369" s="107" t="s">
        <v>211</v>
      </c>
      <c r="D369" s="108"/>
      <c r="E369" s="109"/>
      <c r="F369" s="55" t="e">
        <f>SUM(F364:F368)</f>
        <v>#REF!</v>
      </c>
    </row>
    <row r="371" spans="2:6" ht="38.25" customHeight="1" x14ac:dyDescent="0.25">
      <c r="B371" s="91" t="s">
        <v>212</v>
      </c>
    </row>
    <row r="372" spans="2:6" ht="31.5" customHeight="1" x14ac:dyDescent="0.25">
      <c r="B372" s="92" t="s">
        <v>213</v>
      </c>
    </row>
    <row r="373" spans="2:6" ht="26.25" customHeight="1" x14ac:dyDescent="0.25">
      <c r="B373" s="92" t="s">
        <v>214</v>
      </c>
    </row>
    <row r="374" spans="2:6" ht="27" customHeight="1" x14ac:dyDescent="0.25">
      <c r="B374" s="92" t="s">
        <v>215</v>
      </c>
    </row>
    <row r="375" spans="2:6" ht="30" customHeight="1" x14ac:dyDescent="0.25">
      <c r="B375" s="92" t="s">
        <v>216</v>
      </c>
    </row>
    <row r="376" spans="2:6" ht="28.5" customHeight="1" x14ac:dyDescent="0.25">
      <c r="B376" s="93" t="s">
        <v>217</v>
      </c>
    </row>
    <row r="377" spans="2:6" ht="20.25" customHeight="1" x14ac:dyDescent="0.25">
      <c r="B377" s="94" t="s">
        <v>218</v>
      </c>
    </row>
    <row r="378" spans="2:6" ht="28.5" customHeight="1" x14ac:dyDescent="0.25">
      <c r="B378" s="92" t="s">
        <v>219</v>
      </c>
    </row>
    <row r="379" spans="2:6" ht="27" customHeight="1" x14ac:dyDescent="0.25">
      <c r="B379" s="92" t="s">
        <v>220</v>
      </c>
    </row>
    <row r="380" spans="2:6" ht="26.25" customHeight="1" x14ac:dyDescent="0.25">
      <c r="B380" s="92" t="s">
        <v>221</v>
      </c>
    </row>
    <row r="381" spans="2:6" ht="28.5" customHeight="1" x14ac:dyDescent="0.25">
      <c r="B381" s="92" t="s">
        <v>222</v>
      </c>
    </row>
    <row r="382" spans="2:6" ht="24.75" customHeight="1" x14ac:dyDescent="0.25">
      <c r="B382" s="92" t="s">
        <v>223</v>
      </c>
    </row>
    <row r="383" spans="2:6" ht="30" customHeight="1" x14ac:dyDescent="0.25">
      <c r="B383" s="92" t="s">
        <v>287</v>
      </c>
    </row>
  </sheetData>
  <mergeCells count="43">
    <mergeCell ref="C276:D276"/>
    <mergeCell ref="C277:D277"/>
    <mergeCell ref="C278:D278"/>
    <mergeCell ref="A191:F192"/>
    <mergeCell ref="A193:D193"/>
    <mergeCell ref="E193:F193"/>
    <mergeCell ref="C273:D273"/>
    <mergeCell ref="C274:D274"/>
    <mergeCell ref="E106:F106"/>
    <mergeCell ref="C184:D184"/>
    <mergeCell ref="C185:D185"/>
    <mergeCell ref="A104:D105"/>
    <mergeCell ref="C275:D275"/>
    <mergeCell ref="C186:D186"/>
    <mergeCell ref="C187:D187"/>
    <mergeCell ref="C188:D188"/>
    <mergeCell ref="C189:D189"/>
    <mergeCell ref="A106:D106"/>
    <mergeCell ref="A1:F1"/>
    <mergeCell ref="A4:D4"/>
    <mergeCell ref="E4:F4"/>
    <mergeCell ref="C97:D97"/>
    <mergeCell ref="C98:D98"/>
    <mergeCell ref="A2:F3"/>
    <mergeCell ref="C99:D99"/>
    <mergeCell ref="C100:D100"/>
    <mergeCell ref="C101:D101"/>
    <mergeCell ref="C102:D102"/>
    <mergeCell ref="A280:F281"/>
    <mergeCell ref="A282:D282"/>
    <mergeCell ref="E282:F282"/>
    <mergeCell ref="C355:D355"/>
    <mergeCell ref="C356:D356"/>
    <mergeCell ref="C357:D357"/>
    <mergeCell ref="C358:D358"/>
    <mergeCell ref="C359:D359"/>
    <mergeCell ref="C360:D360"/>
    <mergeCell ref="C364:E364"/>
    <mergeCell ref="C365:D365"/>
    <mergeCell ref="C366:D366"/>
    <mergeCell ref="C367:D367"/>
    <mergeCell ref="C368:D368"/>
    <mergeCell ref="C369:E369"/>
  </mergeCells>
  <phoneticPr fontId="7" type="noConversion"/>
  <pageMargins left="0.7" right="0.7" top="0.75" bottom="0.75" header="0.3" footer="0.3"/>
  <pageSetup scale="35" orientation="portrait" r:id="rId1"/>
  <rowBreaks count="1" manualBreakCount="1">
    <brk id="330"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COTIZACION</vt:lpstr>
      <vt:lpstr>'FORMATO COTIZACION'!Área_de_impresión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fabian benavides</dc:creator>
  <cp:keywords/>
  <dc:description/>
  <cp:lastModifiedBy>paulo ayala</cp:lastModifiedBy>
  <cp:revision/>
  <dcterms:created xsi:type="dcterms:W3CDTF">2024-05-07T19:59:19Z</dcterms:created>
  <dcterms:modified xsi:type="dcterms:W3CDTF">2024-10-28T14:56:49Z</dcterms:modified>
  <cp:category/>
  <cp:contentStatus/>
</cp:coreProperties>
</file>