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defaultThemeVersion="166925"/>
  <mc:AlternateContent xmlns:mc="http://schemas.openxmlformats.org/markup-compatibility/2006">
    <mc:Choice Requires="x15">
      <x15ac:absPath xmlns:x15ac="http://schemas.microsoft.com/office/spreadsheetml/2010/11/ac" url="D:\SANDRA 2024\PROCESOS 2024\TECNOLOGICA\EVALUACION\"/>
    </mc:Choice>
  </mc:AlternateContent>
  <xr:revisionPtr revIDLastSave="0" documentId="13_ncr:1_{BD059711-8F49-4D44-82CC-0366A1BBFA38}" xr6:coauthVersionLast="47" xr6:coauthVersionMax="47" xr10:uidLastSave="{00000000-0000-0000-0000-000000000000}"/>
  <bookViews>
    <workbookView xWindow="-120" yWindow="-120" windowWidth="20730" windowHeight="11040" tabRatio="789" activeTab="1" xr2:uid="{00000000-000D-0000-FFFF-FFFF00000000}"/>
  </bookViews>
  <sheets>
    <sheet name="CONSOLIDADO" sheetId="26" r:id="rId1"/>
    <sheet name="EXPERIENCIA" sheetId="3" r:id="rId2"/>
    <sheet name="EQUIPO MÍNIMO" sheetId="16" r:id="rId3"/>
    <sheet name="EQUIPO MINIMO DE TRABAJO" sheetId="12" state="hidden" r:id="rId4"/>
  </sheets>
  <definedNames>
    <definedName name="_xlnm.Print_Area" localSheetId="0">CONSOLIDADO!$A$1:$D$15</definedName>
    <definedName name="_xlnm.Print_Area" localSheetId="2">'EQUIPO MÍNIMO'!$A$1:$D$71</definedName>
    <definedName name="_xlnm.Print_Area" localSheetId="3">'EQUIPO MINIMO DE TRABAJO'!$A$1:$G$130</definedName>
    <definedName name="_xlnm.Print_Area" localSheetId="1">EXPERIENCIA!$A$1:$E$36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16" l="1"/>
  <c r="C57" i="16"/>
  <c r="C19" i="16"/>
  <c r="B57" i="16"/>
  <c r="D14" i="3"/>
  <c r="D12" i="3"/>
  <c r="C14" i="3"/>
  <c r="C12" i="3"/>
  <c r="C11" i="3"/>
  <c r="E12" i="3" l="1"/>
  <c r="D69" i="16"/>
  <c r="D68" i="16"/>
  <c r="D67" i="16"/>
  <c r="D19" i="16"/>
  <c r="C67" i="16" l="1"/>
  <c r="E24" i="3"/>
  <c r="A36" i="3" l="1"/>
  <c r="C69" i="16"/>
  <c r="D15" i="26" s="1"/>
  <c r="C68" i="16" l="1"/>
  <c r="A71" i="16"/>
  <c r="B19" i="16" l="1"/>
  <c r="A5" i="12" l="1"/>
  <c r="A4" i="12"/>
  <c r="G25" i="12"/>
  <c r="G63" i="12"/>
  <c r="G62" i="12"/>
  <c r="F56" i="12"/>
  <c r="G26" i="12"/>
  <c r="G24" i="12"/>
  <c r="F18" i="12"/>
  <c r="G18" i="12" s="1"/>
  <c r="G100" i="12"/>
  <c r="G101" i="12"/>
  <c r="G102" i="12"/>
  <c r="G103" i="12"/>
  <c r="G104" i="12"/>
  <c r="G105" i="12"/>
  <c r="G106" i="12"/>
  <c r="G107" i="12"/>
  <c r="F93" i="12"/>
  <c r="G99" i="12"/>
  <c r="G64" i="12" l="1"/>
  <c r="G65" i="12" s="1"/>
  <c r="G27" i="12"/>
  <c r="G28" i="12" s="1"/>
  <c r="G108" i="12"/>
  <c r="G109" i="12" s="1"/>
</calcChain>
</file>

<file path=xl/sharedStrings.xml><?xml version="1.0" encoding="utf-8"?>
<sst xmlns="http://schemas.openxmlformats.org/spreadsheetml/2006/main" count="488" uniqueCount="234">
  <si>
    <t>CONSOLIDADO EVALUACIÓN</t>
  </si>
  <si>
    <t>GC-PR-004-FR-022</t>
  </si>
  <si>
    <t>Macroproceso: Gestión Administrativa y Contratación</t>
  </si>
  <si>
    <t>Versión: 03</t>
  </si>
  <si>
    <t>Proceso: Gestión Contractual</t>
  </si>
  <si>
    <t>Fecha de Aprobación: 30/11/2017</t>
  </si>
  <si>
    <t>ÍTEM</t>
  </si>
  <si>
    <t>SI</t>
  </si>
  <si>
    <t>NO</t>
  </si>
  <si>
    <t>OBSERVACIONES</t>
  </si>
  <si>
    <t>X</t>
  </si>
  <si>
    <t>CUMPLE</t>
  </si>
  <si>
    <t>CUMPLIMIENTO</t>
  </si>
  <si>
    <t>PROPONENTE</t>
  </si>
  <si>
    <t>REQUISITO</t>
  </si>
  <si>
    <t>DESCRIPCIÓN</t>
  </si>
  <si>
    <t>TIPO DE EVALUACIÓN</t>
  </si>
  <si>
    <t>15. DOCUMENTOS TÉCNICOS PROPUESTOS</t>
  </si>
  <si>
    <t>OBJETO</t>
  </si>
  <si>
    <t>FECHA DE INICIO</t>
  </si>
  <si>
    <t>CARGO A 
DESEMPEÑAR</t>
  </si>
  <si>
    <t>CANTIDAD</t>
  </si>
  <si>
    <t>% DE DEDICACIÓN</t>
  </si>
  <si>
    <t>REQUERIMIENTO PARTICULAR DE EXPERIENCIA ESPECIFICA</t>
  </si>
  <si>
    <t xml:space="preserve">EXPERIENCIA GENERAL </t>
  </si>
  <si>
    <t>NOMBRE DEL PROFESIONAL</t>
  </si>
  <si>
    <t>FORMACIÓN ACADÉMICA</t>
  </si>
  <si>
    <t>ITEM</t>
  </si>
  <si>
    <t>CARGO</t>
  </si>
  <si>
    <t>EMPRESA</t>
  </si>
  <si>
    <t>EXPERIENCIA ESPECIFICA</t>
  </si>
  <si>
    <t>FOLIO</t>
  </si>
  <si>
    <t>DOCUMENTOS SOPORTES / FORMACIÓN ACADÉMICA/EXPERIENCIA GENERAL</t>
  </si>
  <si>
    <t>Copia de Hoja de vida</t>
  </si>
  <si>
    <t>Copia de la cédula de ciudadanía</t>
  </si>
  <si>
    <t>Copia del documento de la resolución de convalidación de los títulos obtenidos en el exterior de Conformidad con las disposiciones legales vigentes sobre la materia, si aplica</t>
  </si>
  <si>
    <t>EXPERIENCIA ESPECIFICA RELACIONADA CON EL OBJETO DEL CONTRATO PROFESIONAL I</t>
  </si>
  <si>
    <t>FECHA DE INSCRIPCIÓN TP</t>
  </si>
  <si>
    <t>15. 2 EQUIPO MÍNIMO DE TRABAJO: FORMATO 7. CARTA DE COMPROMISO PERSONAL</t>
  </si>
  <si>
    <t>Copia de Diploma o acta de grado (profesional, especialización)</t>
  </si>
  <si>
    <t xml:space="preserve"> Copia de matrícula profesional y/o Tarjeta profesional para las profesiones que aplique según la normativa.</t>
  </si>
  <si>
    <t xml:space="preserve"> Copia de certificado de vigencia de la matricula expedida por el gremio correspondiente, con fecha de expedición no mayor a seis (6) meses a la fecha de cierre del presente proceso, debidamente firmado, en el caso que se requiera.</t>
  </si>
  <si>
    <t xml:space="preserve"> Carta de compromiso del profesional ofrecido en caso de ser adjudicado el contrato, teniendo plena autorización de este y ofrecer la disponibilidad del (X)% durante la ejecución del proyecto</t>
  </si>
  <si>
    <r>
      <t xml:space="preserve">✓ Nombre de la empresa 
✓ Dirección de la empresa 
✓ Teléfono de la empresa 
✓ Nombre del profesional 
✓ Número de identificación (Cédula o Tarjeta Profesional y ambos cuando la ley así lo exija) 
✓ Cargo desempeñado 
✓ Tiempo de vinculación (DÍA – MES- AÑO), inicio y término. 
✓ Funciones o actividades realizadas 
✓ Firma de la persona competente
Nota 1: Si en la certificación no reporta o se puede verificar el </t>
    </r>
    <r>
      <rPr>
        <b/>
        <sz val="10"/>
        <color theme="1"/>
        <rFont val="Calibri"/>
        <family val="2"/>
        <scheme val="minor"/>
      </rPr>
      <t>área intervenida</t>
    </r>
    <r>
      <rPr>
        <sz val="10"/>
        <color theme="1"/>
        <rFont val="Calibri"/>
        <family val="2"/>
        <scheme val="minor"/>
      </rPr>
      <t xml:space="preserve"> anexar copia de los contratos o actas de liquidación de las respectivas certificaciones donde se pueda comprobar la información por parte de la universidad.</t>
    </r>
  </si>
  <si>
    <t>15.2.  EQUIPO MÍNIMO DE TRABAJO</t>
  </si>
  <si>
    <t>N/A</t>
  </si>
  <si>
    <t>TOTAL EXPERIENCIA GENERAL</t>
  </si>
  <si>
    <t>EXPERIENCIA GENERAL</t>
  </si>
  <si>
    <r>
      <t>ÁREA (m</t>
    </r>
    <r>
      <rPr>
        <b/>
        <sz val="10"/>
        <color theme="1"/>
        <rFont val="Calibri"/>
        <family val="2"/>
      </rPr>
      <t>²</t>
    </r>
    <r>
      <rPr>
        <b/>
        <sz val="10"/>
        <color theme="1"/>
        <rFont val="Calibri"/>
        <family val="2"/>
        <scheme val="minor"/>
      </rPr>
      <t>)</t>
    </r>
  </si>
  <si>
    <t>FECHA CIERRE PROCESO</t>
  </si>
  <si>
    <t>FORMACIÓN ACADÉMICA PROFESIONAL I</t>
  </si>
  <si>
    <t>* La experiencia profesional de los Ingenieros y Arquitectos se contabilizará a partir de la expedición de la tarjeta profesional conforme la ley 804 de 2003</t>
  </si>
  <si>
    <t>FECHA TERMINACIÓN</t>
  </si>
  <si>
    <t>TIPO DE OBRA</t>
  </si>
  <si>
    <t>EMPRESA O CONTRATO</t>
  </si>
  <si>
    <t>DOCUMENTOS PARA APORTAR DEL PROFESIONAL I</t>
  </si>
  <si>
    <t>ARCHIVO Y FOLIO</t>
  </si>
  <si>
    <t>EXPERIENCIA MÁXIMA EN AÑOS</t>
  </si>
  <si>
    <t>AÑOS</t>
  </si>
  <si>
    <t>SOPORTES EXPERIENCIA ESPECIFICA</t>
  </si>
  <si>
    <t>VERIFICACIÓN DE LA EXPERIENCIA GENERAL PROFESIONAL I</t>
  </si>
  <si>
    <t>FORMACIÓN ACADÉMICA PROFESIONAL II</t>
  </si>
  <si>
    <t>EXPERIENCIA ESPECIFICA RELACIONADA CON EL OBJETO DEL CONTRATO PROFESIONAL II</t>
  </si>
  <si>
    <t>REQUISITO PROFESIONAL I</t>
  </si>
  <si>
    <t>REQUISITO PROFESIONAL II</t>
  </si>
  <si>
    <t>VERIFICACIÓN DE LA EXPERIENCIA GENERAL PROFESIONAL II</t>
  </si>
  <si>
    <t>REQUISITO PROFESIONAL III</t>
  </si>
  <si>
    <t>FORMACIÓN ACADÉMICA PROFESIONAL III</t>
  </si>
  <si>
    <t>VERIFICACIÓN DE LA EXPERIENCIA GENERAL PROFESIONAL III</t>
  </si>
  <si>
    <t>EXPERIENCIA ESPECIFICA RELACIONADA CON EL OBJETO DEL CONTRATO PROFESIONAL III</t>
  </si>
  <si>
    <t>DOCUMENTOS PARA APORTAR DEL PROFESIONAL III</t>
  </si>
  <si>
    <t>DOCUMENTOS SOPORTES/EXPERIENCIA ESPECIFICA RELACIONADA PROFESIONAL III</t>
  </si>
  <si>
    <t>CONVALIDADO RES. 7723 DE MAYO 28 DE 2015</t>
  </si>
  <si>
    <t>CUMPLE (SI/NO)</t>
  </si>
  <si>
    <t>DEDICACIÓN</t>
  </si>
  <si>
    <t>Hoja de vida</t>
  </si>
  <si>
    <t>14. REQUISITOS PARA EVALUAR Y COMPARAR PROPUESTAS</t>
  </si>
  <si>
    <t>HABILITADO  (SI/NO)</t>
  </si>
  <si>
    <t>Nombre del Contratista y NIT</t>
  </si>
  <si>
    <t>Nombre de la Entidad contratante y NIT</t>
  </si>
  <si>
    <t>Fecha de inicio</t>
  </si>
  <si>
    <t>Fecha de terminación</t>
  </si>
  <si>
    <t>Cumplimiento a satisfacción</t>
  </si>
  <si>
    <t>RUP</t>
  </si>
  <si>
    <t>Observaciones</t>
  </si>
  <si>
    <t>Certificación del Contrato</t>
  </si>
  <si>
    <t>Formato No. 6 Certificaciones experiencia del proponente</t>
  </si>
  <si>
    <t>Objeto del Contrato</t>
  </si>
  <si>
    <t>EXPERIENCIA PROFESIONAL GENERAL</t>
  </si>
  <si>
    <t>DOCUMENTO</t>
  </si>
  <si>
    <t>ADMITIDO EQUIPO MÍNIMO DE TRABAJO</t>
  </si>
  <si>
    <t>Formato 7. Carta de compromiso personal</t>
  </si>
  <si>
    <t>CARGO A DESEMPEÑAR</t>
  </si>
  <si>
    <t>CONTRATANTE</t>
  </si>
  <si>
    <t>EXPERIENCIA MÁXIMA (AÑOS)</t>
  </si>
  <si>
    <t>PERFIL EQUIPO MÍNIMO DE TRABAJO</t>
  </si>
  <si>
    <t>EXPERIENCIA ESPECÍFICA</t>
  </si>
  <si>
    <t>CUMPLE DOCUMENTOS (SI/NO)</t>
  </si>
  <si>
    <t>ADMITIDO CERTIFICACIONES</t>
  </si>
  <si>
    <t>ADMITIDO TÉCNICAMENTE</t>
  </si>
  <si>
    <t>TIEMPO (AÑOS)</t>
  </si>
  <si>
    <t>DOCUMENTOS REQUISITO</t>
  </si>
  <si>
    <t>Número de contrato</t>
  </si>
  <si>
    <t>16.1</t>
  </si>
  <si>
    <t>FECHA TARJETA PROFESIONAL Y/0 GRADO</t>
  </si>
  <si>
    <t>Matrícula profesional y/o para las profesiones que aplique.</t>
  </si>
  <si>
    <t>Diploma o acta de grado (Profesional, Técnico o Tecnólogo).</t>
  </si>
  <si>
    <t>CUMPLE PERFIL  (SI/NO)</t>
  </si>
  <si>
    <t>CUMPLE CERTIFICACION (SI/NO)</t>
  </si>
  <si>
    <t>CERTIFICACIÓN EXPERIENCIA ESPECIFICA</t>
  </si>
  <si>
    <t>Documento de identidad</t>
  </si>
  <si>
    <t>EXPERIENCIA EN DIRECCIÓN DE CONTRATOS</t>
  </si>
  <si>
    <t>ADMITIDO EXPERIENCIA GENERAL</t>
  </si>
  <si>
    <t>El proponente deberá anexar a la propuesta presentada certificación firmada por el representante legal en la que se compromete cumplir con el objeto y las especificaciones técnicas del ANEXO TÉCNICO durante la ejecución del contrato.</t>
  </si>
  <si>
    <t>EXPERIENCIA 1</t>
  </si>
  <si>
    <t>EXPERIENCIA 2</t>
  </si>
  <si>
    <t>CUMPLE EXPERIENCIA GENERAL (SI/NO)</t>
  </si>
  <si>
    <t>Folio 334 a 336</t>
  </si>
  <si>
    <t>Antecedentes</t>
  </si>
  <si>
    <t>EXPERIENCIA DEL PROPONENTE</t>
  </si>
  <si>
    <t>EQUIPO DE TRABAJO</t>
  </si>
  <si>
    <t>CERTIFICACIONES</t>
  </si>
  <si>
    <t>CONTRATAR LAS OBRAS RECUPERACIÓN DE LOS ESPACIOS EDUCATIVOS, CONEXIÓN, REPARACIONES LOCATIVAS PARA EVITAR Y CONTRARRESTAR LOS IMPACTOS Y MITIGACIÓN DE RIESGOS PARA LA COMUNIDAD EDUCATIVA EN LA FACULTAD TECNOLÓGICA</t>
  </si>
  <si>
    <t>EXPERIENCIA GENERAL DEL PROPONENTE. En la experiencia general presentada por el proponente debe acreditar maximo dos (02) certificación cuyo objeto sea: CONSTRUCCIÓN Y/O ADECUACIÓN Y/O RESTAURACIÓN Y/O MEJORAMIENTO Y/O MANTENIMIENTO DE EDIFICACIONES DE USO INSTITUCIONAL, que estén ejecutados, terminados y liquidados, reportado en el RUP. La sumatoria de las Dos (2) certificaciones que presente el proponente para acreditar su experiencia general, deberán ser igual o superior al 50% del valor del Presupuesto Oficial. Contratos suscritos con particulares o entidades estatales, ejecutados y terminados en los últimos catorce (14) años
anteriores a la fecha de cierre del presente proceso con la (NORMA SMR2010). Nota 1: Cada experiencia aportada debe estar inscrita en el RUP y se analizará por separado. En caso de tratarse
de contratos adicionados, se sumará al valor del contrato principal, siempre y cuando cumpla con haber sido adicionado, ejecutados, terminados y/o liquidados. Nota 2: El valor de los contratos se calculará en relación con el valor del salario mínimo del año de la fecha de terminación del mismo. Para efectos del cálculo correspondiente, se anexa la siguiente tabla sobre los valores del SMLMV de los últimos años: (...).</t>
  </si>
  <si>
    <t>2.3.2 EQUIPO MÍNIMO DE TRABAJO</t>
  </si>
  <si>
    <t>2.3.1 EXPERIENCIA DEL PROPONENTE</t>
  </si>
  <si>
    <t>Códigos UNSPSC 81101500, 72101500, 72121400,72153900,72153600,72153200, 11111500,11111700  ( por lo menos 5 codigos)</t>
  </si>
  <si>
    <t>2.3.3.2. ACEPTACIÓN CUMPLIMIENTO BUENAS PRÁCTICAS AMBIENTALES.</t>
  </si>
  <si>
    <t>El proponente se deberá ajustar al Plan Institucional de Gestión Ambiental de la Universidad Distrital y a las normas establecidas por la secretaria Distrital de Ambiente; Guía Verde y las normas ambientes establecidas por el Ministerio de Ambiente. Para certificar su cumplimiento el proponente deberá anexar carta de compromiso donde manifieste bajo la gravedad del juramento que cumplirá con los lineamientos de buenas prácticas ambientales señalados. ANEXO N. 9. ACEPTACIÓN CUMPLIMIENTO BUENAS PRÁCTICAS AMBIENTALES.</t>
  </si>
  <si>
    <t>2,3,3,2</t>
  </si>
  <si>
    <t>ANEXO N. 9. ACEPTACIÓN CUMPLIMIENTO BUENAS PRÁCTICAS AMBIENTALES.</t>
  </si>
  <si>
    <t xml:space="preserve">2.3.3.3. ACEPTACIÓN DEL CUMPLIMIENTO DE IMPLEMENTACIÓN DE LOS PROTOCOLOS DE
BIOSEGURIDAD </t>
  </si>
  <si>
    <t>2,3,3,3</t>
  </si>
  <si>
    <t>ANEXO N. 1 CARTA DE PRESENTACIÓN DE LA PROPUESTA</t>
  </si>
  <si>
    <t xml:space="preserve">Director de Obra </t>
  </si>
  <si>
    <t>Residente de Obra</t>
  </si>
  <si>
    <t>Residente SISO y/o Ambiental</t>
  </si>
  <si>
    <t>Folio 001</t>
  </si>
  <si>
    <t>CONSTRUCCION DE LA CENTRAL DE TRANSPORTE TERRESTRE AUTOMOTOR DE PASAJEROS POR CARRETERA, DEL MUNICIPIO DE SANTANDER</t>
  </si>
  <si>
    <t xml:space="preserve">GOBERNACION DE SANTANDER </t>
  </si>
  <si>
    <t>1671 DEL 16 DE AGOSTO DE 2017</t>
  </si>
  <si>
    <t>111115, 111117, 721015, 721214, 721586, 811015</t>
  </si>
  <si>
    <t>GOBERNACION DE BOLIVAR</t>
  </si>
  <si>
    <t>975 DE 2014</t>
  </si>
  <si>
    <t>CONSTRUCCION DE LA INFRAESTRUCTURA EDUCATIVA DE LA INSTITUCION EDUCATIVA SAN JOSE DE ACHI EN EL MUNICIPIO DEL PEÑON-DEPARTAMENTO DE BOLIVAR</t>
  </si>
  <si>
    <t>111115, 111117, 721015, 721214, 721536, 721539, 811015</t>
  </si>
  <si>
    <t>Valor del Contrato en pesos (TOTAL)</t>
  </si>
  <si>
    <t>Valor del Contrato en SMMLV (TOTAL)</t>
  </si>
  <si>
    <t>Valor del Contrato en SMMLV (POR PORCENTAJE DE PARTICIPACION)</t>
  </si>
  <si>
    <t xml:space="preserve">Valor del Contrato en pesos (POR PORCENTAJE DE PARTICIPACION) </t>
  </si>
  <si>
    <t>GRANDES VIAS E INGENIERIA SAS
NIT: 830.031.937-1
PORCENTAJE DE PARTICIPACION : 10%</t>
  </si>
  <si>
    <t>FOLIO 110 a 167 NÚMERO RUP 130</t>
  </si>
  <si>
    <t>GRANDES VIAS E INGENIERIA SAS
NIT: 830.031.937-1
PORCENTAJE DE PARTICIPACION : 45%</t>
  </si>
  <si>
    <t>FOLIO 350</t>
  </si>
  <si>
    <t>FOLIO 130 a 167 NÚMERO RUP 104</t>
  </si>
  <si>
    <t>28/03/2018</t>
  </si>
  <si>
    <t>FOLIO 417</t>
  </si>
  <si>
    <t>El oferente debe anexar con la propuesta carta de compromiso ofreciendo el equipo de trabajo firmada por el representante legal donde manifieste que contará con el equipo mínimo trabajo, con el perfil y dedicación solicitado, descrito en la siguiente tabla, y en el ANEXO 6. CARTA DE COMPROMISO PERSONAL, de la siguiente manera o no será ADMISIBLE:</t>
  </si>
  <si>
    <t>ingeniero civil y/o Arquitecto con posgrado en patología de la edificación y técnicas de intervención y/o en conservación del patrimonio y/o conservación de inmuebles</t>
  </si>
  <si>
    <t>15 años a partir de la Expedición de la matricula profesional</t>
  </si>
  <si>
    <t>Como: Director de obra en proyectos de Construcción de obras civiles. Años experiencia específica: 3 años. Experiencia como director de Obra en proyectos de CONSTRUCCIÓN Y/ O ADECUACIÓN Y/O MANTENIMIENTO Y/O MEJORAMIENTO DE EDIFICACIONES, que incluyan alguna de las actividades propias del objeto del contrato. (urbanismo)</t>
  </si>
  <si>
    <t>Ingeniero Civil y/o Arquitecto.</t>
  </si>
  <si>
    <t>7 años a partir de la Expedición de la matricula profesional</t>
  </si>
  <si>
    <r>
      <rPr>
        <u/>
        <sz val="10"/>
        <rFont val="Calibri"/>
        <family val="2"/>
        <scheme val="minor"/>
      </rPr>
      <t>Como: Residente de obra en proyectos de
Construcción de obras civiles.
Años experiencia específica: 3 años.
Experiencia como Residente en proyectos de Obra de CONSTRUCCIÓN Y/ O ADECUACIÓN Y/O MANTENIMIENTO Y/O MEJORAMIENTO DE EDIFICACIONES, que incluyan alguna de las actividades propias del objeto del contrato. (urbanismo)</t>
    </r>
    <r>
      <rPr>
        <sz val="10"/>
        <rFont val="Calibri"/>
        <family val="2"/>
        <scheme val="minor"/>
      </rPr>
      <t xml:space="preserve">  </t>
    </r>
  </si>
  <si>
    <t>Ingeniero Industrial y/o Ambiental</t>
  </si>
  <si>
    <r>
      <rPr>
        <u/>
        <sz val="10"/>
        <rFont val="Calibri"/>
        <family val="2"/>
        <scheme val="minor"/>
      </rPr>
      <t>Como: Residente SISO en proyectos de
Construcción de obras civiles.
Años experiencia específica: 2 años.
Experiencia como Residente SISO en proyectos de obra de CONSTRUCCIÓN Y/ O ADECUACIÓN Y/O MANTENIMIENTO Y/O MEJORAMIENTO DE EDIFICACIONES</t>
    </r>
    <r>
      <rPr>
        <sz val="10"/>
        <rFont val="Calibri"/>
        <family val="2"/>
        <scheme val="minor"/>
      </rPr>
      <t xml:space="preserve">.  </t>
    </r>
  </si>
  <si>
    <t>MARTHA LILIANA GARCIA</t>
  </si>
  <si>
    <t>ARQUITECTA</t>
  </si>
  <si>
    <t>POSGRADO</t>
  </si>
  <si>
    <t>MAGISTER EN CONSERVACION DEL PATTRIMONIO CULTURAL</t>
  </si>
  <si>
    <t xml:space="preserve">  460 AL 463</t>
  </si>
  <si>
    <t>DIRECTOR DE OBRA</t>
  </si>
  <si>
    <t>19/07/2017</t>
  </si>
  <si>
    <t>13/6/2018</t>
  </si>
  <si>
    <t>CONSORCIO ESTACION POLICIA TRIGAL</t>
  </si>
  <si>
    <t>ORLANDO VACCA MACHADO SAS</t>
  </si>
  <si>
    <t>14/7/2014</t>
  </si>
  <si>
    <t>23/12/2014</t>
  </si>
  <si>
    <t>FOLIO 466</t>
  </si>
  <si>
    <t>LINA A. LAZARO CONSTRUCTORES</t>
  </si>
  <si>
    <t>FOLIO 467</t>
  </si>
  <si>
    <t>CONSORCIO C.A BOCHAMELA</t>
  </si>
  <si>
    <t>28/06/2022</t>
  </si>
  <si>
    <t>27/O2/2023</t>
  </si>
  <si>
    <t>TOTAL AÑOS</t>
  </si>
  <si>
    <t>Folio 446 AL 447</t>
  </si>
  <si>
    <t>Folio 448</t>
  </si>
  <si>
    <t>Folio 456</t>
  </si>
  <si>
    <t>Folio 457</t>
  </si>
  <si>
    <t>Folio 473 AL 474</t>
  </si>
  <si>
    <t>Folio 475</t>
  </si>
  <si>
    <t>FOLIO 476</t>
  </si>
  <si>
    <t>JORGE IVAN ARIAS FLORES</t>
  </si>
  <si>
    <t>INGENIERO CIVIL</t>
  </si>
  <si>
    <t>27/03/2015</t>
  </si>
  <si>
    <t>484 AL 487</t>
  </si>
  <si>
    <t>RESIDENTE DE OBRA</t>
  </si>
  <si>
    <t>UNION TEMPORAL CIC PAMPLONA</t>
  </si>
  <si>
    <t>16/12/2015</t>
  </si>
  <si>
    <t>FOLIO 490</t>
  </si>
  <si>
    <t>UNION TEMPORAR VILLA MARIA II</t>
  </si>
  <si>
    <t>17/8/2016</t>
  </si>
  <si>
    <t>30/5/2017</t>
  </si>
  <si>
    <t>FOLIO 491</t>
  </si>
  <si>
    <t>CONSORCIO ESTACION TRIGAL</t>
  </si>
  <si>
    <t>FOLIO 492</t>
  </si>
  <si>
    <t>14/12/2021</t>
  </si>
  <si>
    <t>14/3/2022</t>
  </si>
  <si>
    <t>CONSORCIO BOCHALEMA</t>
  </si>
  <si>
    <t>28/6/2022</t>
  </si>
  <si>
    <t>27/2/2023</t>
  </si>
  <si>
    <t>FOLIO 495</t>
  </si>
  <si>
    <t>CARLOS ALEJANDRO JAIMES</t>
  </si>
  <si>
    <t>Folio 483</t>
  </si>
  <si>
    <t>Folio 497 a 499</t>
  </si>
  <si>
    <t>Folio 501</t>
  </si>
  <si>
    <t>Folio 502</t>
  </si>
  <si>
    <t>Folio 504</t>
  </si>
  <si>
    <t>INGENIERO AMBIENTAL</t>
  </si>
  <si>
    <t>18/12/2003</t>
  </si>
  <si>
    <t>513 AL 516</t>
  </si>
  <si>
    <t>UNION TEMPORAL VILLA MARIA II</t>
  </si>
  <si>
    <t>17/3/2015</t>
  </si>
  <si>
    <t>FOLIO 517</t>
  </si>
  <si>
    <t>UNION TEMPORAL LA COSTA 2021</t>
  </si>
  <si>
    <t>FOLIO 519</t>
  </si>
  <si>
    <t>RESIDENTE SISO</t>
  </si>
  <si>
    <t>UNION TEMPORAL PLAZA DE MERCADO CHINACOTA</t>
  </si>
  <si>
    <t>29/5/2024</t>
  </si>
  <si>
    <t>10 DE OCTUBRE 2023</t>
  </si>
  <si>
    <t>FOLIO 520</t>
  </si>
  <si>
    <t>Folio 525</t>
  </si>
  <si>
    <t>OFERENTE: UNION TEMPORAL URBANISMO GGM</t>
  </si>
  <si>
    <t xml:space="preserve"> folio 465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</si>
</sst>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2" formatCode="_-&quot;$&quot;\ * #,##0_-;\-&quot;$&quot;\ * #,##0_-;_-&quot;$&quot;\ * &quot;-&quot;_-;_-@_-"/>
    <numFmt numFmtId="44" formatCode="_-&quot;$&quot;\ * #,##0.00_-;\-&quot;$&quot;\ * #,##0.00_-;_-&quot;$&quot;\ * &quot;-&quot;??_-;_-@_-"/>
    <numFmt numFmtId="164" formatCode="&quot;$&quot;\ #,##0.00;[Red]&quot;$&quot;\ #,##0.00"/>
    <numFmt numFmtId="165" formatCode="&quot;$&quot;\ #,##0.00"/>
  </numFmts>
  <fonts count="21" x14ac:knownFonts="1">
    <font>
      <sz val="10"/>
      <name val="Arial"/>
    </font>
    <font>
      <sz val="11"/>
      <color theme="1"/>
      <name val="Calibri"/>
      <family val="2"/>
      <scheme val="minor"/>
    </font>
    <font>
      <sz val="10"/>
      <name val="Arial"/>
      <family val="2"/>
    </font>
    <font>
      <sz val="8"/>
      <name val="Arial"/>
      <family val="2"/>
    </font>
    <font>
      <sz val="10"/>
      <name val="Calibri"/>
      <family val="2"/>
      <scheme val="minor"/>
    </font>
    <font>
      <sz val="10"/>
      <color theme="2" tint="-0.749992370372631"/>
      <name val="Calibri"/>
      <family val="2"/>
      <scheme val="minor"/>
    </font>
    <font>
      <b/>
      <sz val="10"/>
      <name val="Calibri"/>
      <family val="2"/>
      <scheme val="minor"/>
    </font>
    <font>
      <sz val="10"/>
      <color theme="1"/>
      <name val="Calibri"/>
      <family val="2"/>
      <scheme val="minor"/>
    </font>
    <font>
      <b/>
      <sz val="10"/>
      <color theme="1"/>
      <name val="Calibri"/>
      <family val="2"/>
      <scheme val="minor"/>
    </font>
    <font>
      <b/>
      <sz val="10"/>
      <color theme="2" tint="-0.749992370372631"/>
      <name val="Calibri"/>
      <family val="2"/>
      <scheme val="minor"/>
    </font>
    <font>
      <sz val="10"/>
      <color rgb="FFC00000"/>
      <name val="Calibri"/>
      <family val="2"/>
      <scheme val="minor"/>
    </font>
    <font>
      <sz val="10"/>
      <color rgb="FFFF0000"/>
      <name val="Calibri"/>
      <family val="2"/>
      <scheme val="minor"/>
    </font>
    <font>
      <sz val="8"/>
      <name val="Calibri"/>
      <family val="2"/>
      <scheme val="minor"/>
    </font>
    <font>
      <b/>
      <sz val="10"/>
      <color theme="1"/>
      <name val="Calibri"/>
      <family val="2"/>
    </font>
    <font>
      <sz val="8"/>
      <name val="Arial"/>
      <family val="2"/>
    </font>
    <font>
      <b/>
      <sz val="10"/>
      <color theme="0"/>
      <name val="Calibri"/>
      <family val="2"/>
      <scheme val="minor"/>
    </font>
    <font>
      <sz val="10"/>
      <color theme="0"/>
      <name val="Calibri"/>
      <family val="2"/>
      <scheme val="minor"/>
    </font>
    <font>
      <sz val="10"/>
      <name val="Arial"/>
      <family val="2"/>
    </font>
    <font>
      <u/>
      <sz val="10"/>
      <name val="Calibri"/>
      <family val="2"/>
      <scheme val="minor"/>
    </font>
    <font>
      <b/>
      <sz val="12"/>
      <color theme="0"/>
      <name val="Calibri"/>
      <family val="2"/>
      <scheme val="minor"/>
    </font>
    <font>
      <b/>
      <sz val="12"/>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theme="0"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s>
  <cellStyleXfs count="5">
    <xf numFmtId="0" fontId="0" fillId="0" borderId="0"/>
    <xf numFmtId="42" fontId="1" fillId="0" borderId="0" applyFont="0" applyFill="0" applyBorder="0" applyAlignment="0" applyProtection="0"/>
    <xf numFmtId="0" fontId="2" fillId="0" borderId="0"/>
    <xf numFmtId="9" fontId="2" fillId="0" borderId="0" applyFont="0" applyFill="0" applyBorder="0" applyAlignment="0" applyProtection="0"/>
    <xf numFmtId="44" fontId="17" fillId="0" borderId="0" applyFont="0" applyFill="0" applyBorder="0" applyAlignment="0" applyProtection="0"/>
  </cellStyleXfs>
  <cellXfs count="151">
    <xf numFmtId="0" fontId="0" fillId="0" borderId="0" xfId="0"/>
    <xf numFmtId="0" fontId="4" fillId="0" borderId="0" xfId="0" applyFont="1" applyAlignment="1">
      <alignment horizontal="center" vertical="center"/>
    </xf>
    <xf numFmtId="0" fontId="6" fillId="0" borderId="0" xfId="0" applyFont="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shrinkToFit="1"/>
    </xf>
    <xf numFmtId="0" fontId="4" fillId="0" borderId="0" xfId="0" applyFont="1" applyAlignment="1">
      <alignment horizontal="center" vertical="center" wrapText="1"/>
    </xf>
    <xf numFmtId="0" fontId="6" fillId="0" borderId="0" xfId="0" applyFont="1" applyAlignment="1">
      <alignment horizontal="center" vertical="center" wrapText="1"/>
    </xf>
    <xf numFmtId="0" fontId="4" fillId="0" borderId="0" xfId="2" applyFont="1" applyAlignment="1">
      <alignment horizontal="center" vertical="center" wrapText="1"/>
    </xf>
    <xf numFmtId="0" fontId="6" fillId="0" borderId="1" xfId="2" applyFont="1" applyBorder="1" applyAlignment="1">
      <alignment horizontal="center" vertical="center" wrapText="1"/>
    </xf>
    <xf numFmtId="0" fontId="4" fillId="0" borderId="1" xfId="2" applyFont="1" applyBorder="1" applyAlignment="1">
      <alignment horizontal="center" vertical="center" wrapText="1"/>
    </xf>
    <xf numFmtId="0" fontId="8" fillId="0" borderId="1" xfId="2" applyFont="1" applyBorder="1" applyAlignment="1">
      <alignment horizontal="center" vertical="center" wrapText="1"/>
    </xf>
    <xf numFmtId="0" fontId="7" fillId="0" borderId="1" xfId="2" applyFont="1" applyBorder="1" applyAlignment="1">
      <alignment horizontal="center" vertical="center" wrapText="1"/>
    </xf>
    <xf numFmtId="2" fontId="7" fillId="0" borderId="1" xfId="2" applyNumberFormat="1" applyFont="1" applyBorder="1" applyAlignment="1">
      <alignment horizontal="center" vertical="center" wrapText="1"/>
    </xf>
    <xf numFmtId="0" fontId="8" fillId="4" borderId="1" xfId="2" applyFont="1" applyFill="1" applyBorder="1" applyAlignment="1">
      <alignment horizontal="center" vertical="center" wrapText="1"/>
    </xf>
    <xf numFmtId="0" fontId="7" fillId="0" borderId="0" xfId="2" applyFont="1" applyAlignment="1">
      <alignment horizontal="center" vertical="center" wrapText="1"/>
    </xf>
    <xf numFmtId="0" fontId="4" fillId="0" borderId="1" xfId="2" applyFont="1" applyBorder="1" applyAlignment="1">
      <alignment horizontal="justify" vertical="center" wrapText="1"/>
    </xf>
    <xf numFmtId="9" fontId="4" fillId="0" borderId="1" xfId="3" applyFont="1" applyBorder="1" applyAlignment="1">
      <alignment horizontal="center" vertical="center" wrapText="1"/>
    </xf>
    <xf numFmtId="0" fontId="4" fillId="0" borderId="0" xfId="2" applyFont="1" applyAlignment="1">
      <alignment horizontal="justify" vertical="center" wrapText="1"/>
    </xf>
    <xf numFmtId="9" fontId="4" fillId="0" borderId="0" xfId="3" applyFont="1" applyBorder="1" applyAlignment="1">
      <alignment horizontal="center" vertical="center" wrapText="1"/>
    </xf>
    <xf numFmtId="0" fontId="6" fillId="0" borderId="0" xfId="2" applyFont="1" applyAlignment="1">
      <alignment horizontal="center" vertical="center" wrapText="1"/>
    </xf>
    <xf numFmtId="0" fontId="7" fillId="5" borderId="1" xfId="2" applyFont="1" applyFill="1" applyBorder="1" applyAlignment="1">
      <alignment horizontal="center" vertical="center" wrapText="1"/>
    </xf>
    <xf numFmtId="14" fontId="7" fillId="5" borderId="1" xfId="2" applyNumberFormat="1" applyFont="1" applyFill="1" applyBorder="1" applyAlignment="1">
      <alignment horizontal="center" vertical="center" wrapText="1"/>
    </xf>
    <xf numFmtId="2" fontId="7" fillId="5" borderId="1" xfId="2" applyNumberFormat="1" applyFont="1" applyFill="1" applyBorder="1" applyAlignment="1">
      <alignment horizontal="center" vertical="center" wrapText="1"/>
    </xf>
    <xf numFmtId="0" fontId="10" fillId="0" borderId="0" xfId="2" applyFont="1" applyAlignment="1">
      <alignment vertical="center" wrapText="1"/>
    </xf>
    <xf numFmtId="0" fontId="7" fillId="0" borderId="0" xfId="2" applyFont="1" applyAlignment="1">
      <alignment horizontal="justify" vertical="center" wrapText="1"/>
    </xf>
    <xf numFmtId="0" fontId="8" fillId="0" borderId="5" xfId="2" applyFont="1" applyBorder="1" applyAlignment="1">
      <alignment horizontal="center" vertical="center" wrapText="1"/>
    </xf>
    <xf numFmtId="14" fontId="7" fillId="0" borderId="5" xfId="2" applyNumberFormat="1" applyFont="1" applyBorder="1" applyAlignment="1">
      <alignment horizontal="center" vertical="center" wrapText="1"/>
    </xf>
    <xf numFmtId="0" fontId="11" fillId="0" borderId="0" xfId="2" applyFont="1" applyAlignment="1">
      <alignment horizontal="center" vertical="center" wrapText="1"/>
    </xf>
    <xf numFmtId="0" fontId="11" fillId="0" borderId="1" xfId="2" applyFont="1" applyBorder="1" applyAlignment="1">
      <alignment horizontal="center" vertical="center" wrapText="1"/>
    </xf>
    <xf numFmtId="0" fontId="10" fillId="5" borderId="1" xfId="2" applyFont="1" applyFill="1" applyBorder="1" applyAlignment="1">
      <alignment horizontal="center" vertical="center" wrapText="1"/>
    </xf>
    <xf numFmtId="14" fontId="10" fillId="5" borderId="7" xfId="2" applyNumberFormat="1" applyFont="1" applyFill="1" applyBorder="1" applyAlignment="1">
      <alignment vertical="center" wrapText="1"/>
    </xf>
    <xf numFmtId="0" fontId="4" fillId="0" borderId="0" xfId="0" applyFont="1" applyAlignment="1">
      <alignment horizontal="justify" vertical="center" wrapText="1"/>
    </xf>
    <xf numFmtId="0" fontId="10" fillId="0" borderId="0" xfId="2" applyFont="1" applyAlignment="1">
      <alignment horizontal="center" vertical="center" wrapText="1"/>
    </xf>
    <xf numFmtId="0" fontId="6" fillId="5" borderId="1" xfId="2" applyFont="1" applyFill="1" applyBorder="1" applyAlignment="1">
      <alignment horizontal="center" vertical="center" wrapText="1"/>
    </xf>
    <xf numFmtId="0" fontId="6" fillId="5" borderId="1" xfId="2" applyFont="1" applyFill="1" applyBorder="1" applyAlignment="1">
      <alignment vertical="center" wrapText="1"/>
    </xf>
    <xf numFmtId="0" fontId="8" fillId="0" borderId="0" xfId="2" applyFont="1" applyAlignment="1">
      <alignment horizontal="center" vertical="center" wrapText="1"/>
    </xf>
    <xf numFmtId="0" fontId="4" fillId="5" borderId="1" xfId="2" applyFont="1" applyFill="1" applyBorder="1" applyAlignment="1">
      <alignment horizontal="center" vertical="center" wrapText="1"/>
    </xf>
    <xf numFmtId="14" fontId="4" fillId="5" borderId="5" xfId="2" applyNumberFormat="1" applyFont="1" applyFill="1" applyBorder="1" applyAlignment="1">
      <alignment horizontal="center" vertical="center" wrapText="1"/>
    </xf>
    <xf numFmtId="14" fontId="4" fillId="5" borderId="1" xfId="2" applyNumberFormat="1" applyFont="1" applyFill="1" applyBorder="1" applyAlignment="1">
      <alignment horizontal="center" vertical="center" wrapText="1"/>
    </xf>
    <xf numFmtId="2" fontId="4" fillId="0" borderId="1" xfId="2" applyNumberFormat="1" applyFont="1" applyBorder="1" applyAlignment="1">
      <alignment horizontal="center" vertical="center" wrapText="1"/>
    </xf>
    <xf numFmtId="14" fontId="4" fillId="5" borderId="5" xfId="2" applyNumberFormat="1" applyFont="1" applyFill="1" applyBorder="1" applyAlignment="1">
      <alignment vertical="center" wrapText="1"/>
    </xf>
    <xf numFmtId="14" fontId="4" fillId="5" borderId="1" xfId="2" applyNumberFormat="1" applyFont="1" applyFill="1" applyBorder="1" applyAlignment="1">
      <alignment vertical="center" wrapText="1"/>
    </xf>
    <xf numFmtId="2" fontId="4" fillId="0" borderId="1" xfId="2" applyNumberFormat="1" applyFont="1" applyBorder="1" applyAlignment="1">
      <alignment vertical="center" wrapText="1"/>
    </xf>
    <xf numFmtId="14" fontId="10" fillId="5" borderId="1" xfId="2" applyNumberFormat="1" applyFont="1" applyFill="1" applyBorder="1" applyAlignment="1">
      <alignment horizontal="center" vertical="center" wrapText="1"/>
    </xf>
    <xf numFmtId="2" fontId="10" fillId="5" borderId="1" xfId="2"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7" borderId="1" xfId="0" applyFont="1" applyFill="1" applyBorder="1" applyAlignment="1">
      <alignment horizontal="center" vertical="center"/>
    </xf>
    <xf numFmtId="0" fontId="4" fillId="0" borderId="1" xfId="0" applyFont="1" applyBorder="1" applyAlignment="1">
      <alignment horizontal="justify" vertical="center"/>
    </xf>
    <xf numFmtId="14" fontId="4" fillId="0" borderId="1" xfId="0" applyNumberFormat="1" applyFont="1" applyBorder="1" applyAlignment="1">
      <alignment horizontal="center" vertical="center" wrapText="1"/>
    </xf>
    <xf numFmtId="0" fontId="15" fillId="7" borderId="5" xfId="0" applyFont="1" applyFill="1" applyBorder="1" applyAlignment="1">
      <alignment horizontal="center" vertical="center" wrapText="1"/>
    </xf>
    <xf numFmtId="14" fontId="4" fillId="0" borderId="1" xfId="2"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15" fillId="7" borderId="1" xfId="0" applyFont="1" applyFill="1" applyBorder="1" applyAlignment="1">
      <alignment horizontal="center" vertical="center" wrapText="1" shrinkToFit="1"/>
    </xf>
    <xf numFmtId="0" fontId="4" fillId="0" borderId="1" xfId="0" applyFont="1" applyBorder="1" applyAlignment="1">
      <alignment horizontal="justify" vertical="center" wrapText="1"/>
    </xf>
    <xf numFmtId="9" fontId="4" fillId="0" borderId="1" xfId="0" applyNumberFormat="1" applyFont="1" applyBorder="1" applyAlignment="1">
      <alignment horizontal="center" vertical="center" wrapText="1"/>
    </xf>
    <xf numFmtId="0" fontId="15" fillId="7" borderId="2"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15" fillId="7" borderId="0" xfId="0" applyFont="1" applyFill="1" applyAlignment="1">
      <alignment horizontal="center" vertical="center" wrapText="1"/>
    </xf>
    <xf numFmtId="44" fontId="4" fillId="0" borderId="0" xfId="4" applyFont="1" applyAlignment="1">
      <alignment horizontal="center" vertical="center" wrapText="1"/>
    </xf>
    <xf numFmtId="3" fontId="4" fillId="0" borderId="0" xfId="0" applyNumberFormat="1" applyFont="1" applyAlignment="1">
      <alignment horizontal="center" vertical="center" wrapText="1"/>
    </xf>
    <xf numFmtId="165" fontId="4" fillId="0" borderId="1" xfId="4" applyNumberFormat="1" applyFont="1" applyBorder="1" applyAlignment="1">
      <alignment horizontal="center" vertical="center" wrapText="1"/>
    </xf>
    <xf numFmtId="6" fontId="4" fillId="0" borderId="1" xfId="4"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8"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20" fillId="0" borderId="0" xfId="0" applyFont="1" applyAlignment="1">
      <alignment horizontal="center" vertical="center" wrapText="1"/>
    </xf>
    <xf numFmtId="0" fontId="18" fillId="0" borderId="1" xfId="0" applyFont="1" applyBorder="1" applyAlignment="1">
      <alignment horizontal="justify" vertical="center" wrapText="1"/>
    </xf>
    <xf numFmtId="0" fontId="7" fillId="0" borderId="1" xfId="2" applyFont="1" applyBorder="1" applyAlignment="1">
      <alignment horizontal="right" vertical="center" wrapText="1"/>
    </xf>
    <xf numFmtId="2" fontId="20" fillId="0" borderId="1" xfId="0" applyNumberFormat="1" applyFont="1" applyBorder="1" applyAlignment="1">
      <alignment horizontal="center" vertical="center" wrapText="1"/>
    </xf>
    <xf numFmtId="0" fontId="15" fillId="7" borderId="1"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5" fillId="0" borderId="0" xfId="0" applyFont="1" applyAlignment="1">
      <alignment horizontal="center" vertical="center" wrapText="1"/>
    </xf>
    <xf numFmtId="0" fontId="5" fillId="2" borderId="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0" borderId="1" xfId="0" applyFont="1" applyBorder="1" applyAlignment="1">
      <alignment horizontal="center" vertical="center"/>
    </xf>
    <xf numFmtId="0" fontId="15" fillId="7" borderId="11"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15" fillId="8"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5" fillId="7" borderId="12" xfId="2" applyFont="1" applyFill="1" applyBorder="1" applyAlignment="1">
      <alignment horizontal="center" vertical="center" wrapText="1"/>
    </xf>
    <xf numFmtId="0" fontId="15" fillId="7" borderId="0" xfId="2" applyFont="1" applyFill="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15" fillId="7" borderId="3"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7" fillId="0" borderId="5" xfId="2" applyFont="1" applyBorder="1" applyAlignment="1">
      <alignment horizontal="justify" vertical="center" wrapText="1"/>
    </xf>
    <xf numFmtId="0" fontId="7" fillId="0" borderId="3" xfId="2" applyFont="1" applyBorder="1" applyAlignment="1">
      <alignment horizontal="justify" vertical="center" wrapText="1"/>
    </xf>
    <xf numFmtId="0" fontId="7" fillId="0" borderId="7" xfId="2" applyFont="1" applyBorder="1" applyAlignment="1">
      <alignment horizontal="justify" vertical="center" wrapText="1"/>
    </xf>
    <xf numFmtId="0" fontId="8" fillId="4" borderId="5" xfId="2" applyFont="1" applyFill="1" applyBorder="1" applyAlignment="1">
      <alignment horizontal="center" vertical="center" wrapText="1"/>
    </xf>
    <xf numFmtId="0" fontId="8" fillId="4" borderId="3" xfId="2" applyFont="1" applyFill="1" applyBorder="1" applyAlignment="1">
      <alignment horizontal="center" vertical="center" wrapText="1"/>
    </xf>
    <xf numFmtId="0" fontId="8" fillId="4" borderId="7" xfId="2" applyFont="1" applyFill="1" applyBorder="1" applyAlignment="1">
      <alignment horizontal="center" vertical="center" wrapText="1"/>
    </xf>
    <xf numFmtId="0" fontId="10" fillId="0" borderId="5"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7" xfId="2" applyFont="1" applyBorder="1" applyAlignment="1">
      <alignment horizontal="center" vertical="center" wrapText="1"/>
    </xf>
    <xf numFmtId="0" fontId="8" fillId="0" borderId="5" xfId="2" applyFont="1" applyBorder="1" applyAlignment="1">
      <alignment horizontal="center" vertical="center" wrapText="1"/>
    </xf>
    <xf numFmtId="0" fontId="8" fillId="0" borderId="3" xfId="2" applyFont="1" applyBorder="1" applyAlignment="1">
      <alignment horizontal="center" vertical="center" wrapText="1"/>
    </xf>
    <xf numFmtId="0" fontId="8" fillId="0" borderId="7" xfId="2" applyFont="1" applyBorder="1" applyAlignment="1">
      <alignment horizontal="center" vertical="center" wrapText="1"/>
    </xf>
    <xf numFmtId="0" fontId="8" fillId="5" borderId="5" xfId="2" applyFont="1" applyFill="1" applyBorder="1" applyAlignment="1">
      <alignment horizontal="center" vertical="center" wrapText="1"/>
    </xf>
    <xf numFmtId="0" fontId="8" fillId="5" borderId="3" xfId="2" applyFont="1" applyFill="1" applyBorder="1" applyAlignment="1">
      <alignment horizontal="center" vertical="center" wrapText="1"/>
    </xf>
    <xf numFmtId="0" fontId="8" fillId="5" borderId="7" xfId="2" applyFont="1" applyFill="1" applyBorder="1" applyAlignment="1">
      <alignment horizontal="center" vertical="center" wrapText="1"/>
    </xf>
    <xf numFmtId="0" fontId="10" fillId="5" borderId="1" xfId="2" applyFont="1" applyFill="1" applyBorder="1" applyAlignment="1">
      <alignment horizontal="center" vertical="center" wrapText="1"/>
    </xf>
    <xf numFmtId="0" fontId="4" fillId="0" borderId="5" xfId="2" applyFont="1" applyBorder="1" applyAlignment="1">
      <alignment horizontal="justify" vertical="center" wrapText="1"/>
    </xf>
    <xf numFmtId="0" fontId="4" fillId="0" borderId="3" xfId="2" applyFont="1" applyBorder="1" applyAlignment="1">
      <alignment horizontal="justify" vertical="center" wrapText="1"/>
    </xf>
    <xf numFmtId="0" fontId="4" fillId="0" borderId="7" xfId="2" applyFont="1" applyBorder="1" applyAlignment="1">
      <alignment horizontal="justify" vertical="center" wrapText="1"/>
    </xf>
    <xf numFmtId="0" fontId="12" fillId="0" borderId="6" xfId="2" applyFont="1" applyBorder="1" applyAlignment="1">
      <alignment horizontal="justify" vertical="center" wrapText="1"/>
    </xf>
    <xf numFmtId="0" fontId="12" fillId="0" borderId="9" xfId="2" applyFont="1" applyBorder="1" applyAlignment="1">
      <alignment horizontal="justify" vertical="center" wrapText="1"/>
    </xf>
    <xf numFmtId="0" fontId="7" fillId="5" borderId="5" xfId="2" applyFont="1" applyFill="1" applyBorder="1" applyAlignment="1">
      <alignment horizontal="center" vertical="center" wrapText="1"/>
    </xf>
    <xf numFmtId="0" fontId="7" fillId="5" borderId="7" xfId="2"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49" fontId="4" fillId="0" borderId="5" xfId="0" applyNumberFormat="1"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10" fillId="5" borderId="5" xfId="2" applyFont="1" applyFill="1" applyBorder="1" applyAlignment="1">
      <alignment horizontal="center" vertical="center" wrapText="1"/>
    </xf>
    <xf numFmtId="0" fontId="10" fillId="5" borderId="7" xfId="2" applyFont="1" applyFill="1" applyBorder="1" applyAlignment="1">
      <alignment horizontal="center" vertical="center" wrapText="1"/>
    </xf>
    <xf numFmtId="14" fontId="4" fillId="5" borderId="5" xfId="2" applyNumberFormat="1" applyFont="1" applyFill="1" applyBorder="1" applyAlignment="1">
      <alignment horizontal="center" vertical="center" wrapText="1"/>
    </xf>
    <xf numFmtId="14" fontId="4" fillId="5" borderId="7" xfId="2" applyNumberFormat="1" applyFont="1" applyFill="1" applyBorder="1" applyAlignment="1">
      <alignment horizontal="center" vertical="center" wrapText="1"/>
    </xf>
    <xf numFmtId="0" fontId="8" fillId="0" borderId="4" xfId="2" applyFont="1" applyBorder="1" applyAlignment="1">
      <alignment horizontal="center" vertical="center" wrapText="1"/>
    </xf>
    <xf numFmtId="0" fontId="8" fillId="0" borderId="2" xfId="2" applyFont="1" applyBorder="1" applyAlignment="1">
      <alignment horizontal="center" vertical="center" wrapText="1"/>
    </xf>
    <xf numFmtId="0" fontId="7" fillId="5" borderId="4" xfId="2" applyFont="1" applyFill="1" applyBorder="1" applyAlignment="1">
      <alignment horizontal="center" vertical="center" wrapText="1"/>
    </xf>
    <xf numFmtId="0" fontId="7" fillId="5" borderId="2" xfId="2" applyFont="1" applyFill="1" applyBorder="1" applyAlignment="1">
      <alignment horizontal="center" vertical="center" wrapText="1"/>
    </xf>
    <xf numFmtId="0" fontId="6" fillId="0" borderId="5" xfId="2" applyFont="1" applyBorder="1" applyAlignment="1">
      <alignment horizontal="center" vertical="center" wrapText="1"/>
    </xf>
    <xf numFmtId="0" fontId="6" fillId="0" borderId="7" xfId="2" applyFont="1" applyBorder="1" applyAlignment="1">
      <alignment horizontal="center" vertical="center" wrapText="1"/>
    </xf>
    <xf numFmtId="0" fontId="4" fillId="0" borderId="5" xfId="0" applyFont="1" applyBorder="1" applyAlignment="1">
      <alignment horizontal="justify" vertical="center" wrapText="1"/>
    </xf>
    <xf numFmtId="0" fontId="4" fillId="0" borderId="7" xfId="0" applyFont="1" applyBorder="1" applyAlignment="1">
      <alignment horizontal="justify" vertical="center" wrapText="1"/>
    </xf>
    <xf numFmtId="2" fontId="7" fillId="0" borderId="4" xfId="2" applyNumberFormat="1" applyFont="1" applyBorder="1" applyAlignment="1">
      <alignment horizontal="center" vertical="center" wrapText="1"/>
    </xf>
    <xf numFmtId="2" fontId="7" fillId="0" borderId="2" xfId="2" applyNumberFormat="1" applyFont="1" applyBorder="1" applyAlignment="1">
      <alignment horizontal="center" vertical="center" wrapText="1"/>
    </xf>
    <xf numFmtId="0" fontId="6" fillId="5" borderId="4" xfId="2" applyFont="1" applyFill="1" applyBorder="1" applyAlignment="1">
      <alignment horizontal="center" vertical="center" wrapText="1"/>
    </xf>
    <xf numFmtId="0" fontId="6" fillId="5" borderId="2" xfId="2"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7" xfId="0" applyFont="1" applyFill="1" applyBorder="1" applyAlignment="1">
      <alignment horizontal="center" vertical="center" wrapText="1"/>
    </xf>
    <xf numFmtId="164" fontId="6" fillId="6" borderId="5" xfId="0" applyNumberFormat="1" applyFont="1" applyFill="1" applyBorder="1" applyAlignment="1">
      <alignment horizontal="center" vertical="center" wrapText="1"/>
    </xf>
    <xf numFmtId="164" fontId="6" fillId="6" borderId="7" xfId="0" applyNumberFormat="1" applyFont="1" applyFill="1" applyBorder="1" applyAlignment="1">
      <alignment horizontal="center" vertical="center" wrapText="1"/>
    </xf>
  </cellXfs>
  <cellStyles count="5">
    <cellStyle name="Moneda" xfId="4" builtinId="4"/>
    <cellStyle name="Moneda [0] 2" xfId="1" xr:uid="{00000000-0005-0000-0000-000001000000}"/>
    <cellStyle name="Normal" xfId="0" builtinId="0"/>
    <cellStyle name="Normal 2" xfId="2" xr:uid="{00000000-0005-0000-0000-000003000000}"/>
    <cellStyle name="Porcentaje 2" xfId="3" xr:uid="{00000000-0005-0000-0000-000004000000}"/>
  </cellStyles>
  <dxfs count="14">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C00000"/>
        </patternFill>
      </fill>
    </dxf>
    <dxf>
      <font>
        <b/>
        <i val="0"/>
        <color rgb="FFC00000"/>
      </font>
      <fill>
        <patternFill>
          <bgColor theme="0"/>
        </patternFill>
      </fill>
    </dxf>
    <dxf>
      <font>
        <b/>
        <i val="0"/>
        <color theme="0"/>
      </font>
      <fill>
        <patternFill>
          <bgColor rgb="FFC00000"/>
        </patternFill>
      </fill>
    </dxf>
    <dxf>
      <font>
        <b/>
        <i val="0"/>
        <color theme="0"/>
      </font>
      <fill>
        <patternFill>
          <bgColor rgb="FFC00000"/>
        </patternFill>
      </fill>
    </dxf>
    <dxf>
      <font>
        <b/>
        <i val="0"/>
        <color rgb="FF9C0006"/>
      </font>
      <fill>
        <patternFill patternType="none">
          <bgColor auto="1"/>
        </patternFill>
      </fill>
    </dxf>
  </dxfs>
  <tableStyles count="0" defaultTableStyle="TableStyleMedium9" defaultPivotStyle="PivotStyleLight16"/>
  <colors>
    <mruColors>
      <color rgb="FFE7E6E6"/>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31746</xdr:colOff>
      <xdr:row>0</xdr:row>
      <xdr:rowOff>28573</xdr:rowOff>
    </xdr:from>
    <xdr:to>
      <xdr:col>0</xdr:col>
      <xdr:colOff>1425571</xdr:colOff>
      <xdr:row>2</xdr:row>
      <xdr:rowOff>142873</xdr:rowOff>
    </xdr:to>
    <xdr:pic>
      <xdr:nvPicPr>
        <xdr:cNvPr id="2" name="3 Imagen">
          <a:extLst>
            <a:ext uri="{FF2B5EF4-FFF2-40B4-BE49-F238E27FC236}">
              <a16:creationId xmlns:a16="http://schemas.microsoft.com/office/drawing/2014/main" id="{63C2CF5B-50C2-439C-AFDB-10E669B9E7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46" y="28573"/>
          <a:ext cx="13938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15874</xdr:colOff>
      <xdr:row>0</xdr:row>
      <xdr:rowOff>136522</xdr:rowOff>
    </xdr:from>
    <xdr:to>
      <xdr:col>3</xdr:col>
      <xdr:colOff>1092424</xdr:colOff>
      <xdr:row>2</xdr:row>
      <xdr:rowOff>70379</xdr:rowOff>
    </xdr:to>
    <xdr:pic>
      <xdr:nvPicPr>
        <xdr:cNvPr id="3" name="Imagen 2">
          <a:extLst>
            <a:ext uri="{FF2B5EF4-FFF2-40B4-BE49-F238E27FC236}">
              <a16:creationId xmlns:a16="http://schemas.microsoft.com/office/drawing/2014/main" id="{BDEA6424-20DD-48C2-A359-6C7633FFD4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026274" y="136522"/>
          <a:ext cx="1076550" cy="257707"/>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D15"/>
  <sheetViews>
    <sheetView view="pageBreakPreview" zoomScaleNormal="150" zoomScaleSheetLayoutView="100" workbookViewId="0">
      <selection activeCell="B19" sqref="B19"/>
    </sheetView>
  </sheetViews>
  <sheetFormatPr baseColWidth="10" defaultColWidth="11.42578125" defaultRowHeight="12.75" x14ac:dyDescent="0.2"/>
  <cols>
    <col min="1" max="1" width="21.7109375" style="1" customWidth="1"/>
    <col min="2" max="2" width="50.7109375" style="1" customWidth="1"/>
    <col min="3" max="3" width="32.7109375" style="2" customWidth="1"/>
    <col min="4" max="4" width="16.7109375" style="2" customWidth="1"/>
    <col min="5" max="16384" width="11.42578125" style="1"/>
  </cols>
  <sheetData>
    <row r="1" spans="1:4" ht="12.75" customHeight="1" x14ac:dyDescent="0.2">
      <c r="A1" s="78"/>
      <c r="B1" s="56" t="s">
        <v>0</v>
      </c>
      <c r="C1" s="4" t="s">
        <v>1</v>
      </c>
      <c r="D1" s="81"/>
    </row>
    <row r="2" spans="1:4" ht="12.75" customHeight="1" x14ac:dyDescent="0.2">
      <c r="A2" s="79"/>
      <c r="B2" s="4" t="s">
        <v>2</v>
      </c>
      <c r="C2" s="4" t="s">
        <v>3</v>
      </c>
      <c r="D2" s="81"/>
    </row>
    <row r="3" spans="1:4" ht="12.75" customHeight="1" x14ac:dyDescent="0.2">
      <c r="A3" s="80"/>
      <c r="B3" s="4" t="s">
        <v>4</v>
      </c>
      <c r="C3" s="4" t="s">
        <v>5</v>
      </c>
      <c r="D3" s="81"/>
    </row>
    <row r="4" spans="1:4" ht="8.1" customHeight="1" x14ac:dyDescent="0.2">
      <c r="A4" s="77"/>
      <c r="B4" s="77"/>
      <c r="C4" s="77"/>
      <c r="D4" s="77"/>
    </row>
    <row r="5" spans="1:4" ht="12.75" customHeight="1" x14ac:dyDescent="0.2">
      <c r="A5" s="82" t="s">
        <v>18</v>
      </c>
      <c r="B5" s="83"/>
      <c r="C5" s="83"/>
      <c r="D5" s="83"/>
    </row>
    <row r="6" spans="1:4" ht="39" customHeight="1" x14ac:dyDescent="0.2">
      <c r="A6" s="84" t="s">
        <v>122</v>
      </c>
      <c r="B6" s="84"/>
      <c r="C6" s="84"/>
      <c r="D6" s="84"/>
    </row>
    <row r="7" spans="1:4" ht="8.1" customHeight="1" x14ac:dyDescent="0.2">
      <c r="A7" s="77"/>
      <c r="B7" s="77"/>
      <c r="C7" s="77"/>
      <c r="D7" s="77"/>
    </row>
    <row r="8" spans="1:4" x14ac:dyDescent="0.2">
      <c r="A8" s="74" t="s">
        <v>76</v>
      </c>
      <c r="B8" s="74"/>
      <c r="C8" s="74"/>
      <c r="D8" s="74"/>
    </row>
    <row r="9" spans="1:4" ht="8.1" customHeight="1" x14ac:dyDescent="0.2"/>
    <row r="10" spans="1:4" x14ac:dyDescent="0.2">
      <c r="A10" s="57" t="s">
        <v>6</v>
      </c>
      <c r="B10" s="49" t="s">
        <v>16</v>
      </c>
      <c r="C10" s="50" t="s">
        <v>9</v>
      </c>
      <c r="D10" s="50" t="s">
        <v>73</v>
      </c>
    </row>
    <row r="11" spans="1:4" x14ac:dyDescent="0.2">
      <c r="A11" s="3">
        <v>1</v>
      </c>
      <c r="B11" s="51" t="s">
        <v>119</v>
      </c>
      <c r="C11" s="3"/>
      <c r="D11" s="3" t="s">
        <v>7</v>
      </c>
    </row>
    <row r="12" spans="1:4" x14ac:dyDescent="0.2">
      <c r="A12" s="3">
        <v>2</v>
      </c>
      <c r="B12" s="51" t="s">
        <v>120</v>
      </c>
      <c r="C12" s="3"/>
      <c r="D12" s="3" t="s">
        <v>7</v>
      </c>
    </row>
    <row r="13" spans="1:4" x14ac:dyDescent="0.2">
      <c r="A13" s="3">
        <v>3</v>
      </c>
      <c r="B13" s="51" t="s">
        <v>121</v>
      </c>
      <c r="C13" s="3"/>
      <c r="D13" s="3" t="s">
        <v>7</v>
      </c>
    </row>
    <row r="14" spans="1:4" ht="8.1" customHeight="1" x14ac:dyDescent="0.2"/>
    <row r="15" spans="1:4" x14ac:dyDescent="0.2">
      <c r="A15" s="75" t="s">
        <v>232</v>
      </c>
      <c r="B15" s="76"/>
      <c r="C15" s="50" t="s">
        <v>77</v>
      </c>
      <c r="D15" s="50" t="str">
        <f>IF(AND(D11="SI",D12="SI",D13="SI"),"SI","NO")</f>
        <v>SI</v>
      </c>
    </row>
  </sheetData>
  <mergeCells count="8">
    <mergeCell ref="A8:D8"/>
    <mergeCell ref="A15:B15"/>
    <mergeCell ref="A7:D7"/>
    <mergeCell ref="A1:A3"/>
    <mergeCell ref="D1:D3"/>
    <mergeCell ref="A4:D4"/>
    <mergeCell ref="A5:D5"/>
    <mergeCell ref="A6:D6"/>
  </mergeCells>
  <conditionalFormatting sqref="D11:D13">
    <cfRule type="containsText" dxfId="13" priority="7" operator="containsText" text="NO">
      <formula>NOT(ISERROR(SEARCH("NO",D11)))</formula>
    </cfRule>
  </conditionalFormatting>
  <conditionalFormatting sqref="D15">
    <cfRule type="containsText" dxfId="12" priority="9" operator="containsText" text="NO">
      <formula>NOT(ISERROR(SEARCH("NO",D15)))</formula>
    </cfRule>
  </conditionalFormatting>
  <printOptions horizontalCentered="1"/>
  <pageMargins left="0.78740157480314965" right="0.78740157480314965" top="0.78740157480314965" bottom="0.78740157480314965" header="0.31496062992125984" footer="0.31496062992125984"/>
  <pageSetup fitToHeight="0" orientation="landscape" r:id="rId1"/>
  <headerFooter alignWithMargins="0">
    <oddFooter>&amp;C&amp;"-,Normal"&amp;9Este documento es propiedad de la Universidad Distrital Francisco José de Caldas. Prohibida su reproducción por cualquier medio, sin previa autorización.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F42"/>
  <sheetViews>
    <sheetView tabSelected="1" view="pageBreakPreview" topLeftCell="A19" zoomScale="90" zoomScaleNormal="100" zoomScaleSheetLayoutView="90" workbookViewId="0">
      <selection activeCell="B19" sqref="B19"/>
    </sheetView>
  </sheetViews>
  <sheetFormatPr baseColWidth="10" defaultColWidth="9.140625" defaultRowHeight="12.75" x14ac:dyDescent="0.2"/>
  <cols>
    <col min="1" max="1" width="10" style="8" customWidth="1"/>
    <col min="2" max="2" width="71.7109375" style="8" customWidth="1"/>
    <col min="3" max="3" width="40.7109375" style="9" customWidth="1"/>
    <col min="4" max="4" width="40.7109375" style="8" customWidth="1"/>
    <col min="5" max="5" width="33.42578125" style="8" customWidth="1"/>
    <col min="6" max="6" width="16.5703125" style="8" customWidth="1"/>
    <col min="7" max="227" width="11.42578125" style="8" customWidth="1"/>
    <col min="228" max="16384" width="9.140625" style="8"/>
  </cols>
  <sheetData>
    <row r="1" spans="1:5" x14ac:dyDescent="0.2">
      <c r="A1" s="74" t="s">
        <v>125</v>
      </c>
      <c r="B1" s="74"/>
      <c r="C1" s="74"/>
      <c r="D1" s="74"/>
      <c r="E1" s="74"/>
    </row>
    <row r="2" spans="1:5" ht="79.5" customHeight="1" x14ac:dyDescent="0.2">
      <c r="A2" s="85" t="s">
        <v>123</v>
      </c>
      <c r="B2" s="85"/>
      <c r="C2" s="85"/>
      <c r="D2" s="85"/>
      <c r="E2" s="85"/>
    </row>
    <row r="3" spans="1:5" x14ac:dyDescent="0.2">
      <c r="A3" s="49" t="s">
        <v>6</v>
      </c>
      <c r="B3" s="49" t="s">
        <v>14</v>
      </c>
      <c r="C3" s="74" t="s">
        <v>9</v>
      </c>
      <c r="D3" s="74"/>
      <c r="E3" s="49" t="s">
        <v>73</v>
      </c>
    </row>
    <row r="4" spans="1:5" x14ac:dyDescent="0.2">
      <c r="A4" s="5" t="s">
        <v>103</v>
      </c>
      <c r="B4" s="5" t="s">
        <v>86</v>
      </c>
      <c r="C4" s="88" t="s">
        <v>117</v>
      </c>
      <c r="D4" s="88"/>
      <c r="E4" s="5" t="s">
        <v>7</v>
      </c>
    </row>
    <row r="5" spans="1:5" ht="8.1" customHeight="1" x14ac:dyDescent="0.2">
      <c r="C5" s="8"/>
    </row>
    <row r="6" spans="1:5" x14ac:dyDescent="0.2">
      <c r="A6" s="68" t="s">
        <v>6</v>
      </c>
      <c r="B6" s="68" t="s">
        <v>15</v>
      </c>
      <c r="C6" s="68" t="s">
        <v>114</v>
      </c>
      <c r="D6" s="68" t="s">
        <v>115</v>
      </c>
      <c r="E6" s="49" t="s">
        <v>73</v>
      </c>
    </row>
    <row r="7" spans="1:5" ht="38.25" x14ac:dyDescent="0.2">
      <c r="A7" s="5">
        <v>1</v>
      </c>
      <c r="B7" s="5" t="s">
        <v>78</v>
      </c>
      <c r="C7" s="5" t="s">
        <v>150</v>
      </c>
      <c r="D7" s="5" t="s">
        <v>152</v>
      </c>
      <c r="E7" s="5" t="s">
        <v>45</v>
      </c>
    </row>
    <row r="8" spans="1:5" x14ac:dyDescent="0.2">
      <c r="A8" s="5">
        <v>2</v>
      </c>
      <c r="B8" s="5" t="s">
        <v>79</v>
      </c>
      <c r="C8" s="5" t="s">
        <v>139</v>
      </c>
      <c r="D8" s="5" t="s">
        <v>142</v>
      </c>
      <c r="E8" s="5" t="s">
        <v>45</v>
      </c>
    </row>
    <row r="9" spans="1:5" x14ac:dyDescent="0.2">
      <c r="A9" s="5">
        <v>3</v>
      </c>
      <c r="B9" s="5" t="s">
        <v>102</v>
      </c>
      <c r="C9" s="5" t="s">
        <v>140</v>
      </c>
      <c r="D9" s="5" t="s">
        <v>143</v>
      </c>
      <c r="E9" s="5" t="s">
        <v>45</v>
      </c>
    </row>
    <row r="10" spans="1:5" ht="51" x14ac:dyDescent="0.2">
      <c r="A10" s="5">
        <v>4</v>
      </c>
      <c r="B10" s="5" t="s">
        <v>87</v>
      </c>
      <c r="C10" s="58" t="s">
        <v>138</v>
      </c>
      <c r="D10" s="58" t="s">
        <v>144</v>
      </c>
      <c r="E10" s="5" t="s">
        <v>45</v>
      </c>
    </row>
    <row r="11" spans="1:5" x14ac:dyDescent="0.2">
      <c r="A11" s="5">
        <v>5</v>
      </c>
      <c r="B11" s="5" t="s">
        <v>146</v>
      </c>
      <c r="C11" s="66">
        <f>1654331740+820900747</f>
        <v>2475232487</v>
      </c>
      <c r="D11" s="65">
        <v>3237261439</v>
      </c>
      <c r="E11" s="65" t="s">
        <v>45</v>
      </c>
    </row>
    <row r="12" spans="1:5" x14ac:dyDescent="0.2">
      <c r="A12" s="5"/>
      <c r="B12" s="5" t="s">
        <v>149</v>
      </c>
      <c r="C12" s="66">
        <f>+C11*0.1</f>
        <v>247523248.70000002</v>
      </c>
      <c r="D12" s="65">
        <f>+D11*0.45</f>
        <v>1456767647.55</v>
      </c>
      <c r="E12" s="65">
        <f>+D12+C12</f>
        <v>1704290896.25</v>
      </c>
    </row>
    <row r="13" spans="1:5" x14ac:dyDescent="0.2">
      <c r="A13" s="5">
        <v>6</v>
      </c>
      <c r="B13" s="5" t="s">
        <v>147</v>
      </c>
      <c r="C13" s="55">
        <v>3168.33</v>
      </c>
      <c r="D13" s="55">
        <v>4143.74</v>
      </c>
      <c r="E13" s="55" t="s">
        <v>45</v>
      </c>
    </row>
    <row r="14" spans="1:5" x14ac:dyDescent="0.2">
      <c r="A14" s="5"/>
      <c r="B14" s="5" t="s">
        <v>148</v>
      </c>
      <c r="C14" s="55">
        <f>+C13*0.1</f>
        <v>316.83300000000003</v>
      </c>
      <c r="D14" s="55">
        <f>+D13*0.45</f>
        <v>1864.683</v>
      </c>
      <c r="E14" s="55" t="s">
        <v>7</v>
      </c>
    </row>
    <row r="15" spans="1:5" ht="25.5" x14ac:dyDescent="0.2">
      <c r="A15" s="5">
        <v>7</v>
      </c>
      <c r="B15" s="5" t="s">
        <v>126</v>
      </c>
      <c r="C15" s="5" t="s">
        <v>141</v>
      </c>
      <c r="D15" s="5" t="s">
        <v>145</v>
      </c>
      <c r="E15" s="5" t="s">
        <v>7</v>
      </c>
    </row>
    <row r="16" spans="1:5" x14ac:dyDescent="0.2">
      <c r="A16" s="5">
        <v>8</v>
      </c>
      <c r="B16" s="5" t="s">
        <v>83</v>
      </c>
      <c r="C16" s="52" t="s">
        <v>151</v>
      </c>
      <c r="D16" s="52" t="s">
        <v>154</v>
      </c>
      <c r="E16" s="52" t="s">
        <v>7</v>
      </c>
    </row>
    <row r="17" spans="1:6" x14ac:dyDescent="0.2">
      <c r="A17" s="5">
        <v>9</v>
      </c>
      <c r="B17" s="5" t="s">
        <v>80</v>
      </c>
      <c r="C17" s="52">
        <v>42864</v>
      </c>
      <c r="D17" s="52">
        <v>41736</v>
      </c>
      <c r="E17" s="52" t="s">
        <v>45</v>
      </c>
    </row>
    <row r="18" spans="1:6" x14ac:dyDescent="0.2">
      <c r="A18" s="5">
        <v>10</v>
      </c>
      <c r="B18" s="5" t="s">
        <v>81</v>
      </c>
      <c r="C18" s="52">
        <v>43201</v>
      </c>
      <c r="D18" s="52" t="s">
        <v>155</v>
      </c>
      <c r="E18" s="52" t="s">
        <v>45</v>
      </c>
    </row>
    <row r="19" spans="1:6" x14ac:dyDescent="0.2">
      <c r="A19" s="5">
        <v>11</v>
      </c>
      <c r="B19" s="5" t="s">
        <v>82</v>
      </c>
      <c r="C19" s="52" t="s">
        <v>7</v>
      </c>
      <c r="D19" s="5" t="s">
        <v>7</v>
      </c>
      <c r="E19" s="5" t="s">
        <v>7</v>
      </c>
    </row>
    <row r="20" spans="1:6" x14ac:dyDescent="0.2">
      <c r="A20" s="5">
        <v>16</v>
      </c>
      <c r="B20" s="5" t="s">
        <v>85</v>
      </c>
      <c r="C20" s="5" t="s">
        <v>7</v>
      </c>
      <c r="D20" s="5" t="s">
        <v>7</v>
      </c>
      <c r="E20" s="5" t="s">
        <v>7</v>
      </c>
    </row>
    <row r="21" spans="1:6" x14ac:dyDescent="0.2">
      <c r="A21" s="5">
        <v>17</v>
      </c>
      <c r="B21" s="5" t="s">
        <v>84</v>
      </c>
      <c r="C21" s="5" t="s">
        <v>153</v>
      </c>
      <c r="D21" s="5" t="s">
        <v>156</v>
      </c>
      <c r="E21" s="5" t="s">
        <v>45</v>
      </c>
    </row>
    <row r="22" spans="1:6" ht="12.75" customHeight="1" x14ac:dyDescent="0.2">
      <c r="A22" s="74" t="s">
        <v>116</v>
      </c>
      <c r="B22" s="74"/>
      <c r="C22" s="49" t="s">
        <v>7</v>
      </c>
      <c r="D22" s="49" t="s">
        <v>7</v>
      </c>
      <c r="E22" s="49" t="s">
        <v>7</v>
      </c>
    </row>
    <row r="23" spans="1:6" ht="8.1" customHeight="1" x14ac:dyDescent="0.2">
      <c r="C23" s="8"/>
    </row>
    <row r="24" spans="1:6" x14ac:dyDescent="0.2">
      <c r="D24" s="61" t="s">
        <v>112</v>
      </c>
      <c r="E24" s="49" t="str">
        <f>IF(AND(E4="SI",C22="SI",D22="SI",E22="SI"),"SI","NO")</f>
        <v>SI</v>
      </c>
    </row>
    <row r="25" spans="1:6" ht="8.1" customHeight="1" x14ac:dyDescent="0.2"/>
    <row r="26" spans="1:6" ht="12.75" customHeight="1" x14ac:dyDescent="0.2">
      <c r="A26" s="74" t="s">
        <v>127</v>
      </c>
      <c r="B26" s="74"/>
      <c r="C26" s="74"/>
      <c r="D26" s="74"/>
      <c r="E26" s="74"/>
      <c r="F26" s="62"/>
    </row>
    <row r="27" spans="1:6" ht="42" customHeight="1" x14ac:dyDescent="0.2">
      <c r="A27" s="85" t="s">
        <v>128</v>
      </c>
      <c r="B27" s="85"/>
      <c r="C27" s="85"/>
      <c r="D27" s="85"/>
      <c r="E27" s="85"/>
    </row>
    <row r="28" spans="1:6" x14ac:dyDescent="0.2">
      <c r="A28" s="68" t="s">
        <v>6</v>
      </c>
      <c r="B28" s="68" t="s">
        <v>14</v>
      </c>
      <c r="C28" s="86" t="s">
        <v>9</v>
      </c>
      <c r="D28" s="86"/>
      <c r="E28" s="68" t="s">
        <v>73</v>
      </c>
    </row>
    <row r="29" spans="1:6" ht="22.5" customHeight="1" x14ac:dyDescent="0.2">
      <c r="A29" s="5" t="s">
        <v>129</v>
      </c>
      <c r="B29" s="5" t="s">
        <v>130</v>
      </c>
      <c r="C29" s="88" t="s">
        <v>231</v>
      </c>
      <c r="D29" s="88"/>
      <c r="E29" s="5" t="s">
        <v>7</v>
      </c>
    </row>
    <row r="30" spans="1:6" ht="8.1" customHeight="1" x14ac:dyDescent="0.2">
      <c r="A30" s="67"/>
      <c r="C30" s="8"/>
    </row>
    <row r="31" spans="1:6" ht="12.75" customHeight="1" x14ac:dyDescent="0.2">
      <c r="A31" s="74" t="s">
        <v>131</v>
      </c>
      <c r="B31" s="74"/>
      <c r="C31" s="74"/>
      <c r="D31" s="74"/>
      <c r="E31" s="74"/>
    </row>
    <row r="32" spans="1:6" ht="33" customHeight="1" x14ac:dyDescent="0.2">
      <c r="A32" s="85" t="s">
        <v>113</v>
      </c>
      <c r="B32" s="85"/>
      <c r="C32" s="85"/>
      <c r="D32" s="85"/>
      <c r="E32" s="85"/>
    </row>
    <row r="33" spans="1:5" x14ac:dyDescent="0.2">
      <c r="A33" s="68" t="s">
        <v>6</v>
      </c>
      <c r="B33" s="68" t="s">
        <v>14</v>
      </c>
      <c r="C33" s="86" t="s">
        <v>9</v>
      </c>
      <c r="D33" s="86"/>
      <c r="E33" s="68" t="s">
        <v>73</v>
      </c>
    </row>
    <row r="34" spans="1:5" x14ac:dyDescent="0.2">
      <c r="A34" s="5" t="s">
        <v>132</v>
      </c>
      <c r="B34" s="5" t="s">
        <v>133</v>
      </c>
      <c r="C34" s="88" t="s">
        <v>137</v>
      </c>
      <c r="D34" s="88"/>
      <c r="E34" s="5" t="s">
        <v>7</v>
      </c>
    </row>
    <row r="35" spans="1:5" ht="8.1" customHeight="1" x14ac:dyDescent="0.2">
      <c r="A35" s="67"/>
      <c r="C35" s="8"/>
    </row>
    <row r="36" spans="1:5" s="70" customFormat="1" ht="21.75" customHeight="1" x14ac:dyDescent="0.2">
      <c r="A36" s="87" t="str">
        <f>CONSOLIDADO!A15</f>
        <v>OFERENTE: UNION TEMPORAL URBANISMO GGM</v>
      </c>
      <c r="B36" s="87"/>
      <c r="C36" s="87" t="s">
        <v>98</v>
      </c>
      <c r="D36" s="87"/>
      <c r="E36" s="69" t="s">
        <v>7</v>
      </c>
    </row>
    <row r="40" spans="1:5" x14ac:dyDescent="0.2">
      <c r="B40" s="64"/>
    </row>
    <row r="42" spans="1:5" x14ac:dyDescent="0.2">
      <c r="B42" s="63"/>
    </row>
  </sheetData>
  <mergeCells count="15">
    <mergeCell ref="A1:E1"/>
    <mergeCell ref="C3:D3"/>
    <mergeCell ref="C4:D4"/>
    <mergeCell ref="A2:E2"/>
    <mergeCell ref="A31:E31"/>
    <mergeCell ref="A22:B22"/>
    <mergeCell ref="A26:E26"/>
    <mergeCell ref="A27:E27"/>
    <mergeCell ref="C28:D28"/>
    <mergeCell ref="C29:D29"/>
    <mergeCell ref="A32:E32"/>
    <mergeCell ref="C33:D33"/>
    <mergeCell ref="A36:B36"/>
    <mergeCell ref="C34:D34"/>
    <mergeCell ref="C36:D36"/>
  </mergeCells>
  <phoneticPr fontId="0" type="noConversion"/>
  <conditionalFormatting sqref="C22:E22 E24 E36">
    <cfRule type="containsText" dxfId="11" priority="7" operator="containsText" text="NO">
      <formula>NOT(ISERROR(SEARCH("NO",C22)))</formula>
    </cfRule>
  </conditionalFormatting>
  <conditionalFormatting sqref="E4 E29:E30 E34:E35">
    <cfRule type="containsText" dxfId="10" priority="8" operator="containsText" text="NO">
      <formula>NOT(ISERROR(SEARCH("NO",E4)))</formula>
    </cfRule>
  </conditionalFormatting>
  <printOptions horizontalCentered="1"/>
  <pageMargins left="0.78740157480314965" right="0.78740157480314965" top="0.78740157480314965" bottom="0.78740157480314965" header="0.31496062992125984" footer="0.31496062992125984"/>
  <pageSetup scale="62" fitToHeight="0" orientation="landscape" r:id="rId1"/>
  <headerFooter alignWithMargins="0">
    <oddFooter>&amp;C&amp;"-,Normal"&amp;9Este documento es propiedad de la Universidad Distrital Francisco José de Caldas. Prohibida su reproducción por cualquier medio, sin previa autorización.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D71"/>
  <sheetViews>
    <sheetView view="pageBreakPreview" topLeftCell="A47" zoomScale="90" zoomScaleNormal="85" zoomScaleSheetLayoutView="90" workbookViewId="0">
      <selection activeCell="B19" sqref="B19"/>
    </sheetView>
  </sheetViews>
  <sheetFormatPr baseColWidth="10" defaultColWidth="56.5703125" defaultRowHeight="12.75" x14ac:dyDescent="0.2"/>
  <cols>
    <col min="1" max="1" width="47.28515625" style="8" customWidth="1"/>
    <col min="2" max="2" width="38.28515625" style="8" customWidth="1"/>
    <col min="3" max="3" width="40.28515625" style="8" customWidth="1"/>
    <col min="4" max="4" width="34.7109375" style="8" customWidth="1"/>
    <col min="5" max="16384" width="56.5703125" style="8"/>
  </cols>
  <sheetData>
    <row r="1" spans="1:4" x14ac:dyDescent="0.2">
      <c r="A1" s="89" t="s">
        <v>124</v>
      </c>
      <c r="B1" s="90"/>
      <c r="C1" s="90"/>
      <c r="D1" s="90"/>
    </row>
    <row r="2" spans="1:4" ht="39" customHeight="1" x14ac:dyDescent="0.2">
      <c r="A2" s="95" t="s">
        <v>157</v>
      </c>
      <c r="B2" s="96"/>
      <c r="C2" s="96"/>
      <c r="D2" s="96"/>
    </row>
    <row r="3" spans="1:4" x14ac:dyDescent="0.2">
      <c r="A3" s="49" t="s">
        <v>92</v>
      </c>
      <c r="B3" s="49" t="s">
        <v>134</v>
      </c>
      <c r="C3" s="49" t="s">
        <v>135</v>
      </c>
      <c r="D3" s="49" t="s">
        <v>136</v>
      </c>
    </row>
    <row r="4" spans="1:4" ht="63.75" x14ac:dyDescent="0.2">
      <c r="A4" s="14" t="s">
        <v>26</v>
      </c>
      <c r="B4" s="5" t="s">
        <v>158</v>
      </c>
      <c r="C4" s="5" t="s">
        <v>161</v>
      </c>
      <c r="D4" s="5" t="s">
        <v>164</v>
      </c>
    </row>
    <row r="5" spans="1:4" ht="31.5" customHeight="1" x14ac:dyDescent="0.2">
      <c r="A5" s="5" t="s">
        <v>88</v>
      </c>
      <c r="B5" s="5" t="s">
        <v>159</v>
      </c>
      <c r="C5" s="5" t="s">
        <v>162</v>
      </c>
      <c r="D5" s="5" t="s">
        <v>162</v>
      </c>
    </row>
    <row r="6" spans="1:4" ht="153" x14ac:dyDescent="0.2">
      <c r="A6" s="5" t="s">
        <v>96</v>
      </c>
      <c r="B6" s="71" t="s">
        <v>160</v>
      </c>
      <c r="C6" s="58" t="s">
        <v>163</v>
      </c>
      <c r="D6" s="58" t="s">
        <v>165</v>
      </c>
    </row>
    <row r="7" spans="1:4" x14ac:dyDescent="0.2">
      <c r="A7" s="5" t="s">
        <v>74</v>
      </c>
      <c r="B7" s="59">
        <v>0.2</v>
      </c>
      <c r="C7" s="59">
        <v>1</v>
      </c>
      <c r="D7" s="59">
        <v>1</v>
      </c>
    </row>
    <row r="8" spans="1:4" ht="8.1" customHeight="1" x14ac:dyDescent="0.2"/>
    <row r="9" spans="1:4" x14ac:dyDescent="0.2">
      <c r="A9" s="49" t="s">
        <v>14</v>
      </c>
      <c r="B9" s="49" t="s">
        <v>9</v>
      </c>
      <c r="C9" s="60" t="s">
        <v>73</v>
      </c>
      <c r="D9" s="60" t="s">
        <v>73</v>
      </c>
    </row>
    <row r="10" spans="1:4" x14ac:dyDescent="0.2">
      <c r="A10" s="5" t="s">
        <v>91</v>
      </c>
      <c r="B10" s="91" t="s">
        <v>31</v>
      </c>
      <c r="C10" s="92"/>
      <c r="D10" s="93"/>
    </row>
    <row r="11" spans="1:4" ht="8.1" customHeight="1" x14ac:dyDescent="0.2"/>
    <row r="12" spans="1:4" x14ac:dyDescent="0.2">
      <c r="A12" s="82" t="s">
        <v>95</v>
      </c>
      <c r="B12" s="83"/>
      <c r="C12" s="83"/>
      <c r="D12" s="83"/>
    </row>
    <row r="13" spans="1:4" x14ac:dyDescent="0.2">
      <c r="A13" s="14" t="s">
        <v>25</v>
      </c>
      <c r="B13" s="5" t="s">
        <v>166</v>
      </c>
      <c r="C13" s="5" t="s">
        <v>192</v>
      </c>
      <c r="D13" s="5" t="s">
        <v>212</v>
      </c>
    </row>
    <row r="14" spans="1:4" x14ac:dyDescent="0.2">
      <c r="A14" s="14" t="s">
        <v>89</v>
      </c>
      <c r="B14" s="5">
        <v>43835017</v>
      </c>
      <c r="C14" s="5">
        <v>1090464698</v>
      </c>
      <c r="D14" s="5">
        <v>88240373</v>
      </c>
    </row>
    <row r="15" spans="1:4" x14ac:dyDescent="0.2">
      <c r="A15" s="14" t="s">
        <v>26</v>
      </c>
      <c r="B15" s="5" t="s">
        <v>167</v>
      </c>
      <c r="C15" s="5" t="s">
        <v>193</v>
      </c>
      <c r="D15" s="5" t="s">
        <v>218</v>
      </c>
    </row>
    <row r="16" spans="1:4" x14ac:dyDescent="0.2">
      <c r="A16" s="14" t="s">
        <v>104</v>
      </c>
      <c r="B16" s="52">
        <v>37662</v>
      </c>
      <c r="C16" s="52" t="s">
        <v>194</v>
      </c>
      <c r="D16" s="52" t="s">
        <v>219</v>
      </c>
    </row>
    <row r="17" spans="1:4" x14ac:dyDescent="0.2">
      <c r="A17" s="14" t="s">
        <v>49</v>
      </c>
      <c r="B17" s="54">
        <v>45565</v>
      </c>
      <c r="C17" s="54">
        <v>45565</v>
      </c>
      <c r="D17" s="54">
        <v>45565</v>
      </c>
    </row>
    <row r="18" spans="1:4" ht="27" customHeight="1" x14ac:dyDescent="0.2">
      <c r="A18" s="14" t="s">
        <v>168</v>
      </c>
      <c r="B18" s="54" t="s">
        <v>169</v>
      </c>
      <c r="C18" s="54" t="s">
        <v>45</v>
      </c>
      <c r="D18" s="54" t="s">
        <v>45</v>
      </c>
    </row>
    <row r="19" spans="1:4" x14ac:dyDescent="0.2">
      <c r="A19" s="14" t="s">
        <v>94</v>
      </c>
      <c r="B19" s="55">
        <f>(DAYS360(B16,B17)+1)/30/12</f>
        <v>21.641666666666666</v>
      </c>
      <c r="C19" s="55">
        <f>(DAYS360(C16,C17)+1)/30/12</f>
        <v>9.5111111111111111</v>
      </c>
      <c r="D19" s="55">
        <f>(DAYS360(D16,D17)+1)/30/12</f>
        <v>20.786111111111111</v>
      </c>
    </row>
    <row r="20" spans="1:4" x14ac:dyDescent="0.2">
      <c r="A20" s="14" t="s">
        <v>118</v>
      </c>
      <c r="B20" s="55" t="s">
        <v>170</v>
      </c>
      <c r="C20" s="55" t="s">
        <v>195</v>
      </c>
      <c r="D20" s="55" t="s">
        <v>220</v>
      </c>
    </row>
    <row r="21" spans="1:4" x14ac:dyDescent="0.2">
      <c r="A21" s="49" t="s">
        <v>107</v>
      </c>
      <c r="B21" s="48" t="s">
        <v>7</v>
      </c>
      <c r="C21" s="48" t="s">
        <v>7</v>
      </c>
      <c r="D21" s="48" t="s">
        <v>7</v>
      </c>
    </row>
    <row r="22" spans="1:4" ht="8.1" customHeight="1" x14ac:dyDescent="0.2"/>
    <row r="23" spans="1:4" ht="8.1" customHeight="1" x14ac:dyDescent="0.2"/>
    <row r="24" spans="1:4" x14ac:dyDescent="0.2">
      <c r="A24" s="82" t="s">
        <v>109</v>
      </c>
      <c r="B24" s="83"/>
      <c r="C24" s="83"/>
      <c r="D24" s="83"/>
    </row>
    <row r="25" spans="1:4" ht="25.5" customHeight="1" x14ac:dyDescent="0.2">
      <c r="A25" s="14" t="s">
        <v>28</v>
      </c>
      <c r="B25" s="5" t="s">
        <v>171</v>
      </c>
      <c r="C25" s="5" t="s">
        <v>196</v>
      </c>
      <c r="D25" s="5" t="s">
        <v>218</v>
      </c>
    </row>
    <row r="26" spans="1:4" x14ac:dyDescent="0.2">
      <c r="A26" s="14" t="s">
        <v>111</v>
      </c>
      <c r="B26" s="5" t="s">
        <v>7</v>
      </c>
      <c r="C26" s="5" t="s">
        <v>45</v>
      </c>
      <c r="D26" s="5" t="s">
        <v>45</v>
      </c>
    </row>
    <row r="27" spans="1:4" x14ac:dyDescent="0.2">
      <c r="A27" s="14" t="s">
        <v>93</v>
      </c>
      <c r="B27" s="5" t="s">
        <v>174</v>
      </c>
      <c r="C27" s="5" t="s">
        <v>197</v>
      </c>
      <c r="D27" s="5" t="s">
        <v>221</v>
      </c>
    </row>
    <row r="28" spans="1:4" x14ac:dyDescent="0.2">
      <c r="A28" s="14" t="s">
        <v>19</v>
      </c>
      <c r="B28" s="54" t="s">
        <v>172</v>
      </c>
      <c r="C28" s="52" t="s">
        <v>198</v>
      </c>
      <c r="D28" s="52" t="s">
        <v>222</v>
      </c>
    </row>
    <row r="29" spans="1:4" x14ac:dyDescent="0.2">
      <c r="A29" s="14" t="s">
        <v>52</v>
      </c>
      <c r="B29" s="54" t="s">
        <v>173</v>
      </c>
      <c r="C29" s="54">
        <v>42651</v>
      </c>
      <c r="D29" s="54">
        <v>42746</v>
      </c>
    </row>
    <row r="30" spans="1:4" x14ac:dyDescent="0.2">
      <c r="A30" s="14" t="s">
        <v>100</v>
      </c>
      <c r="B30" s="55">
        <v>0.9</v>
      </c>
      <c r="C30" s="55">
        <v>0.7</v>
      </c>
      <c r="D30" s="55">
        <v>2.8</v>
      </c>
    </row>
    <row r="31" spans="1:4" ht="33.75" customHeight="1" x14ac:dyDescent="0.2">
      <c r="A31" s="14" t="s">
        <v>9</v>
      </c>
      <c r="B31" s="5" t="s">
        <v>233</v>
      </c>
      <c r="C31" s="55" t="s">
        <v>199</v>
      </c>
      <c r="D31" s="55" t="s">
        <v>223</v>
      </c>
    </row>
    <row r="32" spans="1:4" ht="3" customHeight="1" x14ac:dyDescent="0.2">
      <c r="A32" s="14"/>
      <c r="B32" s="5"/>
      <c r="C32" s="55"/>
      <c r="D32" s="55"/>
    </row>
    <row r="33" spans="1:4" x14ac:dyDescent="0.2">
      <c r="A33" s="14" t="s">
        <v>28</v>
      </c>
      <c r="B33" s="5" t="s">
        <v>171</v>
      </c>
      <c r="C33" s="55" t="s">
        <v>196</v>
      </c>
      <c r="D33" s="55" t="s">
        <v>218</v>
      </c>
    </row>
    <row r="34" spans="1:4" x14ac:dyDescent="0.2">
      <c r="A34" s="14" t="s">
        <v>111</v>
      </c>
      <c r="B34" s="5" t="s">
        <v>7</v>
      </c>
      <c r="C34" s="55" t="s">
        <v>45</v>
      </c>
      <c r="D34" s="55" t="s">
        <v>45</v>
      </c>
    </row>
    <row r="35" spans="1:4" ht="30" customHeight="1" x14ac:dyDescent="0.2">
      <c r="A35" s="14" t="s">
        <v>93</v>
      </c>
      <c r="B35" s="5" t="s">
        <v>175</v>
      </c>
      <c r="C35" s="55" t="s">
        <v>200</v>
      </c>
      <c r="D35" s="55" t="s">
        <v>224</v>
      </c>
    </row>
    <row r="36" spans="1:4" x14ac:dyDescent="0.2">
      <c r="A36" s="14" t="s">
        <v>19</v>
      </c>
      <c r="B36" s="5" t="s">
        <v>176</v>
      </c>
      <c r="C36" s="55" t="s">
        <v>201</v>
      </c>
      <c r="D36" s="55" t="s">
        <v>206</v>
      </c>
    </row>
    <row r="37" spans="1:4" x14ac:dyDescent="0.2">
      <c r="A37" s="14" t="s">
        <v>52</v>
      </c>
      <c r="B37" s="5" t="s">
        <v>177</v>
      </c>
      <c r="C37" s="55" t="s">
        <v>202</v>
      </c>
      <c r="D37" s="55" t="s">
        <v>207</v>
      </c>
    </row>
    <row r="38" spans="1:4" x14ac:dyDescent="0.2">
      <c r="A38" s="14" t="s">
        <v>100</v>
      </c>
      <c r="B38" s="5">
        <v>0.5</v>
      </c>
      <c r="C38" s="55">
        <v>0.8</v>
      </c>
      <c r="D38" s="55">
        <v>0.3</v>
      </c>
    </row>
    <row r="39" spans="1:4" x14ac:dyDescent="0.2">
      <c r="A39" s="14" t="s">
        <v>9</v>
      </c>
      <c r="B39" s="5" t="s">
        <v>178</v>
      </c>
      <c r="C39" s="55" t="s">
        <v>203</v>
      </c>
      <c r="D39" s="55" t="s">
        <v>225</v>
      </c>
    </row>
    <row r="40" spans="1:4" ht="3" customHeight="1" x14ac:dyDescent="0.2">
      <c r="A40" s="14"/>
      <c r="B40" s="5"/>
      <c r="C40" s="55"/>
      <c r="D40" s="55"/>
    </row>
    <row r="41" spans="1:4" x14ac:dyDescent="0.2">
      <c r="A41" s="14" t="s">
        <v>28</v>
      </c>
      <c r="B41" s="5" t="s">
        <v>171</v>
      </c>
      <c r="C41" s="55" t="s">
        <v>196</v>
      </c>
      <c r="D41" s="55" t="s">
        <v>226</v>
      </c>
    </row>
    <row r="42" spans="1:4" x14ac:dyDescent="0.2">
      <c r="A42" s="14" t="s">
        <v>111</v>
      </c>
      <c r="B42" s="5" t="s">
        <v>7</v>
      </c>
      <c r="C42" s="55" t="s">
        <v>45</v>
      </c>
      <c r="D42" s="55" t="s">
        <v>45</v>
      </c>
    </row>
    <row r="43" spans="1:4" ht="25.5" x14ac:dyDescent="0.2">
      <c r="A43" s="14" t="s">
        <v>93</v>
      </c>
      <c r="B43" s="5" t="s">
        <v>179</v>
      </c>
      <c r="C43" s="55" t="s">
        <v>204</v>
      </c>
      <c r="D43" s="55" t="s">
        <v>227</v>
      </c>
    </row>
    <row r="44" spans="1:4" x14ac:dyDescent="0.2">
      <c r="A44" s="14" t="s">
        <v>19</v>
      </c>
      <c r="B44" s="52">
        <v>40604</v>
      </c>
      <c r="C44" s="55" t="s">
        <v>172</v>
      </c>
      <c r="D44" s="55" t="s">
        <v>229</v>
      </c>
    </row>
    <row r="45" spans="1:4" x14ac:dyDescent="0.2">
      <c r="A45" s="14" t="s">
        <v>52</v>
      </c>
      <c r="B45" s="52">
        <v>41123</v>
      </c>
      <c r="C45" s="55" t="s">
        <v>173</v>
      </c>
      <c r="D45" s="55" t="s">
        <v>228</v>
      </c>
    </row>
    <row r="46" spans="1:4" x14ac:dyDescent="0.2">
      <c r="A46" s="14" t="s">
        <v>100</v>
      </c>
      <c r="B46" s="5">
        <v>1</v>
      </c>
      <c r="C46" s="55">
        <v>0.9</v>
      </c>
      <c r="D46" s="55">
        <v>0.5</v>
      </c>
    </row>
    <row r="47" spans="1:4" x14ac:dyDescent="0.2">
      <c r="A47" s="14" t="s">
        <v>9</v>
      </c>
      <c r="B47" s="5" t="s">
        <v>180</v>
      </c>
      <c r="C47" s="55" t="s">
        <v>205</v>
      </c>
      <c r="D47" s="55" t="s">
        <v>230</v>
      </c>
    </row>
    <row r="48" spans="1:4" ht="4.5" customHeight="1" x14ac:dyDescent="0.2">
      <c r="A48" s="14"/>
      <c r="B48" s="5"/>
      <c r="C48" s="55"/>
      <c r="D48" s="55"/>
    </row>
    <row r="49" spans="1:4" x14ac:dyDescent="0.2">
      <c r="A49" s="14" t="s">
        <v>28</v>
      </c>
      <c r="B49" s="5" t="s">
        <v>171</v>
      </c>
      <c r="C49" s="55" t="s">
        <v>196</v>
      </c>
      <c r="D49" s="55"/>
    </row>
    <row r="50" spans="1:4" x14ac:dyDescent="0.2">
      <c r="A50" s="14" t="s">
        <v>111</v>
      </c>
      <c r="B50" s="5" t="s">
        <v>7</v>
      </c>
      <c r="C50" s="55" t="s">
        <v>45</v>
      </c>
      <c r="D50" s="55"/>
    </row>
    <row r="51" spans="1:4" x14ac:dyDescent="0.2">
      <c r="A51" s="14" t="s">
        <v>93</v>
      </c>
      <c r="B51" s="5" t="s">
        <v>181</v>
      </c>
      <c r="C51" s="55" t="s">
        <v>208</v>
      </c>
      <c r="D51" s="55"/>
    </row>
    <row r="52" spans="1:4" x14ac:dyDescent="0.2">
      <c r="A52" s="14" t="s">
        <v>19</v>
      </c>
      <c r="B52" s="52" t="s">
        <v>182</v>
      </c>
      <c r="C52" s="55" t="s">
        <v>209</v>
      </c>
      <c r="D52" s="55"/>
    </row>
    <row r="53" spans="1:4" x14ac:dyDescent="0.2">
      <c r="A53" s="14" t="s">
        <v>52</v>
      </c>
      <c r="B53" s="52" t="s">
        <v>183</v>
      </c>
      <c r="C53" s="55" t="s">
        <v>210</v>
      </c>
      <c r="D53" s="55"/>
    </row>
    <row r="54" spans="1:4" x14ac:dyDescent="0.2">
      <c r="A54" s="14" t="s">
        <v>100</v>
      </c>
      <c r="B54" s="5">
        <v>0.76</v>
      </c>
      <c r="C54" s="55">
        <v>0.67</v>
      </c>
      <c r="D54" s="55"/>
    </row>
    <row r="55" spans="1:4" x14ac:dyDescent="0.2">
      <c r="A55" s="14" t="s">
        <v>9</v>
      </c>
      <c r="B55" s="5" t="s">
        <v>180</v>
      </c>
      <c r="C55" s="55" t="s">
        <v>211</v>
      </c>
      <c r="D55" s="55"/>
    </row>
    <row r="56" spans="1:4" ht="3.75" customHeight="1" x14ac:dyDescent="0.2">
      <c r="A56" s="14"/>
      <c r="B56" s="5"/>
      <c r="C56" s="55"/>
      <c r="D56" s="55"/>
    </row>
    <row r="57" spans="1:4" ht="15.75" x14ac:dyDescent="0.2">
      <c r="A57" s="72" t="s">
        <v>184</v>
      </c>
      <c r="B57" s="73">
        <f>+B54+B46+B38+B30</f>
        <v>3.1599999999999997</v>
      </c>
      <c r="C57" s="55">
        <f>+C46+C38+C30+C54</f>
        <v>3.0700000000000003</v>
      </c>
      <c r="D57" s="55">
        <f>+D38+D30</f>
        <v>3.0999999999999996</v>
      </c>
    </row>
    <row r="58" spans="1:4" x14ac:dyDescent="0.2">
      <c r="A58" s="49" t="s">
        <v>108</v>
      </c>
      <c r="B58" s="48" t="s">
        <v>7</v>
      </c>
      <c r="C58" s="48" t="s">
        <v>7</v>
      </c>
      <c r="D58" s="48" t="s">
        <v>7</v>
      </c>
    </row>
    <row r="59" spans="1:4" ht="8.1" customHeight="1" x14ac:dyDescent="0.2"/>
    <row r="60" spans="1:4" x14ac:dyDescent="0.2">
      <c r="A60" s="75" t="s">
        <v>101</v>
      </c>
      <c r="B60" s="94"/>
      <c r="C60" s="76"/>
    </row>
    <row r="61" spans="1:4" x14ac:dyDescent="0.2">
      <c r="A61" s="14" t="s">
        <v>75</v>
      </c>
      <c r="B61" s="14" t="s">
        <v>185</v>
      </c>
      <c r="C61" s="14" t="s">
        <v>189</v>
      </c>
      <c r="D61" s="14" t="s">
        <v>214</v>
      </c>
    </row>
    <row r="62" spans="1:4" x14ac:dyDescent="0.2">
      <c r="A62" s="14" t="s">
        <v>110</v>
      </c>
      <c r="B62" s="14" t="s">
        <v>187</v>
      </c>
      <c r="C62" s="14" t="s">
        <v>190</v>
      </c>
      <c r="D62" s="14" t="s">
        <v>215</v>
      </c>
    </row>
    <row r="63" spans="1:4" ht="25.5" x14ac:dyDescent="0.2">
      <c r="A63" s="14" t="s">
        <v>106</v>
      </c>
      <c r="B63" s="14" t="s">
        <v>186</v>
      </c>
      <c r="C63" s="14" t="s">
        <v>191</v>
      </c>
      <c r="D63" s="14" t="s">
        <v>217</v>
      </c>
    </row>
    <row r="64" spans="1:4" ht="25.5" x14ac:dyDescent="0.2">
      <c r="A64" s="14" t="s">
        <v>105</v>
      </c>
      <c r="B64" s="14" t="s">
        <v>188</v>
      </c>
      <c r="C64" s="14" t="s">
        <v>213</v>
      </c>
      <c r="D64" s="14" t="s">
        <v>216</v>
      </c>
    </row>
    <row r="65" spans="1:4" x14ac:dyDescent="0.2">
      <c r="A65" s="49" t="s">
        <v>97</v>
      </c>
      <c r="B65" s="49" t="s">
        <v>7</v>
      </c>
      <c r="C65" s="49" t="s">
        <v>7</v>
      </c>
      <c r="D65" s="49" t="s">
        <v>7</v>
      </c>
    </row>
    <row r="66" spans="1:4" ht="8.1" customHeight="1" x14ac:dyDescent="0.2"/>
    <row r="67" spans="1:4" ht="25.5" x14ac:dyDescent="0.2">
      <c r="B67" s="53" t="s">
        <v>90</v>
      </c>
      <c r="C67" s="49" t="e">
        <f>IF(AND(C10="SI",B21="SI",C21="SI",#REF!="SI",#REF!="SI",C58="SI",B58="SI",B65="SI",C65="SI"),"SI","NO")</f>
        <v>#REF!</v>
      </c>
      <c r="D67" s="49" t="e">
        <f>IF(AND(D10="SI",C21="SI",D21="SI",#REF!="SI",#REF!="SI",D58="SI",C58="SI",C65="SI",D65="SI"),"SI","NO")</f>
        <v>#REF!</v>
      </c>
    </row>
    <row r="68" spans="1:4" x14ac:dyDescent="0.2">
      <c r="B68" s="49" t="s">
        <v>112</v>
      </c>
      <c r="C68" s="49" t="str">
        <f>EXPERIENCIA!E24</f>
        <v>SI</v>
      </c>
      <c r="D68" s="49">
        <f>EXPERIENCIA!F24</f>
        <v>0</v>
      </c>
    </row>
    <row r="69" spans="1:4" x14ac:dyDescent="0.2">
      <c r="B69" s="49" t="s">
        <v>98</v>
      </c>
      <c r="C69" s="49" t="str">
        <f>EXPERIENCIA!E36</f>
        <v>SI</v>
      </c>
      <c r="D69" s="49">
        <f>EXPERIENCIA!F36</f>
        <v>0</v>
      </c>
    </row>
    <row r="70" spans="1:4" ht="8.1" customHeight="1" x14ac:dyDescent="0.2"/>
    <row r="71" spans="1:4" x14ac:dyDescent="0.2">
      <c r="A71" s="49" t="str">
        <f>CONSOLIDADO!A15</f>
        <v>OFERENTE: UNION TEMPORAL URBANISMO GGM</v>
      </c>
      <c r="B71" s="62" t="s">
        <v>99</v>
      </c>
      <c r="C71" s="49"/>
      <c r="D71" s="49"/>
    </row>
  </sheetData>
  <mergeCells count="6">
    <mergeCell ref="A1:D1"/>
    <mergeCell ref="B10:D10"/>
    <mergeCell ref="A60:C60"/>
    <mergeCell ref="A12:D12"/>
    <mergeCell ref="A24:D24"/>
    <mergeCell ref="A2:D2"/>
  </mergeCells>
  <phoneticPr fontId="3" type="noConversion"/>
  <conditionalFormatting sqref="B21:D21 B23:D23 B58:D58 B65:C66 D65:D69 C67:C69 C71:D71">
    <cfRule type="containsText" dxfId="9" priority="6" operator="containsText" text="NO">
      <formula>NOT(ISERROR(SEARCH("NO",B21)))</formula>
    </cfRule>
  </conditionalFormatting>
  <printOptions horizontalCentered="1"/>
  <pageMargins left="0.78740157480314965" right="0.78740157480314965" top="0.78740157480314965" bottom="0.78740157480314965" header="0.31496062992125984" footer="0.31496062992125984"/>
  <pageSetup scale="56" fitToHeight="0" orientation="portrait" r:id="rId1"/>
  <headerFooter>
    <oddFooter>&amp;C&amp;"-,Normal"&amp;9Este documento es propiedad de la Universidad Distrital Francisco José de Caldas. Prohibida su reproducción por cualquier medio, sin previa autorización.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H130"/>
  <sheetViews>
    <sheetView view="pageBreakPreview" topLeftCell="A110" zoomScale="115" zoomScaleNormal="115" zoomScaleSheetLayoutView="115" workbookViewId="0">
      <selection activeCell="F127" sqref="F127"/>
    </sheetView>
  </sheetViews>
  <sheetFormatPr baseColWidth="10" defaultColWidth="11.42578125" defaultRowHeight="12.75" x14ac:dyDescent="0.2"/>
  <cols>
    <col min="1" max="1" width="9.140625" style="10" bestFit="1" customWidth="1"/>
    <col min="2" max="2" width="30.28515625" style="10" customWidth="1"/>
    <col min="3" max="3" width="31.5703125" style="10" bestFit="1" customWidth="1"/>
    <col min="4" max="4" width="31.140625" style="10" bestFit="1" customWidth="1"/>
    <col min="5" max="5" width="19.42578125" style="10" bestFit="1" customWidth="1"/>
    <col min="6" max="6" width="33" style="10" customWidth="1"/>
    <col min="7" max="7" width="11.85546875" style="10" customWidth="1"/>
    <col min="8" max="16384" width="11.42578125" style="10"/>
  </cols>
  <sheetData>
    <row r="1" spans="1:8" ht="12.75" customHeight="1" x14ac:dyDescent="0.2">
      <c r="A1" s="120" t="s">
        <v>17</v>
      </c>
      <c r="B1" s="121"/>
      <c r="C1" s="121"/>
      <c r="D1" s="121"/>
      <c r="E1" s="121"/>
      <c r="F1" s="121"/>
      <c r="G1" s="122"/>
    </row>
    <row r="2" spans="1:8" x14ac:dyDescent="0.2">
      <c r="A2" s="123"/>
      <c r="B2" s="124"/>
      <c r="C2" s="124"/>
      <c r="D2" s="124"/>
      <c r="E2" s="124"/>
      <c r="F2" s="124"/>
      <c r="G2" s="125"/>
    </row>
    <row r="3" spans="1:8" ht="12.75" customHeight="1" x14ac:dyDescent="0.2">
      <c r="A3" s="120" t="s">
        <v>13</v>
      </c>
      <c r="B3" s="121"/>
      <c r="C3" s="121"/>
      <c r="D3" s="121"/>
      <c r="E3" s="121"/>
      <c r="F3" s="121"/>
      <c r="G3" s="122"/>
    </row>
    <row r="4" spans="1:8" x14ac:dyDescent="0.2">
      <c r="A4" s="126" t="e">
        <f>#REF!</f>
        <v>#REF!</v>
      </c>
      <c r="B4" s="127"/>
      <c r="C4" s="127"/>
      <c r="D4" s="127"/>
      <c r="E4" s="127"/>
      <c r="F4" s="127"/>
      <c r="G4" s="128"/>
    </row>
    <row r="5" spans="1:8" x14ac:dyDescent="0.2">
      <c r="A5" s="129" t="e">
        <f>#REF!</f>
        <v>#REF!</v>
      </c>
      <c r="B5" s="127"/>
      <c r="C5" s="127"/>
      <c r="D5" s="127"/>
      <c r="E5" s="127"/>
      <c r="F5" s="127"/>
      <c r="G5" s="128"/>
    </row>
    <row r="7" spans="1:8" ht="12.75" customHeight="1" x14ac:dyDescent="0.2">
      <c r="A7" s="100" t="s">
        <v>44</v>
      </c>
      <c r="B7" s="101"/>
      <c r="C7" s="101"/>
      <c r="D7" s="101"/>
      <c r="E7" s="101"/>
      <c r="F7" s="101"/>
      <c r="G7" s="102"/>
    </row>
    <row r="8" spans="1:8" ht="12.75" customHeight="1" x14ac:dyDescent="0.2">
      <c r="A8" s="120" t="s">
        <v>12</v>
      </c>
      <c r="B8" s="121"/>
      <c r="C8" s="121"/>
      <c r="D8" s="121"/>
      <c r="E8" s="121"/>
      <c r="F8" s="121"/>
      <c r="G8" s="122"/>
    </row>
    <row r="9" spans="1:8" x14ac:dyDescent="0.2">
      <c r="A9" s="7" t="s">
        <v>6</v>
      </c>
      <c r="B9" s="123" t="s">
        <v>14</v>
      </c>
      <c r="C9" s="125"/>
      <c r="D9" s="6" t="s">
        <v>7</v>
      </c>
      <c r="E9" s="6" t="s">
        <v>8</v>
      </c>
      <c r="F9" s="123" t="s">
        <v>9</v>
      </c>
      <c r="G9" s="125"/>
    </row>
    <row r="10" spans="1:8" ht="47.25" customHeight="1" x14ac:dyDescent="0.2">
      <c r="A10" s="5">
        <v>1</v>
      </c>
      <c r="B10" s="123" t="s">
        <v>38</v>
      </c>
      <c r="C10" s="125"/>
      <c r="D10" s="6" t="s">
        <v>10</v>
      </c>
      <c r="E10" s="6"/>
      <c r="F10" s="140"/>
      <c r="G10" s="141"/>
      <c r="H10" s="30"/>
    </row>
    <row r="11" spans="1:8" x14ac:dyDescent="0.2">
      <c r="A11" s="8"/>
      <c r="B11" s="9"/>
      <c r="C11" s="9"/>
      <c r="D11" s="9"/>
      <c r="E11" s="9"/>
      <c r="F11" s="34"/>
      <c r="G11" s="34"/>
      <c r="H11" s="30"/>
    </row>
    <row r="12" spans="1:8" ht="12.75" customHeight="1" x14ac:dyDescent="0.2">
      <c r="A12" s="100" t="s">
        <v>63</v>
      </c>
      <c r="B12" s="101"/>
      <c r="C12" s="101"/>
      <c r="D12" s="101"/>
      <c r="E12" s="101"/>
      <c r="F12" s="101"/>
      <c r="G12" s="102"/>
      <c r="H12" s="30"/>
    </row>
    <row r="13" spans="1:8" ht="25.5" x14ac:dyDescent="0.2">
      <c r="A13" s="11" t="s">
        <v>21</v>
      </c>
      <c r="B13" s="11" t="s">
        <v>20</v>
      </c>
      <c r="C13" s="11" t="s">
        <v>26</v>
      </c>
      <c r="D13" s="11" t="s">
        <v>24</v>
      </c>
      <c r="E13" s="11" t="s">
        <v>22</v>
      </c>
      <c r="F13" s="138" t="s">
        <v>23</v>
      </c>
      <c r="G13" s="139"/>
      <c r="H13" s="30"/>
    </row>
    <row r="14" spans="1:8" ht="192.75" customHeight="1" x14ac:dyDescent="0.2">
      <c r="A14" s="12">
        <v>1</v>
      </c>
      <c r="B14" s="12"/>
      <c r="C14" s="18"/>
      <c r="D14" s="12"/>
      <c r="E14" s="19"/>
      <c r="F14" s="113"/>
      <c r="G14" s="115"/>
      <c r="H14" s="30"/>
    </row>
    <row r="15" spans="1:8" x14ac:dyDescent="0.2">
      <c r="A15" s="8"/>
      <c r="B15" s="9"/>
      <c r="C15" s="9"/>
      <c r="D15" s="9"/>
      <c r="E15" s="9"/>
      <c r="F15" s="34"/>
      <c r="G15" s="34"/>
      <c r="H15" s="30"/>
    </row>
    <row r="16" spans="1:8" ht="12.75" customHeight="1" x14ac:dyDescent="0.2">
      <c r="A16" s="100" t="s">
        <v>50</v>
      </c>
      <c r="B16" s="101"/>
      <c r="C16" s="101"/>
      <c r="D16" s="101"/>
      <c r="E16" s="101"/>
      <c r="F16" s="101"/>
      <c r="G16" s="102"/>
      <c r="H16" s="30"/>
    </row>
    <row r="17" spans="1:8" x14ac:dyDescent="0.2">
      <c r="A17" s="13" t="s">
        <v>27</v>
      </c>
      <c r="B17" s="13" t="s">
        <v>25</v>
      </c>
      <c r="C17" s="13" t="s">
        <v>26</v>
      </c>
      <c r="D17" s="13" t="s">
        <v>37</v>
      </c>
      <c r="E17" s="13" t="s">
        <v>49</v>
      </c>
      <c r="F17" s="13" t="s">
        <v>57</v>
      </c>
      <c r="G17" s="11" t="s">
        <v>11</v>
      </c>
      <c r="H17" s="30"/>
    </row>
    <row r="18" spans="1:8" x14ac:dyDescent="0.2">
      <c r="A18" s="134">
        <v>1</v>
      </c>
      <c r="B18" s="136"/>
      <c r="C18" s="23"/>
      <c r="D18" s="40"/>
      <c r="E18" s="41"/>
      <c r="F18" s="42">
        <f>(DAYS360(D18,E18)+1)/30/12</f>
        <v>2.7777777777777779E-3</v>
      </c>
      <c r="G18" s="36" t="str">
        <f>IF(F18&gt;=5,"CUMPLE","NO CUMPLE")</f>
        <v>NO CUMPLE</v>
      </c>
      <c r="H18" s="30"/>
    </row>
    <row r="19" spans="1:8" x14ac:dyDescent="0.2">
      <c r="A19" s="135"/>
      <c r="B19" s="137"/>
      <c r="C19" s="39"/>
      <c r="D19" s="43"/>
      <c r="E19" s="44"/>
      <c r="F19" s="45"/>
      <c r="G19" s="37"/>
      <c r="H19" s="30"/>
    </row>
    <row r="20" spans="1:8" ht="12.75" customHeight="1" x14ac:dyDescent="0.2">
      <c r="A20" s="116" t="s">
        <v>51</v>
      </c>
      <c r="B20" s="117"/>
      <c r="C20" s="117"/>
      <c r="D20" s="117"/>
      <c r="E20" s="117"/>
      <c r="F20" s="117"/>
      <c r="G20" s="117"/>
      <c r="H20" s="30"/>
    </row>
    <row r="21" spans="1:8" x14ac:dyDescent="0.2">
      <c r="G21" s="22"/>
      <c r="H21" s="30"/>
    </row>
    <row r="22" spans="1:8" ht="12.75" customHeight="1" x14ac:dyDescent="0.2">
      <c r="A22" s="100" t="s">
        <v>60</v>
      </c>
      <c r="B22" s="101"/>
      <c r="C22" s="101"/>
      <c r="D22" s="101"/>
      <c r="E22" s="101"/>
      <c r="F22" s="101"/>
      <c r="G22" s="102"/>
      <c r="H22" s="30"/>
    </row>
    <row r="23" spans="1:8" x14ac:dyDescent="0.2">
      <c r="A23" s="13" t="s">
        <v>6</v>
      </c>
      <c r="B23" s="13" t="s">
        <v>28</v>
      </c>
      <c r="C23" s="106" t="s">
        <v>29</v>
      </c>
      <c r="D23" s="108"/>
      <c r="E23" s="13" t="s">
        <v>19</v>
      </c>
      <c r="F23" s="13" t="s">
        <v>52</v>
      </c>
      <c r="G23" s="13" t="s">
        <v>58</v>
      </c>
      <c r="H23" s="30"/>
    </row>
    <row r="24" spans="1:8" x14ac:dyDescent="0.2">
      <c r="A24" s="32">
        <v>1</v>
      </c>
      <c r="B24" s="32"/>
      <c r="C24" s="130"/>
      <c r="D24" s="131"/>
      <c r="E24" s="46"/>
      <c r="F24" s="46"/>
      <c r="G24" s="47">
        <f t="shared" ref="G24:G26" si="0">(DAYS360(E24,F24)+1)/30/12</f>
        <v>2.7777777777777779E-3</v>
      </c>
      <c r="H24" s="30"/>
    </row>
    <row r="25" spans="1:8" x14ac:dyDescent="0.2">
      <c r="A25" s="32">
        <v>2</v>
      </c>
      <c r="B25" s="32"/>
      <c r="C25" s="130"/>
      <c r="D25" s="131"/>
      <c r="E25" s="46"/>
      <c r="F25" s="46"/>
      <c r="G25" s="47">
        <f t="shared" si="0"/>
        <v>2.7777777777777779E-3</v>
      </c>
      <c r="H25" s="30"/>
    </row>
    <row r="26" spans="1:8" x14ac:dyDescent="0.2">
      <c r="A26" s="32">
        <v>3</v>
      </c>
      <c r="B26" s="32"/>
      <c r="C26" s="130"/>
      <c r="D26" s="131"/>
      <c r="E26" s="46"/>
      <c r="F26" s="46"/>
      <c r="G26" s="47">
        <f t="shared" si="0"/>
        <v>2.7777777777777779E-3</v>
      </c>
      <c r="H26" s="30"/>
    </row>
    <row r="27" spans="1:8" x14ac:dyDescent="0.2">
      <c r="A27" s="26"/>
      <c r="B27" s="26"/>
      <c r="C27" s="26"/>
      <c r="D27" s="26"/>
      <c r="E27" s="26"/>
      <c r="F27" s="13" t="s">
        <v>46</v>
      </c>
      <c r="G27" s="15">
        <f>SUM(G24:G26)</f>
        <v>8.3333333333333332E-3</v>
      </c>
      <c r="H27" s="30"/>
    </row>
    <row r="28" spans="1:8" x14ac:dyDescent="0.2">
      <c r="A28" s="26"/>
      <c r="B28" s="26"/>
      <c r="C28" s="26"/>
      <c r="D28" s="26"/>
      <c r="E28" s="26"/>
      <c r="F28" s="16" t="s">
        <v>47</v>
      </c>
      <c r="G28" s="11" t="str">
        <f>IF(G27&gt;=5,"CUMPLE","NO CUMPLE")</f>
        <v>NO CUMPLE</v>
      </c>
      <c r="H28" s="30"/>
    </row>
    <row r="29" spans="1:8" x14ac:dyDescent="0.2">
      <c r="H29" s="30"/>
    </row>
    <row r="30" spans="1:8" ht="12.75" customHeight="1" x14ac:dyDescent="0.2">
      <c r="A30" s="100" t="s">
        <v>36</v>
      </c>
      <c r="B30" s="101"/>
      <c r="C30" s="101"/>
      <c r="D30" s="101"/>
      <c r="E30" s="101"/>
      <c r="F30" s="101"/>
      <c r="G30" s="102"/>
      <c r="H30" s="30"/>
    </row>
    <row r="31" spans="1:8" x14ac:dyDescent="0.2">
      <c r="A31" s="13" t="s">
        <v>6</v>
      </c>
      <c r="B31" s="13" t="s">
        <v>54</v>
      </c>
      <c r="C31" s="13" t="s">
        <v>56</v>
      </c>
      <c r="D31" s="13" t="s">
        <v>48</v>
      </c>
      <c r="E31" s="13" t="s">
        <v>11</v>
      </c>
      <c r="F31" s="28" t="s">
        <v>53</v>
      </c>
      <c r="G31" s="13" t="s">
        <v>11</v>
      </c>
      <c r="H31" s="30"/>
    </row>
    <row r="32" spans="1:8" x14ac:dyDescent="0.2">
      <c r="A32" s="14">
        <v>1</v>
      </c>
      <c r="B32" s="23"/>
      <c r="C32" s="14"/>
      <c r="D32" s="14"/>
      <c r="E32" s="15"/>
      <c r="F32" s="29"/>
      <c r="G32" s="15" t="s">
        <v>7</v>
      </c>
      <c r="H32" s="30"/>
    </row>
    <row r="33" spans="1:8" x14ac:dyDescent="0.2">
      <c r="A33" s="14">
        <v>2</v>
      </c>
      <c r="B33" s="23"/>
      <c r="C33" s="14"/>
      <c r="D33" s="14"/>
      <c r="E33" s="15"/>
      <c r="F33" s="29"/>
      <c r="G33" s="15" t="s">
        <v>7</v>
      </c>
      <c r="H33" s="30"/>
    </row>
    <row r="34" spans="1:8" x14ac:dyDescent="0.2">
      <c r="A34" s="103"/>
      <c r="B34" s="104"/>
      <c r="C34" s="104"/>
      <c r="D34" s="104"/>
      <c r="E34" s="105"/>
      <c r="F34" s="16" t="s">
        <v>30</v>
      </c>
      <c r="G34" s="11" t="s">
        <v>11</v>
      </c>
      <c r="H34" s="30"/>
    </row>
    <row r="35" spans="1:8" x14ac:dyDescent="0.2">
      <c r="A35" s="35"/>
      <c r="B35" s="35"/>
      <c r="C35" s="35"/>
      <c r="D35" s="35"/>
      <c r="E35" s="35"/>
      <c r="F35" s="38"/>
      <c r="G35" s="22"/>
      <c r="H35" s="30"/>
    </row>
    <row r="36" spans="1:8" ht="12.75" customHeight="1" x14ac:dyDescent="0.2">
      <c r="A36" s="100" t="s">
        <v>55</v>
      </c>
      <c r="B36" s="101"/>
      <c r="C36" s="101"/>
      <c r="D36" s="101"/>
      <c r="E36" s="101"/>
      <c r="F36" s="101"/>
      <c r="G36" s="102"/>
      <c r="H36" s="30"/>
    </row>
    <row r="37" spans="1:8" ht="12.75" customHeight="1" x14ac:dyDescent="0.2">
      <c r="A37" s="13" t="s">
        <v>6</v>
      </c>
      <c r="B37" s="106" t="s">
        <v>32</v>
      </c>
      <c r="C37" s="107"/>
      <c r="D37" s="108"/>
      <c r="E37" s="13" t="s">
        <v>9</v>
      </c>
      <c r="F37" s="13" t="s">
        <v>31</v>
      </c>
      <c r="G37" s="13" t="s">
        <v>11</v>
      </c>
      <c r="H37" s="30"/>
    </row>
    <row r="38" spans="1:8" x14ac:dyDescent="0.2">
      <c r="A38" s="14">
        <v>1</v>
      </c>
      <c r="B38" s="97" t="s">
        <v>33</v>
      </c>
      <c r="C38" s="98"/>
      <c r="D38" s="99"/>
      <c r="E38" s="12"/>
      <c r="F38" s="12"/>
      <c r="G38" s="11" t="s">
        <v>7</v>
      </c>
      <c r="H38" s="30"/>
    </row>
    <row r="39" spans="1:8" ht="12.75" customHeight="1" x14ac:dyDescent="0.2">
      <c r="A39" s="14">
        <v>2</v>
      </c>
      <c r="B39" s="97" t="s">
        <v>39</v>
      </c>
      <c r="C39" s="98"/>
      <c r="D39" s="99"/>
      <c r="E39" s="12"/>
      <c r="F39" s="12"/>
      <c r="G39" s="11" t="s">
        <v>7</v>
      </c>
      <c r="H39" s="30"/>
    </row>
    <row r="40" spans="1:8" x14ac:dyDescent="0.2">
      <c r="A40" s="14">
        <v>3</v>
      </c>
      <c r="B40" s="97" t="s">
        <v>34</v>
      </c>
      <c r="C40" s="98"/>
      <c r="D40" s="99"/>
      <c r="E40" s="12"/>
      <c r="F40" s="12"/>
      <c r="G40" s="11" t="s">
        <v>7</v>
      </c>
      <c r="H40" s="30"/>
    </row>
    <row r="41" spans="1:8" x14ac:dyDescent="0.2">
      <c r="A41" s="14">
        <v>4</v>
      </c>
      <c r="B41" s="97" t="s">
        <v>40</v>
      </c>
      <c r="C41" s="98"/>
      <c r="D41" s="99"/>
      <c r="E41" s="12"/>
      <c r="F41" s="12"/>
      <c r="G41" s="11" t="s">
        <v>7</v>
      </c>
      <c r="H41" s="30"/>
    </row>
    <row r="42" spans="1:8" ht="26.1" customHeight="1" x14ac:dyDescent="0.2">
      <c r="A42" s="14">
        <v>5</v>
      </c>
      <c r="B42" s="97" t="s">
        <v>41</v>
      </c>
      <c r="C42" s="98"/>
      <c r="D42" s="99"/>
      <c r="E42" s="12"/>
      <c r="F42" s="12"/>
      <c r="G42" s="11" t="s">
        <v>7</v>
      </c>
      <c r="H42" s="30"/>
    </row>
    <row r="43" spans="1:8" ht="26.1" customHeight="1" x14ac:dyDescent="0.2">
      <c r="A43" s="14">
        <v>6</v>
      </c>
      <c r="B43" s="97" t="s">
        <v>35</v>
      </c>
      <c r="C43" s="98"/>
      <c r="D43" s="99"/>
      <c r="E43" s="12" t="s">
        <v>45</v>
      </c>
      <c r="F43" s="12"/>
      <c r="G43" s="12" t="s">
        <v>45</v>
      </c>
      <c r="H43" s="30"/>
    </row>
    <row r="44" spans="1:8" ht="26.1" customHeight="1" x14ac:dyDescent="0.2">
      <c r="A44" s="14">
        <v>7</v>
      </c>
      <c r="B44" s="113" t="s">
        <v>42</v>
      </c>
      <c r="C44" s="114"/>
      <c r="D44" s="115"/>
      <c r="E44" s="31"/>
      <c r="F44" s="12"/>
      <c r="G44" s="11" t="s">
        <v>7</v>
      </c>
      <c r="H44" s="30"/>
    </row>
    <row r="45" spans="1:8" ht="12.75" customHeight="1" x14ac:dyDescent="0.2">
      <c r="A45" s="109" t="s">
        <v>71</v>
      </c>
      <c r="B45" s="110"/>
      <c r="C45" s="110"/>
      <c r="D45" s="110"/>
      <c r="E45" s="110"/>
      <c r="F45" s="110"/>
      <c r="G45" s="111"/>
      <c r="H45" s="30"/>
    </row>
    <row r="46" spans="1:8" ht="162.75" customHeight="1" x14ac:dyDescent="0.2">
      <c r="A46" s="14">
        <v>8</v>
      </c>
      <c r="B46" s="97" t="s">
        <v>43</v>
      </c>
      <c r="C46" s="98"/>
      <c r="D46" s="99"/>
      <c r="E46" s="12"/>
      <c r="F46" s="12"/>
      <c r="G46" s="11" t="s">
        <v>7</v>
      </c>
      <c r="H46" s="30"/>
    </row>
    <row r="47" spans="1:8" x14ac:dyDescent="0.2">
      <c r="A47" s="17"/>
      <c r="B47" s="27"/>
      <c r="C47" s="27"/>
      <c r="D47" s="27"/>
      <c r="E47" s="22"/>
      <c r="F47" s="16" t="s">
        <v>59</v>
      </c>
      <c r="G47" s="11" t="s">
        <v>11</v>
      </c>
      <c r="H47" s="30"/>
    </row>
    <row r="48" spans="1:8" x14ac:dyDescent="0.2">
      <c r="A48" s="35"/>
      <c r="B48" s="35"/>
      <c r="C48" s="35"/>
      <c r="D48" s="35"/>
      <c r="E48" s="35"/>
      <c r="F48" s="38"/>
      <c r="G48" s="22"/>
      <c r="H48" s="30"/>
    </row>
    <row r="49" spans="1:8" x14ac:dyDescent="0.2">
      <c r="A49" s="8"/>
      <c r="B49" s="9"/>
      <c r="C49" s="9"/>
      <c r="D49" s="9"/>
      <c r="E49" s="9"/>
      <c r="F49" s="34"/>
      <c r="G49" s="34"/>
      <c r="H49" s="30"/>
    </row>
    <row r="50" spans="1:8" ht="12.75" customHeight="1" x14ac:dyDescent="0.2">
      <c r="A50" s="100" t="s">
        <v>64</v>
      </c>
      <c r="B50" s="101"/>
      <c r="C50" s="101"/>
      <c r="D50" s="101"/>
      <c r="E50" s="101"/>
      <c r="F50" s="101"/>
      <c r="G50" s="102"/>
      <c r="H50" s="30"/>
    </row>
    <row r="51" spans="1:8" ht="25.5" x14ac:dyDescent="0.2">
      <c r="A51" s="11" t="s">
        <v>21</v>
      </c>
      <c r="B51" s="11" t="s">
        <v>20</v>
      </c>
      <c r="C51" s="11" t="s">
        <v>26</v>
      </c>
      <c r="D51" s="11" t="s">
        <v>24</v>
      </c>
      <c r="E51" s="11" t="s">
        <v>22</v>
      </c>
      <c r="F51" s="138" t="s">
        <v>23</v>
      </c>
      <c r="G51" s="139"/>
      <c r="H51" s="30"/>
    </row>
    <row r="52" spans="1:8" ht="132.75" customHeight="1" x14ac:dyDescent="0.2">
      <c r="A52" s="12">
        <v>1</v>
      </c>
      <c r="B52" s="12"/>
      <c r="C52" s="18"/>
      <c r="D52" s="12"/>
      <c r="E52" s="19"/>
      <c r="F52" s="113"/>
      <c r="G52" s="115"/>
      <c r="H52" s="30"/>
    </row>
    <row r="53" spans="1:8" x14ac:dyDescent="0.2">
      <c r="A53" s="8"/>
      <c r="B53" s="9"/>
      <c r="C53" s="9"/>
      <c r="D53" s="9"/>
      <c r="E53" s="9"/>
      <c r="F53" s="34"/>
      <c r="G53" s="34"/>
      <c r="H53" s="30"/>
    </row>
    <row r="54" spans="1:8" ht="12.75" customHeight="1" x14ac:dyDescent="0.2">
      <c r="A54" s="100" t="s">
        <v>61</v>
      </c>
      <c r="B54" s="101"/>
      <c r="C54" s="101"/>
      <c r="D54" s="101"/>
      <c r="E54" s="101"/>
      <c r="F54" s="101"/>
      <c r="G54" s="102"/>
      <c r="H54" s="30"/>
    </row>
    <row r="55" spans="1:8" x14ac:dyDescent="0.2">
      <c r="A55" s="13" t="s">
        <v>27</v>
      </c>
      <c r="B55" s="13" t="s">
        <v>25</v>
      </c>
      <c r="C55" s="13" t="s">
        <v>26</v>
      </c>
      <c r="D55" s="13" t="s">
        <v>37</v>
      </c>
      <c r="E55" s="13" t="s">
        <v>49</v>
      </c>
      <c r="F55" s="13" t="s">
        <v>57</v>
      </c>
      <c r="G55" s="11" t="s">
        <v>11</v>
      </c>
      <c r="H55" s="30"/>
    </row>
    <row r="56" spans="1:8" x14ac:dyDescent="0.2">
      <c r="A56" s="134">
        <v>1</v>
      </c>
      <c r="B56" s="136"/>
      <c r="C56" s="23"/>
      <c r="D56" s="24"/>
      <c r="E56" s="24"/>
      <c r="F56" s="142">
        <f>(DAYS360(D56,E56)+1)/30/12</f>
        <v>2.7777777777777779E-3</v>
      </c>
      <c r="G56" s="144" t="s">
        <v>11</v>
      </c>
      <c r="H56" s="30"/>
    </row>
    <row r="57" spans="1:8" x14ac:dyDescent="0.2">
      <c r="A57" s="135"/>
      <c r="B57" s="137"/>
      <c r="C57" s="39"/>
      <c r="D57" s="132"/>
      <c r="E57" s="133"/>
      <c r="F57" s="143"/>
      <c r="G57" s="145"/>
      <c r="H57" s="30"/>
    </row>
    <row r="58" spans="1:8" ht="12.75" customHeight="1" x14ac:dyDescent="0.2">
      <c r="A58" s="116" t="s">
        <v>51</v>
      </c>
      <c r="B58" s="117"/>
      <c r="C58" s="117"/>
      <c r="D58" s="117"/>
      <c r="E58" s="117"/>
      <c r="F58" s="117"/>
      <c r="G58" s="117"/>
      <c r="H58" s="30"/>
    </row>
    <row r="59" spans="1:8" x14ac:dyDescent="0.2">
      <c r="G59" s="22"/>
      <c r="H59" s="30"/>
    </row>
    <row r="60" spans="1:8" ht="12.75" customHeight="1" x14ac:dyDescent="0.2">
      <c r="A60" s="100" t="s">
        <v>65</v>
      </c>
      <c r="B60" s="101"/>
      <c r="C60" s="101"/>
      <c r="D60" s="101"/>
      <c r="E60" s="101"/>
      <c r="F60" s="101"/>
      <c r="G60" s="102"/>
      <c r="H60" s="30"/>
    </row>
    <row r="61" spans="1:8" x14ac:dyDescent="0.2">
      <c r="A61" s="13" t="s">
        <v>6</v>
      </c>
      <c r="B61" s="13" t="s">
        <v>28</v>
      </c>
      <c r="C61" s="106" t="s">
        <v>29</v>
      </c>
      <c r="D61" s="108"/>
      <c r="E61" s="13" t="s">
        <v>19</v>
      </c>
      <c r="F61" s="13" t="s">
        <v>52</v>
      </c>
      <c r="G61" s="13" t="s">
        <v>58</v>
      </c>
      <c r="H61" s="30"/>
    </row>
    <row r="62" spans="1:8" x14ac:dyDescent="0.2">
      <c r="A62" s="32">
        <v>1</v>
      </c>
      <c r="B62" s="32"/>
      <c r="C62" s="130"/>
      <c r="D62" s="131"/>
      <c r="E62" s="46"/>
      <c r="F62" s="46"/>
      <c r="G62" s="47">
        <f t="shared" ref="G62:G63" si="1">(DAYS360(E62,F62)+1)/30/12</f>
        <v>2.7777777777777779E-3</v>
      </c>
      <c r="H62" s="30"/>
    </row>
    <row r="63" spans="1:8" x14ac:dyDescent="0.2">
      <c r="A63" s="32">
        <v>2</v>
      </c>
      <c r="B63" s="32"/>
      <c r="C63" s="130"/>
      <c r="D63" s="131"/>
      <c r="E63" s="46"/>
      <c r="F63" s="46"/>
      <c r="G63" s="47">
        <f t="shared" si="1"/>
        <v>2.7777777777777779E-3</v>
      </c>
      <c r="H63" s="30"/>
    </row>
    <row r="64" spans="1:8" x14ac:dyDescent="0.2">
      <c r="A64" s="26"/>
      <c r="B64" s="26"/>
      <c r="C64" s="26"/>
      <c r="D64" s="26"/>
      <c r="E64" s="26"/>
      <c r="F64" s="13" t="s">
        <v>46</v>
      </c>
      <c r="G64" s="15">
        <f>SUM(G62:G63)</f>
        <v>5.5555555555555558E-3</v>
      </c>
      <c r="H64" s="30"/>
    </row>
    <row r="65" spans="1:8" x14ac:dyDescent="0.2">
      <c r="A65" s="26"/>
      <c r="B65" s="26"/>
      <c r="C65" s="26"/>
      <c r="D65" s="26"/>
      <c r="E65" s="26"/>
      <c r="F65" s="16" t="s">
        <v>47</v>
      </c>
      <c r="G65" s="11" t="str">
        <f>IF(G64&gt;=2,"CUMPLE","NO CUMPLE")</f>
        <v>NO CUMPLE</v>
      </c>
      <c r="H65" s="30"/>
    </row>
    <row r="66" spans="1:8" x14ac:dyDescent="0.2">
      <c r="H66" s="30"/>
    </row>
    <row r="67" spans="1:8" ht="12.75" customHeight="1" x14ac:dyDescent="0.2">
      <c r="A67" s="100" t="s">
        <v>62</v>
      </c>
      <c r="B67" s="101"/>
      <c r="C67" s="101"/>
      <c r="D67" s="101"/>
      <c r="E67" s="101"/>
      <c r="F67" s="101"/>
      <c r="G67" s="102"/>
      <c r="H67" s="30"/>
    </row>
    <row r="68" spans="1:8" x14ac:dyDescent="0.2">
      <c r="A68" s="13" t="s">
        <v>6</v>
      </c>
      <c r="B68" s="13" t="s">
        <v>54</v>
      </c>
      <c r="C68" s="13" t="s">
        <v>56</v>
      </c>
      <c r="D68" s="13" t="s">
        <v>48</v>
      </c>
      <c r="E68" s="13" t="s">
        <v>11</v>
      </c>
      <c r="F68" s="28" t="s">
        <v>53</v>
      </c>
      <c r="G68" s="13" t="s">
        <v>11</v>
      </c>
      <c r="H68" s="30"/>
    </row>
    <row r="69" spans="1:8" x14ac:dyDescent="0.2">
      <c r="A69" s="14">
        <v>1</v>
      </c>
      <c r="B69" s="23"/>
      <c r="C69" s="14"/>
      <c r="D69" s="14"/>
      <c r="E69" s="15"/>
      <c r="F69" s="29"/>
      <c r="G69" s="15" t="s">
        <v>7</v>
      </c>
      <c r="H69" s="30"/>
    </row>
    <row r="70" spans="1:8" x14ac:dyDescent="0.2">
      <c r="A70" s="14">
        <v>2</v>
      </c>
      <c r="B70" s="23"/>
      <c r="C70" s="14"/>
      <c r="D70" s="14"/>
      <c r="E70" s="15"/>
      <c r="F70" s="29"/>
      <c r="G70" s="15" t="s">
        <v>7</v>
      </c>
      <c r="H70" s="30"/>
    </row>
    <row r="71" spans="1:8" x14ac:dyDescent="0.2">
      <c r="A71" s="103"/>
      <c r="B71" s="104"/>
      <c r="C71" s="104"/>
      <c r="D71" s="104"/>
      <c r="E71" s="105"/>
      <c r="F71" s="16" t="s">
        <v>30</v>
      </c>
      <c r="G71" s="11" t="s">
        <v>11</v>
      </c>
      <c r="H71" s="30"/>
    </row>
    <row r="73" spans="1:8" ht="12.75" customHeight="1" x14ac:dyDescent="0.2">
      <c r="A73" s="100" t="s">
        <v>70</v>
      </c>
      <c r="B73" s="101"/>
      <c r="C73" s="101"/>
      <c r="D73" s="101"/>
      <c r="E73" s="101"/>
      <c r="F73" s="101"/>
      <c r="G73" s="102"/>
    </row>
    <row r="74" spans="1:8" ht="12.75" customHeight="1" x14ac:dyDescent="0.2">
      <c r="A74" s="13" t="s">
        <v>6</v>
      </c>
      <c r="B74" s="106" t="s">
        <v>32</v>
      </c>
      <c r="C74" s="107"/>
      <c r="D74" s="108"/>
      <c r="E74" s="13" t="s">
        <v>9</v>
      </c>
      <c r="F74" s="13" t="s">
        <v>31</v>
      </c>
      <c r="G74" s="13" t="s">
        <v>11</v>
      </c>
    </row>
    <row r="75" spans="1:8" x14ac:dyDescent="0.2">
      <c r="A75" s="14">
        <v>1</v>
      </c>
      <c r="B75" s="97" t="s">
        <v>33</v>
      </c>
      <c r="C75" s="98"/>
      <c r="D75" s="99"/>
      <c r="E75" s="12"/>
      <c r="F75" s="12"/>
      <c r="G75" s="11" t="s">
        <v>7</v>
      </c>
    </row>
    <row r="76" spans="1:8" ht="12.75" customHeight="1" x14ac:dyDescent="0.2">
      <c r="A76" s="14">
        <v>2</v>
      </c>
      <c r="B76" s="97" t="s">
        <v>39</v>
      </c>
      <c r="C76" s="98"/>
      <c r="D76" s="99"/>
      <c r="E76" s="12"/>
      <c r="F76" s="12"/>
      <c r="G76" s="11" t="s">
        <v>7</v>
      </c>
    </row>
    <row r="77" spans="1:8" x14ac:dyDescent="0.2">
      <c r="A77" s="14">
        <v>3</v>
      </c>
      <c r="B77" s="97" t="s">
        <v>34</v>
      </c>
      <c r="C77" s="98"/>
      <c r="D77" s="99"/>
      <c r="E77" s="12"/>
      <c r="F77" s="12"/>
      <c r="G77" s="11" t="s">
        <v>7</v>
      </c>
    </row>
    <row r="78" spans="1:8" x14ac:dyDescent="0.2">
      <c r="A78" s="14">
        <v>4</v>
      </c>
      <c r="B78" s="97" t="s">
        <v>40</v>
      </c>
      <c r="C78" s="98"/>
      <c r="D78" s="99"/>
      <c r="E78" s="12"/>
      <c r="F78" s="12"/>
      <c r="G78" s="11" t="s">
        <v>7</v>
      </c>
    </row>
    <row r="79" spans="1:8" ht="26.1" customHeight="1" x14ac:dyDescent="0.2">
      <c r="A79" s="14">
        <v>5</v>
      </c>
      <c r="B79" s="97" t="s">
        <v>41</v>
      </c>
      <c r="C79" s="98"/>
      <c r="D79" s="99"/>
      <c r="E79" s="12"/>
      <c r="F79" s="12"/>
      <c r="G79" s="11" t="s">
        <v>7</v>
      </c>
    </row>
    <row r="80" spans="1:8" ht="26.1" customHeight="1" x14ac:dyDescent="0.2">
      <c r="A80" s="14">
        <v>6</v>
      </c>
      <c r="B80" s="97" t="s">
        <v>35</v>
      </c>
      <c r="C80" s="98"/>
      <c r="D80" s="99"/>
      <c r="E80" s="12" t="s">
        <v>72</v>
      </c>
      <c r="F80" s="12"/>
      <c r="G80" s="12" t="s">
        <v>7</v>
      </c>
    </row>
    <row r="81" spans="1:7" ht="26.1" customHeight="1" x14ac:dyDescent="0.2">
      <c r="A81" s="14">
        <v>7</v>
      </c>
      <c r="B81" s="113" t="s">
        <v>42</v>
      </c>
      <c r="C81" s="114"/>
      <c r="D81" s="115"/>
      <c r="E81" s="31"/>
      <c r="F81" s="12"/>
      <c r="G81" s="11" t="s">
        <v>7</v>
      </c>
    </row>
    <row r="82" spans="1:7" ht="12.75" customHeight="1" x14ac:dyDescent="0.2">
      <c r="A82" s="109" t="s">
        <v>71</v>
      </c>
      <c r="B82" s="110"/>
      <c r="C82" s="110"/>
      <c r="D82" s="110"/>
      <c r="E82" s="110"/>
      <c r="F82" s="110"/>
      <c r="G82" s="111"/>
    </row>
    <row r="83" spans="1:7" ht="160.5" customHeight="1" x14ac:dyDescent="0.2">
      <c r="A83" s="14">
        <v>8</v>
      </c>
      <c r="B83" s="97" t="s">
        <v>43</v>
      </c>
      <c r="C83" s="98"/>
      <c r="D83" s="99"/>
      <c r="E83" s="12"/>
      <c r="F83" s="12"/>
      <c r="G83" s="11" t="s">
        <v>7</v>
      </c>
    </row>
    <row r="84" spans="1:7" x14ac:dyDescent="0.2">
      <c r="A84" s="17"/>
      <c r="B84" s="27"/>
      <c r="C84" s="27"/>
      <c r="D84" s="27"/>
      <c r="E84" s="22"/>
      <c r="F84" s="16" t="s">
        <v>59</v>
      </c>
      <c r="G84" s="11" t="s">
        <v>11</v>
      </c>
    </row>
    <row r="87" spans="1:7" ht="12.75" customHeight="1" x14ac:dyDescent="0.2">
      <c r="A87" s="100" t="s">
        <v>66</v>
      </c>
      <c r="B87" s="101"/>
      <c r="C87" s="101"/>
      <c r="D87" s="101"/>
      <c r="E87" s="101"/>
      <c r="F87" s="101"/>
      <c r="G87" s="102"/>
    </row>
    <row r="88" spans="1:7" ht="25.5" x14ac:dyDescent="0.2">
      <c r="A88" s="11" t="s">
        <v>21</v>
      </c>
      <c r="B88" s="11" t="s">
        <v>20</v>
      </c>
      <c r="C88" s="11" t="s">
        <v>26</v>
      </c>
      <c r="D88" s="11" t="s">
        <v>24</v>
      </c>
      <c r="E88" s="11" t="s">
        <v>22</v>
      </c>
      <c r="F88" s="138" t="s">
        <v>23</v>
      </c>
      <c r="G88" s="139"/>
    </row>
    <row r="89" spans="1:7" ht="106.5" customHeight="1" x14ac:dyDescent="0.2">
      <c r="A89" s="12">
        <v>1</v>
      </c>
      <c r="B89" s="12"/>
      <c r="C89" s="18"/>
      <c r="D89" s="12"/>
      <c r="E89" s="19"/>
      <c r="F89" s="113"/>
      <c r="G89" s="115"/>
    </row>
    <row r="90" spans="1:7" x14ac:dyDescent="0.2">
      <c r="C90" s="20"/>
      <c r="E90" s="21"/>
      <c r="F90" s="20"/>
      <c r="G90" s="20"/>
    </row>
    <row r="91" spans="1:7" ht="12.75" customHeight="1" x14ac:dyDescent="0.2">
      <c r="A91" s="100" t="s">
        <v>67</v>
      </c>
      <c r="B91" s="101"/>
      <c r="C91" s="101"/>
      <c r="D91" s="101"/>
      <c r="E91" s="101"/>
      <c r="F91" s="101"/>
      <c r="G91" s="102"/>
    </row>
    <row r="92" spans="1:7" x14ac:dyDescent="0.2">
      <c r="A92" s="13" t="s">
        <v>27</v>
      </c>
      <c r="B92" s="13" t="s">
        <v>25</v>
      </c>
      <c r="C92" s="13" t="s">
        <v>26</v>
      </c>
      <c r="D92" s="13" t="s">
        <v>37</v>
      </c>
      <c r="E92" s="13" t="s">
        <v>49</v>
      </c>
      <c r="F92" s="13" t="s">
        <v>57</v>
      </c>
      <c r="G92" s="11" t="s">
        <v>11</v>
      </c>
    </row>
    <row r="93" spans="1:7" x14ac:dyDescent="0.2">
      <c r="A93" s="134">
        <v>1</v>
      </c>
      <c r="B93" s="136"/>
      <c r="C93" s="23"/>
      <c r="D93" s="24"/>
      <c r="E93" s="24"/>
      <c r="F93" s="142">
        <f>(DAYS360(D93,E93)+1)/30/12</f>
        <v>2.7777777777777779E-3</v>
      </c>
      <c r="G93" s="144" t="s">
        <v>11</v>
      </c>
    </row>
    <row r="94" spans="1:7" x14ac:dyDescent="0.2">
      <c r="A94" s="135"/>
      <c r="B94" s="137"/>
      <c r="C94" s="112"/>
      <c r="D94" s="112"/>
      <c r="E94" s="33"/>
      <c r="F94" s="143"/>
      <c r="G94" s="145"/>
    </row>
    <row r="95" spans="1:7" ht="12.75" customHeight="1" x14ac:dyDescent="0.2">
      <c r="A95" s="116" t="s">
        <v>51</v>
      </c>
      <c r="B95" s="117"/>
      <c r="C95" s="117"/>
      <c r="D95" s="117"/>
      <c r="E95" s="117"/>
      <c r="F95" s="117"/>
      <c r="G95" s="117"/>
    </row>
    <row r="96" spans="1:7" ht="12.75" customHeight="1" x14ac:dyDescent="0.2">
      <c r="G96" s="22"/>
    </row>
    <row r="97" spans="1:7" ht="12.75" customHeight="1" x14ac:dyDescent="0.2">
      <c r="A97" s="100" t="s">
        <v>68</v>
      </c>
      <c r="B97" s="101"/>
      <c r="C97" s="101"/>
      <c r="D97" s="101"/>
      <c r="E97" s="101"/>
      <c r="F97" s="101"/>
      <c r="G97" s="102"/>
    </row>
    <row r="98" spans="1:7" x14ac:dyDescent="0.2">
      <c r="A98" s="13" t="s">
        <v>6</v>
      </c>
      <c r="B98" s="13" t="s">
        <v>28</v>
      </c>
      <c r="C98" s="106" t="s">
        <v>29</v>
      </c>
      <c r="D98" s="108"/>
      <c r="E98" s="13" t="s">
        <v>19</v>
      </c>
      <c r="F98" s="13" t="s">
        <v>52</v>
      </c>
      <c r="G98" s="13" t="s">
        <v>58</v>
      </c>
    </row>
    <row r="99" spans="1:7" x14ac:dyDescent="0.2">
      <c r="A99" s="23">
        <v>1</v>
      </c>
      <c r="B99" s="23"/>
      <c r="C99" s="118"/>
      <c r="D99" s="119"/>
      <c r="E99" s="24"/>
      <c r="F99" s="24"/>
      <c r="G99" s="25">
        <f t="shared" ref="G99:G107" si="2">(DAYS360(E99,F99)+1)/30/12</f>
        <v>2.7777777777777779E-3</v>
      </c>
    </row>
    <row r="100" spans="1:7" x14ac:dyDescent="0.2">
      <c r="A100" s="23">
        <v>2</v>
      </c>
      <c r="B100" s="23"/>
      <c r="C100" s="118"/>
      <c r="D100" s="119"/>
      <c r="E100" s="24"/>
      <c r="F100" s="24"/>
      <c r="G100" s="25">
        <f t="shared" si="2"/>
        <v>2.7777777777777779E-3</v>
      </c>
    </row>
    <row r="101" spans="1:7" x14ac:dyDescent="0.2">
      <c r="A101" s="23">
        <v>3</v>
      </c>
      <c r="B101" s="23"/>
      <c r="C101" s="118"/>
      <c r="D101" s="119"/>
      <c r="E101" s="24"/>
      <c r="F101" s="24"/>
      <c r="G101" s="25">
        <f t="shared" si="2"/>
        <v>2.7777777777777779E-3</v>
      </c>
    </row>
    <row r="102" spans="1:7" x14ac:dyDescent="0.2">
      <c r="A102" s="23">
        <v>4</v>
      </c>
      <c r="B102" s="23"/>
      <c r="C102" s="118"/>
      <c r="D102" s="119"/>
      <c r="E102" s="24"/>
      <c r="F102" s="24"/>
      <c r="G102" s="25">
        <f t="shared" si="2"/>
        <v>2.7777777777777779E-3</v>
      </c>
    </row>
    <row r="103" spans="1:7" x14ac:dyDescent="0.2">
      <c r="A103" s="23">
        <v>5</v>
      </c>
      <c r="B103" s="23"/>
      <c r="C103" s="118"/>
      <c r="D103" s="119"/>
      <c r="E103" s="24"/>
      <c r="F103" s="24"/>
      <c r="G103" s="25">
        <f t="shared" si="2"/>
        <v>2.7777777777777779E-3</v>
      </c>
    </row>
    <row r="104" spans="1:7" x14ac:dyDescent="0.2">
      <c r="A104" s="23">
        <v>6</v>
      </c>
      <c r="B104" s="23"/>
      <c r="C104" s="118"/>
      <c r="D104" s="119"/>
      <c r="E104" s="24"/>
      <c r="F104" s="24"/>
      <c r="G104" s="25">
        <f t="shared" si="2"/>
        <v>2.7777777777777779E-3</v>
      </c>
    </row>
    <row r="105" spans="1:7" x14ac:dyDescent="0.2">
      <c r="A105" s="23">
        <v>7</v>
      </c>
      <c r="B105" s="23"/>
      <c r="C105" s="118"/>
      <c r="D105" s="119"/>
      <c r="E105" s="24"/>
      <c r="F105" s="24"/>
      <c r="G105" s="25">
        <f t="shared" si="2"/>
        <v>2.7777777777777779E-3</v>
      </c>
    </row>
    <row r="106" spans="1:7" x14ac:dyDescent="0.2">
      <c r="A106" s="23">
        <v>8</v>
      </c>
      <c r="B106" s="23"/>
      <c r="C106" s="118"/>
      <c r="D106" s="119"/>
      <c r="E106" s="24"/>
      <c r="F106" s="24"/>
      <c r="G106" s="25">
        <f t="shared" si="2"/>
        <v>2.7777777777777779E-3</v>
      </c>
    </row>
    <row r="107" spans="1:7" x14ac:dyDescent="0.2">
      <c r="A107" s="23">
        <v>9</v>
      </c>
      <c r="B107" s="23"/>
      <c r="C107" s="118"/>
      <c r="D107" s="119"/>
      <c r="E107" s="24"/>
      <c r="F107" s="24"/>
      <c r="G107" s="25">
        <f t="shared" si="2"/>
        <v>2.7777777777777779E-3</v>
      </c>
    </row>
    <row r="108" spans="1:7" x14ac:dyDescent="0.2">
      <c r="A108" s="26"/>
      <c r="B108" s="26"/>
      <c r="C108" s="26"/>
      <c r="D108" s="26"/>
      <c r="E108" s="26"/>
      <c r="F108" s="13" t="s">
        <v>46</v>
      </c>
      <c r="G108" s="15">
        <f>SUM(G99:G107)</f>
        <v>2.5000000000000001E-2</v>
      </c>
    </row>
    <row r="109" spans="1:7" x14ac:dyDescent="0.2">
      <c r="A109" s="26"/>
      <c r="B109" s="26"/>
      <c r="C109" s="26"/>
      <c r="D109" s="26"/>
      <c r="E109" s="26"/>
      <c r="F109" s="16" t="s">
        <v>47</v>
      </c>
      <c r="G109" s="11" t="str">
        <f>IF(G108&gt;=4,"CUMPLE","NO CUMPLE")</f>
        <v>NO CUMPLE</v>
      </c>
    </row>
    <row r="111" spans="1:7" ht="12.75" customHeight="1" x14ac:dyDescent="0.2">
      <c r="A111" s="100" t="s">
        <v>69</v>
      </c>
      <c r="B111" s="101"/>
      <c r="C111" s="101"/>
      <c r="D111" s="101"/>
      <c r="E111" s="101"/>
      <c r="F111" s="101"/>
      <c r="G111" s="102"/>
    </row>
    <row r="112" spans="1:7" x14ac:dyDescent="0.2">
      <c r="A112" s="13" t="s">
        <v>6</v>
      </c>
      <c r="B112" s="13" t="s">
        <v>54</v>
      </c>
      <c r="C112" s="13" t="s">
        <v>56</v>
      </c>
      <c r="D112" s="13" t="s">
        <v>48</v>
      </c>
      <c r="E112" s="13" t="s">
        <v>11</v>
      </c>
      <c r="F112" s="28" t="s">
        <v>53</v>
      </c>
      <c r="G112" s="13" t="s">
        <v>11</v>
      </c>
    </row>
    <row r="113" spans="1:7" x14ac:dyDescent="0.2">
      <c r="A113" s="14">
        <v>1</v>
      </c>
      <c r="B113" s="23"/>
      <c r="C113" s="14"/>
      <c r="D113" s="14"/>
      <c r="E113" s="15"/>
      <c r="F113" s="29"/>
      <c r="G113" s="15" t="s">
        <v>7</v>
      </c>
    </row>
    <row r="114" spans="1:7" x14ac:dyDescent="0.2">
      <c r="A114" s="14">
        <v>2</v>
      </c>
      <c r="B114" s="23"/>
      <c r="C114" s="14"/>
      <c r="D114" s="14"/>
      <c r="E114" s="15"/>
      <c r="F114" s="29"/>
      <c r="G114" s="15" t="s">
        <v>7</v>
      </c>
    </row>
    <row r="115" spans="1:7" x14ac:dyDescent="0.2">
      <c r="A115" s="103"/>
      <c r="B115" s="104"/>
      <c r="C115" s="104"/>
      <c r="D115" s="104"/>
      <c r="E115" s="105"/>
      <c r="F115" s="16" t="s">
        <v>30</v>
      </c>
      <c r="G115" s="11" t="s">
        <v>11</v>
      </c>
    </row>
    <row r="116" spans="1:7" x14ac:dyDescent="0.2">
      <c r="A116" s="17"/>
    </row>
    <row r="117" spans="1:7" ht="12.75" customHeight="1" x14ac:dyDescent="0.2">
      <c r="A117" s="100" t="s">
        <v>70</v>
      </c>
      <c r="B117" s="101"/>
      <c r="C117" s="101"/>
      <c r="D117" s="101"/>
      <c r="E117" s="101"/>
      <c r="F117" s="101"/>
      <c r="G117" s="102"/>
    </row>
    <row r="118" spans="1:7" ht="12.75" customHeight="1" x14ac:dyDescent="0.2">
      <c r="A118" s="13" t="s">
        <v>6</v>
      </c>
      <c r="B118" s="106" t="s">
        <v>32</v>
      </c>
      <c r="C118" s="107"/>
      <c r="D118" s="108"/>
      <c r="E118" s="13" t="s">
        <v>9</v>
      </c>
      <c r="F118" s="13" t="s">
        <v>31</v>
      </c>
      <c r="G118" s="13" t="s">
        <v>11</v>
      </c>
    </row>
    <row r="119" spans="1:7" x14ac:dyDescent="0.2">
      <c r="A119" s="14">
        <v>1</v>
      </c>
      <c r="B119" s="97" t="s">
        <v>33</v>
      </c>
      <c r="C119" s="98"/>
      <c r="D119" s="99"/>
      <c r="E119" s="12"/>
      <c r="F119" s="12"/>
      <c r="G119" s="11" t="s">
        <v>7</v>
      </c>
    </row>
    <row r="120" spans="1:7" ht="12.75" customHeight="1" x14ac:dyDescent="0.2">
      <c r="A120" s="14">
        <v>2</v>
      </c>
      <c r="B120" s="97" t="s">
        <v>39</v>
      </c>
      <c r="C120" s="98"/>
      <c r="D120" s="99"/>
      <c r="E120" s="12"/>
      <c r="F120" s="12"/>
      <c r="G120" s="11" t="s">
        <v>7</v>
      </c>
    </row>
    <row r="121" spans="1:7" x14ac:dyDescent="0.2">
      <c r="A121" s="14">
        <v>3</v>
      </c>
      <c r="B121" s="97" t="s">
        <v>34</v>
      </c>
      <c r="C121" s="98"/>
      <c r="D121" s="99"/>
      <c r="E121" s="12"/>
      <c r="F121" s="12"/>
      <c r="G121" s="11" t="s">
        <v>7</v>
      </c>
    </row>
    <row r="122" spans="1:7" ht="12.75" customHeight="1" x14ac:dyDescent="0.2">
      <c r="A122" s="14">
        <v>4</v>
      </c>
      <c r="B122" s="97" t="s">
        <v>40</v>
      </c>
      <c r="C122" s="98"/>
      <c r="D122" s="99"/>
      <c r="E122" s="12"/>
      <c r="F122" s="12"/>
      <c r="G122" s="11" t="s">
        <v>7</v>
      </c>
    </row>
    <row r="123" spans="1:7" ht="26.1" customHeight="1" x14ac:dyDescent="0.2">
      <c r="A123" s="14">
        <v>5</v>
      </c>
      <c r="B123" s="97" t="s">
        <v>41</v>
      </c>
      <c r="C123" s="98"/>
      <c r="D123" s="99"/>
      <c r="E123" s="12"/>
      <c r="F123" s="12"/>
      <c r="G123" s="11" t="s">
        <v>7</v>
      </c>
    </row>
    <row r="124" spans="1:7" ht="26.1" customHeight="1" x14ac:dyDescent="0.2">
      <c r="A124" s="14">
        <v>6</v>
      </c>
      <c r="B124" s="97" t="s">
        <v>35</v>
      </c>
      <c r="C124" s="98"/>
      <c r="D124" s="99"/>
      <c r="E124" s="12" t="s">
        <v>45</v>
      </c>
      <c r="F124" s="12"/>
      <c r="G124" s="12" t="s">
        <v>45</v>
      </c>
    </row>
    <row r="125" spans="1:7" ht="26.1" customHeight="1" x14ac:dyDescent="0.2">
      <c r="A125" s="14">
        <v>7</v>
      </c>
      <c r="B125" s="113" t="s">
        <v>42</v>
      </c>
      <c r="C125" s="114"/>
      <c r="D125" s="115"/>
      <c r="E125" s="31"/>
      <c r="F125" s="12"/>
      <c r="G125" s="11" t="s">
        <v>7</v>
      </c>
    </row>
    <row r="126" spans="1:7" ht="12.75" customHeight="1" x14ac:dyDescent="0.2">
      <c r="A126" s="109" t="s">
        <v>71</v>
      </c>
      <c r="B126" s="110"/>
      <c r="C126" s="110"/>
      <c r="D126" s="110"/>
      <c r="E126" s="110"/>
      <c r="F126" s="110"/>
      <c r="G126" s="111"/>
    </row>
    <row r="127" spans="1:7" ht="163.5" customHeight="1" x14ac:dyDescent="0.2">
      <c r="A127" s="14">
        <v>8</v>
      </c>
      <c r="B127" s="97" t="s">
        <v>43</v>
      </c>
      <c r="C127" s="98"/>
      <c r="D127" s="99"/>
      <c r="E127" s="12"/>
      <c r="F127" s="12"/>
      <c r="G127" s="11" t="s">
        <v>7</v>
      </c>
    </row>
    <row r="128" spans="1:7" x14ac:dyDescent="0.2">
      <c r="A128" s="17"/>
      <c r="B128" s="27"/>
      <c r="C128" s="27"/>
      <c r="D128" s="27"/>
      <c r="E128" s="22"/>
      <c r="F128" s="16" t="s">
        <v>59</v>
      </c>
      <c r="G128" s="11" t="s">
        <v>11</v>
      </c>
    </row>
    <row r="130" spans="1:7" ht="12.75" customHeight="1" x14ac:dyDescent="0.2">
      <c r="A130" s="146" t="s">
        <v>44</v>
      </c>
      <c r="B130" s="147"/>
      <c r="C130" s="147"/>
      <c r="D130" s="147"/>
      <c r="E130" s="148"/>
      <c r="F130" s="149" t="s">
        <v>11</v>
      </c>
      <c r="G130" s="150"/>
    </row>
  </sheetData>
  <mergeCells count="99">
    <mergeCell ref="B41:D41"/>
    <mergeCell ref="B42:D42"/>
    <mergeCell ref="B43:D43"/>
    <mergeCell ref="B44:D44"/>
    <mergeCell ref="C106:D106"/>
    <mergeCell ref="B79:D79"/>
    <mergeCell ref="B80:D80"/>
    <mergeCell ref="B81:D81"/>
    <mergeCell ref="B83:D83"/>
    <mergeCell ref="C103:D103"/>
    <mergeCell ref="C104:D104"/>
    <mergeCell ref="C105:D105"/>
    <mergeCell ref="A50:G50"/>
    <mergeCell ref="F51:G51"/>
    <mergeCell ref="F52:G52"/>
    <mergeCell ref="A60:G60"/>
    <mergeCell ref="A130:E130"/>
    <mergeCell ref="F130:G130"/>
    <mergeCell ref="C107:D107"/>
    <mergeCell ref="A12:G12"/>
    <mergeCell ref="F13:G13"/>
    <mergeCell ref="F14:G14"/>
    <mergeCell ref="A16:G16"/>
    <mergeCell ref="A18:A19"/>
    <mergeCell ref="B18:B19"/>
    <mergeCell ref="A20:G20"/>
    <mergeCell ref="A22:G22"/>
    <mergeCell ref="C23:D23"/>
    <mergeCell ref="C24:D24"/>
    <mergeCell ref="C26:D26"/>
    <mergeCell ref="F93:F94"/>
    <mergeCell ref="G93:G94"/>
    <mergeCell ref="A7:G7"/>
    <mergeCell ref="A87:G87"/>
    <mergeCell ref="F88:G88"/>
    <mergeCell ref="F89:G89"/>
    <mergeCell ref="A91:G91"/>
    <mergeCell ref="B9:C9"/>
    <mergeCell ref="B10:C10"/>
    <mergeCell ref="A8:G8"/>
    <mergeCell ref="F9:G9"/>
    <mergeCell ref="F10:G10"/>
    <mergeCell ref="A54:G54"/>
    <mergeCell ref="A56:A57"/>
    <mergeCell ref="B56:B57"/>
    <mergeCell ref="F56:F57"/>
    <mergeCell ref="G56:G57"/>
    <mergeCell ref="A58:G58"/>
    <mergeCell ref="C61:D61"/>
    <mergeCell ref="C62:D62"/>
    <mergeCell ref="C63:D63"/>
    <mergeCell ref="A67:G67"/>
    <mergeCell ref="A71:E71"/>
    <mergeCell ref="A73:G73"/>
    <mergeCell ref="A93:A94"/>
    <mergeCell ref="B93:B94"/>
    <mergeCell ref="B74:D74"/>
    <mergeCell ref="C98:D98"/>
    <mergeCell ref="B77:D77"/>
    <mergeCell ref="B78:D78"/>
    <mergeCell ref="C99:D99"/>
    <mergeCell ref="C100:D100"/>
    <mergeCell ref="C101:D101"/>
    <mergeCell ref="C102:D102"/>
    <mergeCell ref="A1:G1"/>
    <mergeCell ref="A3:G3"/>
    <mergeCell ref="A2:G2"/>
    <mergeCell ref="A4:G4"/>
    <mergeCell ref="A5:G5"/>
    <mergeCell ref="B46:D46"/>
    <mergeCell ref="C25:D25"/>
    <mergeCell ref="A45:G45"/>
    <mergeCell ref="D57:E57"/>
    <mergeCell ref="A82:G82"/>
    <mergeCell ref="B75:D75"/>
    <mergeCell ref="B76:D76"/>
    <mergeCell ref="A126:G126"/>
    <mergeCell ref="C94:D94"/>
    <mergeCell ref="B121:D121"/>
    <mergeCell ref="A117:G117"/>
    <mergeCell ref="B127:D127"/>
    <mergeCell ref="B122:D122"/>
    <mergeCell ref="B123:D123"/>
    <mergeCell ref="B124:D124"/>
    <mergeCell ref="B125:D125"/>
    <mergeCell ref="B118:D118"/>
    <mergeCell ref="B119:D119"/>
    <mergeCell ref="B120:D120"/>
    <mergeCell ref="A95:G95"/>
    <mergeCell ref="A111:G111"/>
    <mergeCell ref="A115:E115"/>
    <mergeCell ref="A97:G97"/>
    <mergeCell ref="B39:D39"/>
    <mergeCell ref="B40:D40"/>
    <mergeCell ref="A30:G30"/>
    <mergeCell ref="A34:E34"/>
    <mergeCell ref="A36:G36"/>
    <mergeCell ref="B37:D37"/>
    <mergeCell ref="B38:D38"/>
  </mergeCells>
  <phoneticPr fontId="14" type="noConversion"/>
  <conditionalFormatting sqref="D32:D33">
    <cfRule type="cellIs" dxfId="8" priority="5" operator="lessThan">
      <formula>700</formula>
    </cfRule>
  </conditionalFormatting>
  <conditionalFormatting sqref="D69:D70">
    <cfRule type="cellIs" dxfId="7" priority="3" operator="lessThan">
      <formula>700</formula>
    </cfRule>
  </conditionalFormatting>
  <conditionalFormatting sqref="D113:D114">
    <cfRule type="cellIs" dxfId="6" priority="11" operator="lessThan">
      <formula>700</formula>
    </cfRule>
  </conditionalFormatting>
  <conditionalFormatting sqref="G18 G28 G34:G35">
    <cfRule type="cellIs" dxfId="5" priority="6" operator="equal">
      <formula>"NO CUMPLE"</formula>
    </cfRule>
  </conditionalFormatting>
  <conditionalFormatting sqref="G47:G48">
    <cfRule type="cellIs" dxfId="4" priority="1" operator="equal">
      <formula>"NO CUMPLE"</formula>
    </cfRule>
  </conditionalFormatting>
  <conditionalFormatting sqref="G56 G65 G71">
    <cfRule type="cellIs" dxfId="3" priority="4" operator="equal">
      <formula>"NO CUMPLE"</formula>
    </cfRule>
  </conditionalFormatting>
  <conditionalFormatting sqref="G84">
    <cfRule type="cellIs" dxfId="2" priority="2" operator="equal">
      <formula>"NO CUMPLE"</formula>
    </cfRule>
  </conditionalFormatting>
  <conditionalFormatting sqref="G93 G109 G115">
    <cfRule type="cellIs" dxfId="1" priority="13" operator="equal">
      <formula>"NO CUMPLE"</formula>
    </cfRule>
  </conditionalFormatting>
  <conditionalFormatting sqref="G128">
    <cfRule type="cellIs" dxfId="0" priority="9" operator="equal">
      <formula>"NO CUMPLE"</formula>
    </cfRule>
  </conditionalFormatting>
  <printOptions horizontalCentered="1" verticalCentered="1"/>
  <pageMargins left="0.70866141732283472" right="0.70866141732283472" top="0.74803149606299213" bottom="0.74803149606299213" header="0.31496062992125984" footer="0.31496062992125984"/>
  <pageSetup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CONSOLIDADO</vt:lpstr>
      <vt:lpstr>EXPERIENCIA</vt:lpstr>
      <vt:lpstr>EQUIPO MÍNIMO</vt:lpstr>
      <vt:lpstr>EQUIPO MINIMO DE TRABAJO</vt:lpstr>
      <vt:lpstr>CONSOLIDADO!Área_de_impresión</vt:lpstr>
      <vt:lpstr>'EQUIPO MÍNIMO'!Área_de_impresión</vt:lpstr>
      <vt:lpstr>'EQUIPO MINIMO DE TRABAJO'!Área_de_impresión</vt:lpstr>
      <vt:lpstr>EXPERIENCIA!Área_de_impresión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paulo ayala</cp:lastModifiedBy>
  <cp:revision/>
  <cp:lastPrinted>2024-10-04T13:04:36Z</cp:lastPrinted>
  <dcterms:created xsi:type="dcterms:W3CDTF">1996-11-27T10:00:04Z</dcterms:created>
  <dcterms:modified xsi:type="dcterms:W3CDTF">2024-10-04T13:04:46Z</dcterms:modified>
  <cp:category/>
  <cp:contentStatus/>
</cp:coreProperties>
</file>