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Entidades Publicas\2. PROCESOS LICITACIONES\01_CLIENTES VIGENTES\U.D.FRANCISCO JOSE DE CALDAS_899999230\Convocatoria Publica 006-2026\EVALUACION\"/>
    </mc:Choice>
  </mc:AlternateContent>
  <xr:revisionPtr revIDLastSave="0" documentId="13_ncr:1_{11FD3083-9B8B-4D83-B29E-D2B59263C907}" xr6:coauthVersionLast="47" xr6:coauthVersionMax="47" xr10:uidLastSave="{00000000-0000-0000-0000-000000000000}"/>
  <bookViews>
    <workbookView xWindow="28680" yWindow="-120" windowWidth="20730" windowHeight="11040" tabRatio="701" activeTab="3" xr2:uid="{00000000-000D-0000-FFFF-FFFF00000000}"/>
  </bookViews>
  <sheets>
    <sheet name="GENERALIDADES" sheetId="25" r:id="rId1"/>
    <sheet name="IRF" sheetId="18" r:id="rId2"/>
    <sheet name="ECONOMICA " sheetId="28" r:id="rId3"/>
    <sheet name="CONSOLIDADO" sheetId="29" r:id="rId4"/>
  </sheets>
  <externalReferences>
    <externalReference r:id="rId5"/>
    <externalReference r:id="rId6"/>
  </externalReferences>
  <definedNames>
    <definedName name="_1">#REF!</definedName>
    <definedName name="_2">#REF!</definedName>
    <definedName name="_3">#REF!</definedName>
    <definedName name="_Toc140149825_1">[1]JURIDICA!#REF!</definedName>
    <definedName name="_Toc140149825_59">#REF!</definedName>
    <definedName name="_Toc142149825_60">#REF!</definedName>
    <definedName name="A_impresión_IM">#REF!</definedName>
    <definedName name="AMOR">[1]JURIDICA!#REF!</definedName>
    <definedName name="FFFFFFF">#REF!</definedName>
    <definedName name="GG">[1]JURIDICA!#REF!</definedName>
    <definedName name="GGGGGG">#REF!</definedName>
    <definedName name="opcion2">'[2]CUADRO RESUMEN'!$L$21</definedName>
    <definedName name="opcion3">'[2]CUADRO RESUMEN'!$L$22</definedName>
    <definedName name="opcion4">'[2]CUADRO RESUMEN'!$L$23</definedName>
    <definedName name="opcion5">'[2]CUADRO RESUMEN'!$L$24</definedName>
    <definedName name="opcion6">'[2]CUADRO RESUMEN'!$L$25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29" l="1"/>
  <c r="E12" i="29"/>
  <c r="D12" i="29"/>
  <c r="F10" i="29"/>
  <c r="E10" i="29"/>
  <c r="F7" i="29"/>
  <c r="E7" i="29"/>
  <c r="F4" i="29"/>
  <c r="E4" i="29"/>
  <c r="D10" i="29"/>
  <c r="D7" i="29"/>
  <c r="D4" i="29"/>
  <c r="F8" i="29"/>
  <c r="E8" i="29"/>
  <c r="D8" i="29"/>
  <c r="F5" i="29"/>
  <c r="E5" i="29"/>
  <c r="D5" i="29"/>
  <c r="G15" i="28"/>
  <c r="G16" i="28"/>
  <c r="G14" i="28"/>
  <c r="F10" i="28" l="1"/>
  <c r="H26" i="18"/>
  <c r="D26" i="18"/>
  <c r="H22" i="18"/>
  <c r="H20" i="18"/>
  <c r="F20" i="18"/>
  <c r="D22" i="18"/>
  <c r="D20" i="18"/>
  <c r="F13" i="18"/>
  <c r="H12" i="18"/>
  <c r="D12" i="18"/>
  <c r="D11" i="18"/>
  <c r="H11" i="18"/>
  <c r="F9" i="18"/>
  <c r="C12" i="29"/>
  <c r="C7" i="29"/>
  <c r="C4" i="29"/>
  <c r="B31" i="18"/>
  <c r="H31" i="18" l="1"/>
  <c r="D31" i="18"/>
  <c r="F31" i="18"/>
  <c r="F9" i="28"/>
</calcChain>
</file>

<file path=xl/sharedStrings.xml><?xml version="1.0" encoding="utf-8"?>
<sst xmlns="http://schemas.openxmlformats.org/spreadsheetml/2006/main" count="131" uniqueCount="100">
  <si>
    <t>1. Puntajes Condiciones Complementarias</t>
  </si>
  <si>
    <t>Puntaje</t>
  </si>
  <si>
    <t>CONDICIONES TÉCNICAS COMPLEMENTARIAS</t>
  </si>
  <si>
    <t xml:space="preserve">Condiciones Complementarias </t>
  </si>
  <si>
    <t>En consideración a que la disposición contenida en el artículo 1071 del Código de Comercio, de conformidad con lo dispuesto en el artículo 1162 del mismo Código, puede ser modificada a sentido favorable al tomador, asegurado o beneficiario, con el objetivo de reforzar la seriedad de los ofrecimientos efectuados en la etapa pre-contractual y precaver que las compañías oferentes realicen una adecuada selección del riesgo en dicha etapa, con la presentación de la oferta las aseguradoras proponentes aceptan la limitación de los eventos de revocación unilateral a las siguientes circunstancias:</t>
  </si>
  <si>
    <t>2. Revocación no imputable a la aseguradora de los contratos de reaseguro: Se presenta cuando la aseguradora al momento de dar el aviso de revocación acredita documentalmente que el contrato de reaseguro que respaldaba la colocación fue revocado por los reaseguradores respectivos, por causas no imputables a fallas de la aseguradora en el análisis y transferencia del riesgo.</t>
  </si>
  <si>
    <t>Para acceder a la calificacion de esta condición, el oferente acepta con la presentacion del ofrecimiento, el cumplimiento de los siguientes requisitos:</t>
  </si>
  <si>
    <t xml:space="preserve">**Las recomendaciones, sugerencias y/o demás aspectos que se deriven del resultado de este estudio, no generarán exigencia de implementación de medidas de prevención y/o control de riesgo, aplicación de garantías o cualquier tipo de compromiso para el asegurado, así como la modificación de las condiciones ofertadas.  </t>
  </si>
  <si>
    <t>***El estudio deberá realizarse dentro de los cuatro (4) primeros meses de la vigencia de la póliza, para lo cual la aseguradora se compromete a presentar dentro de los primeros treinta (30) dias calendarios, contados a partir de la fecha del inicio de la vigencia de la póliza, el cronograma en el que se indiquen las actividades que desarrollará para tal efecto y los funcionarios y/o firma externa que llevarán a cabo las mismas.</t>
  </si>
  <si>
    <t>De conformidad con lo anterior, a la propuesta que cumpla las condiciones antes expuestas se les asignará el puntaje estipulado para el ofrecimiento de este estudio y la propuesta que no cumpla, modifique y/o condicione los términos exigidos para esta condición, se calificara con cero(0) puntos.</t>
  </si>
  <si>
    <t>300 Puntos</t>
  </si>
  <si>
    <t>1. Resultado de siniestralidad: Se presenta cuando en vigencia de la póliza suscrita  y durante el término corrido hasta la fecha de aviso de la revocación, exista una siniestralidad superior al 50% del limite basico general asegurado.</t>
  </si>
  <si>
    <t>Límite adicional para el Anexo Costo de Limpieza.</t>
  </si>
  <si>
    <t>Se califica el límite adicional al básico obligatorio y los demás en forma proporcional, aplicando una regla de tres.</t>
  </si>
  <si>
    <t>UNIVERSIDAD DISTRITAL FRANCISCO JOSE DE CALDAS
SEGURO DE INFIDELIDAD Y RIESGOS FINANCIEROS</t>
  </si>
  <si>
    <t>TOTAL</t>
  </si>
  <si>
    <t>Ofrecimiento de límite adicional al basico de $250.000.000 evento y en el agregado anual $500.000.000. Total Puntos 15</t>
  </si>
  <si>
    <t>*El costo del Survey, queda acordado a cargo de la aseguradora, es decir, no genera ningún costo adicional al de la oferta económica.</t>
  </si>
  <si>
    <t>TOTAL IRF</t>
  </si>
  <si>
    <t>Ofrecimiento de límite adicional al basico de $500.000.000 evento y en el agregado anual $1.000.000.000. Total Puntos 50 puntos</t>
  </si>
  <si>
    <t>ANEXO No 2</t>
  </si>
  <si>
    <t>Ofrecimiento de Estudio de Riesgos (Aplica para un solo proceso al interior de la Universidad)</t>
  </si>
  <si>
    <r>
      <t xml:space="preserve">Faltantes de inventario:
</t>
    </r>
    <r>
      <rPr>
        <sz val="11"/>
        <rFont val="Tahoma"/>
        <family val="2"/>
      </rPr>
      <t>El oferente ofrecerá la cobertura para los faltantes de inventarios atribuibles a funcionarios de LA UNIVERSIDAD DISTRITAL FRANCISCO JOSE DE CALDAS siempre y cuando tales pérdidas sean consecuencia de delitos amparados en este seguro. Para la calificación de esta condición, se asignará el mayor puntaje al proponente que ofrezca, el mayor límite asegurado en porcentaje, sin cobro de prima adicional, los demás en forma proporcional, utilizando una regla de tres</t>
    </r>
  </si>
  <si>
    <r>
      <t xml:space="preserve">Ampliación en meses del perido máximo de indemnización en la cobertura de costo neto financiero. </t>
    </r>
    <r>
      <rPr>
        <sz val="11"/>
        <rFont val="Tahoma"/>
        <family val="2"/>
      </rPr>
      <t>Se califica el límite adicional al básico obligatorio y los demás en forma proporcional, aplicando una regla de tres.</t>
    </r>
  </si>
  <si>
    <r>
      <t xml:space="preserve">Límite adicional para aviso del Aviso de Siniestro. </t>
    </r>
    <r>
      <rPr>
        <sz val="11"/>
        <rFont val="Tahoma"/>
        <family val="2"/>
      </rPr>
      <t>Se califica el límite adicional al básico obligatorio y los demás en forma proporcional, aplicando una regla de tres.</t>
    </r>
  </si>
  <si>
    <r>
      <t xml:space="preserve">Revocación de la póliza. </t>
    </r>
    <r>
      <rPr>
        <sz val="11"/>
        <rFont val="Tahoma"/>
        <family val="2"/>
      </rPr>
      <t>Se califica el mayor término de días ofrecido adicional al básico, y los demás en forma proporcional aplicando una regla de tres.</t>
    </r>
  </si>
  <si>
    <r>
      <t xml:space="preserve">Menor límite en días para deducible de costo neto financiero. </t>
    </r>
    <r>
      <rPr>
        <sz val="11"/>
        <rFont val="Tahoma"/>
        <family val="2"/>
      </rPr>
      <t>Se califica con el mayor puntaje al oferente que ofrezca el menor  número de días para el deducible de costo neto financiero establecido en condiciones básicas y los demás en forma proporcional, aplicando una regla de tres.</t>
    </r>
  </si>
  <si>
    <r>
      <rPr>
        <b/>
        <sz val="11"/>
        <rFont val="Tahoma"/>
        <family val="2"/>
      </rPr>
      <t>Limitación de eventos para la revocación de la póliza.</t>
    </r>
    <r>
      <rPr>
        <sz val="11"/>
        <rFont val="Tahoma"/>
        <family val="2"/>
      </rPr>
      <t xml:space="preserve"> (La asignación del puntaje de ésta condición, está sujeta a la aceptación del texto de la misma, bajo los mismos términos, la modificación o condicionamiento da lugar a la calificación de cero (0) puntos)</t>
    </r>
  </si>
  <si>
    <r>
      <t xml:space="preserve">En la cláusula de Infidelidad no es necesario demostrar la ganancia personal del empleado que cometa el ilícito, por lo tanto debe permanecer con el texto original. </t>
    </r>
    <r>
      <rPr>
        <sz val="11"/>
        <rFont val="Tahoma"/>
        <family val="2"/>
      </rPr>
      <t>La aceptación de esta condición otorgará el puntaje ofrecido, la negación para aceptar esta condición no concederá puntaje.</t>
    </r>
  </si>
  <si>
    <r>
      <t>Cláusula de Bono por no reclamación.</t>
    </r>
    <r>
      <rPr>
        <sz val="11"/>
        <rFont val="Tahoma"/>
        <family val="2"/>
      </rPr>
      <t xml:space="preserve"> Del 10% anual sobre la prima neta anual, por la no existencia de siniestros durante la vigencia de la póliza..La aceptación de esta condición otorgará el puntaje ofrecido, la negación para aceptar esta condición no concederá puntaje.</t>
    </r>
  </si>
  <si>
    <r>
      <t xml:space="preserve">Extención de la aplicación de la cláusula de bono por no reclamación. </t>
    </r>
    <r>
      <rPr>
        <sz val="11"/>
        <rFont val="Tahoma"/>
        <family val="2"/>
      </rPr>
      <t>Queda expresamente convenido y aceptado que la Aseguradora efectuará el pago de la devolución del monto a que tenga derecho la Entidad asegurada, por concepto de la cláusula de bono por no reclamción, sin sujetar el mismo, a la renovación y/o prórroga de la póliza con la misma aseguradora y/o reaseguradores y/o corredores u otro tipo de condición similar.                                                                                                                                                                  De igual forma, se acuerda que la Aseguradora presentará a la Entidad asegurada, la liquidación de la devolución correspondiente, dentro de los (30) treinta días siguientes a la fecha e vencimiento de cda periodo anual de la vigencia de la póliza y en el caso de que el último periodo de vigencia sea menor a un año, la liquidación serealizará en forma proporcional al mismo. De igual forma queda convenido que la compañía Aseguradora realizará el giro de la devolución, previa autorización de la entidad asegurada.</t>
    </r>
  </si>
  <si>
    <r>
      <t xml:space="preserve">Desaparición misteriosa y destrucción con respecto a dinero y títulos valores, en predios del asegurado. </t>
    </r>
    <r>
      <rPr>
        <sz val="11"/>
        <rFont val="Tahoma"/>
        <family val="2"/>
      </rPr>
      <t>La aceptación de esta condición otorgará el puntaje ofrecido, la negación para aceptar esta condición no concederá puntaje.</t>
    </r>
  </si>
  <si>
    <r>
      <t xml:space="preserve">Eliminación de garantías. </t>
    </r>
    <r>
      <rPr>
        <sz val="11"/>
        <rFont val="Tahoma"/>
        <family val="2"/>
      </rPr>
      <t>El oferente acepta la no aplicación de ninguna garantía en la póliza de Infidelidad y Riesgos Financieros
se calificará con el mayor puntaje al proponente que otrogue la condicion</t>
    </r>
  </si>
  <si>
    <t xml:space="preserve">REGLAS DE INTERPRETACIÓN PARA LA EVALUACIÓN DE LAS CONDICIONES TECNICAS COMPLEMENTARIAS </t>
  </si>
  <si>
    <t xml:space="preserve">CONDICIONES COMPLEMENTARIAS. </t>
  </si>
  <si>
    <t>Las condiciones, coberturas, cláusulas, límites y/o plazo indicados a continuación no son de obligatorio ofrecimiento por los oferentes. Para su calificación  se considerarán los siguientes criterios que corresponden a los generales aplicables, por lo tanto en el caso que se estipulen criterios particulares dentro del contenido de las condiciones, estos primarán sobre los generales:</t>
  </si>
  <si>
    <t xml:space="preserve">¬ Condiciones complementarias para las cuales aplican sublímites y/o plazos: </t>
  </si>
  <si>
    <t xml:space="preserve">Las condiciones complementarias abajo indicadas, para las cuales se señalan sublímites y/o plazos, se calificarán con la asignación del máximo puntaje para la propuesta que ofrezca o se aproxime al sublímite y/o plazo señalado. Las demás ofertas se calificarán en forma proporcional al de la propuesta calificada con el maximo puntaje.  </t>
  </si>
  <si>
    <t xml:space="preserve">Las condiciones complementarias abajo indicadas, en las que solo se consigna texto, se calificarán con la asignación del máximo puntaje para la propuesta que las ofrezca sin sublímite y/o término, es decir, se considerarán otorgadas al 100%. En caso de propuestas que ofrezcan estas condiciones modificadas en cuanto a plazo y/o límite, se asignará el puntaje en forma proporcional con la considerada al 100%  </t>
  </si>
  <si>
    <t>Para las condiciones complementarias para las que se indica requerimiento de límites y/o plazos,  se calificarán hasta el límite y/o plazo solicitado; es decir, los excesos u ofrecimientos adicionales a los señalados en las condiciones complementarias, no se considerarán para asignación de puntaje, sin embargo, el oferente se obliga a otorgarlo en caso de adjudicación y acepta dicha condición con la firma de la oferta.</t>
  </si>
  <si>
    <t xml:space="preserve">¬ Para la aplicación de la calificación proporcional y descendente de coberturas y/o cláusulas que indiquen sublímites por evento / vigencia o agregado anual, se aplicará para la calificación de evento el 50% del puntaje establecido para la condición evaluada y el 50% para la de vigencia o agregado anual. De igual forma la oferta que contemple solamente sublímite para evento, se considerará para la calificación de los dos (2) aspectos, es decir, evento / vigencia o agregado anual.      </t>
  </si>
  <si>
    <t xml:space="preserve">¬ Condiciones complementarias, con requerimiento de oferta de limites y/o valores fijos que se registren en tablas y/o que contemplen rangos y/o valores con base en los cuales se debe efectuar el ofrecimiento:  </t>
  </si>
  <si>
    <t xml:space="preserve">1. Para acceder a calificación, el oferente deberá registrar en forma expresa y de manera clara, el valor y/o límite que ofrece.  </t>
  </si>
  <si>
    <t xml:space="preserve">2.  En el caso de presentar propuesta por un valor y/o límite diferente al establecido en los  rangos de la tabla, se tomará para la asignación de puntaje, el monto y/o límite del rango inmediatamente anterior al del valor ofrecido y el Oferente acepta esta condición con la firma de la oferta y, de ser adjudicada la propuesta, expedirá la póliza con el valor indicado en la propuesta. </t>
  </si>
  <si>
    <t xml:space="preserve">En el caso de que en el resultado del calculo proporcional arroje un puntaje menor a un punto, se asignará como calificación 1,00 punto, cuando sea mayor o igual a 0,5 en consecuencia el valor inferior a 0,5 no se asignara puntaje.      </t>
  </si>
  <si>
    <t>¬ El oferente deberá señalar expresamente en su propuesta las condiciones complementarias que ofrece especificando limite, periodo y demás información necesaria para su evaluación de acuerdo con las condiciones de cada una de ellas, en caso de que no lo indique,se entenderá que las mismas no fueron ofrecidas y por lo tanto no se asignará puntaje alguno.</t>
  </si>
  <si>
    <r>
      <t xml:space="preserve">Se precisa que el ofrecimiento de condiciones (que presten beneficio a la Entidad Asegurada), </t>
    </r>
    <r>
      <rPr>
        <b/>
        <u/>
        <sz val="11"/>
        <rFont val="Tahoma"/>
        <family val="2"/>
      </rPr>
      <t>adicionales</t>
    </r>
    <r>
      <rPr>
        <sz val="11"/>
        <rFont val="Tahoma"/>
        <family val="2"/>
      </rPr>
      <t xml:space="preserve"> a las complementarias solicitadas o en exceso a las mismas; no serán objeto de asignación de puntaje, no obstante la presentación de éstas obliga a la Aseguradora a su otorgamiento en caso de que el contrato le sea adjudicado y el oferente con la firma de la propuesta acepta esta condición.</t>
    </r>
  </si>
  <si>
    <r>
      <t xml:space="preserve">¬ Condiciones complementarias </t>
    </r>
    <r>
      <rPr>
        <b/>
        <u/>
        <sz val="11"/>
        <rFont val="Tahoma"/>
        <family val="2"/>
      </rPr>
      <t>que</t>
    </r>
    <r>
      <rPr>
        <b/>
        <sz val="11"/>
        <rFont val="Tahoma"/>
        <family val="2"/>
      </rPr>
      <t xml:space="preserve"> contienen solo texto: </t>
    </r>
  </si>
  <si>
    <r>
      <t xml:space="preserve">Límite adicional de valor asegurado al básico exigido de, cualquier pérdida $4.000.000.000 y $.000.000.000 en el agregado anual. </t>
    </r>
    <r>
      <rPr>
        <sz val="11"/>
        <rFont val="Tahoma"/>
        <family val="2"/>
      </rPr>
      <t xml:space="preserve">Se califica el límite adicional al básico obligatorio sin cobro de prima de acuerdo con lo siguiente: </t>
    </r>
  </si>
  <si>
    <t>UNIVERSIDAD DISTRITAL FRANCISCO JOSE DE CALDAS</t>
  </si>
  <si>
    <t>PUNTAJE</t>
  </si>
  <si>
    <t>CONSOLIDADO CALIFICACION FINAL</t>
  </si>
  <si>
    <t>FACTORES</t>
  </si>
  <si>
    <t>FACTOR ECONÓMICO</t>
  </si>
  <si>
    <t>B – Menores Deducibles</t>
  </si>
  <si>
    <t>FACTOR DE CALIDAD</t>
  </si>
  <si>
    <t>C - Cláusulas y/o Condiciones Complementarias Calificables.</t>
  </si>
  <si>
    <t>D- Apoyo a la Industria Nacional Ley 816 de 2003 100</t>
  </si>
  <si>
    <t>MÉTODO APLICABLE</t>
  </si>
  <si>
    <t>MEDIA GEOMETRICA CON PRESUPUESTO OFICIAL</t>
  </si>
  <si>
    <t>PRESUPUESTO OFICIAL</t>
  </si>
  <si>
    <t>OFERTAS VÁLIDAS</t>
  </si>
  <si>
    <t>IT</t>
  </si>
  <si>
    <t>OFERENTE</t>
  </si>
  <si>
    <t>OFERTA</t>
  </si>
  <si>
    <t>PUNTAJE 
MÁXIMO</t>
  </si>
  <si>
    <t>UNIVERSIDAD DISTRITAL</t>
  </si>
  <si>
    <t>A – Valor de la oferta – Mejor oferta económica</t>
  </si>
  <si>
    <t>AXA COLPATRIA</t>
  </si>
  <si>
    <t>MAPFRE SEGUROS</t>
  </si>
  <si>
    <t>ASEGURADORA SOLIDARIA</t>
  </si>
  <si>
    <t>MAPRFRE SEGUROS</t>
  </si>
  <si>
    <t>AXA COLPATRIA SEGUROS</t>
  </si>
  <si>
    <t>TRM -21 DE JULIO DE 2026</t>
  </si>
  <si>
    <t>FACTOR ADICIONAL A EMPRENDIMIENTOS</t>
  </si>
  <si>
    <t>E -Emprendimientos con personal en condición de discapacidad (Decreto 287 de 2026)</t>
  </si>
  <si>
    <t>GRUPO II - INFIDELIDAD Y RIESGOS FINANCIEROS</t>
  </si>
  <si>
    <t>EVALUACION ECONOMICA GRUPO 2</t>
  </si>
  <si>
    <t>Se otorga  límite adicional al basico de $500.000.000 evento y en el agregado anual adicional de $1.000.000.000 sin cobro de prima</t>
  </si>
  <si>
    <t>No se otorga</t>
  </si>
  <si>
    <t>Se acepta</t>
  </si>
  <si>
    <t>Incluido el básico se otorgan 365 días</t>
  </si>
  <si>
    <t>Se otorga cero días</t>
  </si>
  <si>
    <t>Se otorga sublimite hasta el 100% del limite básico asegurado ofertado</t>
  </si>
  <si>
    <t>Se otorga</t>
  </si>
  <si>
    <t>SE OTORGA LÍMITE ADICIONAL AL
BASICO DE $500.000.000 EVENTO Y EN
EL AGREGADO ANUAL $1.000.000.000</t>
  </si>
  <si>
    <t>SE OTORGA 3 MESES ADICONALES AL
BASICO OBLIGATORIO</t>
  </si>
  <si>
    <t>SE OTORGA</t>
  </si>
  <si>
    <t>NO SE OTORGA</t>
  </si>
  <si>
    <t>SE OTORGA UN LIMITE DE
$4.000.000.000 INCLUIDO EL BÁSICO
OBLIGATORIO</t>
  </si>
  <si>
    <t>SE OTORGA $500.000.000 EVENTO Y EN
EL AGREGADO ANUAL $1.000.000.000
ADICIONAL AL BÁSICO</t>
  </si>
  <si>
    <t>SE OTORGA 5 MESES ADICIONAL AL
BÁSICO</t>
  </si>
  <si>
    <t>SE OTORGA 265 DÍAS INCLUIDO EL
BÁSICO</t>
  </si>
  <si>
    <t>SE OTORGA 80 DÍAS ADICIONAL AL
BÁSICO</t>
  </si>
  <si>
    <t>SE OTORGA SIN DEDUCIBLE</t>
  </si>
  <si>
    <t>SE OTORGA $1.200.000.000 ADICIONAL
AL BÁSICO</t>
  </si>
  <si>
    <t>Se otorga,en cuanto al resultado de
siniestralidad opera de la siguiente
manera: Se presenta cuando en vigencia
de la póliza suscrita y durante el término
corrido hasta la fecha de aviso de la corrido hasta la fecha de aviso de la
revocación, exista una siniestralidad
superior al 70% de las primas emitidas.
las demas condiciones se aceptan sin
modificación.</t>
  </si>
  <si>
    <t>SE OTORGA 70% INCLUIDO EL BÁSICO</t>
  </si>
  <si>
    <t>SE OTORGA, DE ACUERDO AL
CLAUSULADO DHP 84</t>
  </si>
  <si>
    <t>SE OTORGA CON SUBLIMITE DE
$50.000.000 EVENTO /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</si>
</sst>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 #,##0.00_ ;_ * \-#,##0.00_ ;_ * &quot;-&quot;??_ ;_ @_ "/>
    <numFmt numFmtId="165" formatCode="_(* #,##0.00_);_(* \(#,##0.00\);_(* &quot;-&quot;??_);_(@_)"/>
    <numFmt numFmtId="166" formatCode="[$$]\ #,##0.00;\-[$$]\ #,##0.00"/>
    <numFmt numFmtId="167" formatCode="&quot;$&quot;\ #,##0"/>
    <numFmt numFmtId="168" formatCode="0.0"/>
  </numFmts>
  <fonts count="22" x14ac:knownFonts="1">
    <font>
      <sz val="11"/>
      <color theme="1"/>
      <name val="Calibri"/>
      <family val="2"/>
      <scheme val="minor"/>
    </font>
    <font>
      <sz val="10"/>
      <name val="Arial"/>
      <family val="2"/>
    </font>
    <font>
      <sz val="11"/>
      <color theme="1"/>
      <name val="Calibri"/>
      <family val="2"/>
      <scheme val="minor"/>
    </font>
    <font>
      <b/>
      <sz val="14"/>
      <name val="Tahoma"/>
      <family val="2"/>
    </font>
    <font>
      <sz val="11"/>
      <color theme="1"/>
      <name val="Tahoma"/>
      <family val="2"/>
    </font>
    <font>
      <b/>
      <sz val="11"/>
      <color indexed="9"/>
      <name val="Tahoma"/>
      <family val="2"/>
    </font>
    <font>
      <b/>
      <sz val="14"/>
      <color theme="0"/>
      <name val="Tahoma"/>
      <family val="2"/>
    </font>
    <font>
      <sz val="11"/>
      <name val="Tahoma"/>
      <family val="2"/>
    </font>
    <font>
      <b/>
      <sz val="11"/>
      <color theme="0"/>
      <name val="Tahoma"/>
      <family val="2"/>
    </font>
    <font>
      <b/>
      <sz val="11"/>
      <name val="Tahoma"/>
      <family val="2"/>
    </font>
    <font>
      <sz val="11"/>
      <color indexed="8"/>
      <name val="Tahoma"/>
      <family val="2"/>
    </font>
    <font>
      <sz val="10"/>
      <name val="Tahoma"/>
      <family val="2"/>
    </font>
    <font>
      <b/>
      <sz val="11"/>
      <color theme="1"/>
      <name val="Tahoma"/>
      <family val="2"/>
    </font>
    <font>
      <sz val="12"/>
      <name val="Tahoma"/>
      <family val="2"/>
    </font>
    <font>
      <b/>
      <sz val="12"/>
      <name val="Tahoma"/>
      <family val="2"/>
    </font>
    <font>
      <b/>
      <u/>
      <sz val="11"/>
      <name val="Tahoma"/>
      <family val="2"/>
    </font>
    <font>
      <b/>
      <sz val="12"/>
      <color theme="1"/>
      <name val="Tahoma"/>
      <family val="2"/>
    </font>
    <font>
      <sz val="12"/>
      <color theme="1"/>
      <name val="Tahoma"/>
      <family val="2"/>
    </font>
    <font>
      <b/>
      <sz val="13"/>
      <color theme="0"/>
      <name val="Tahoma"/>
      <family val="2"/>
    </font>
    <font>
      <b/>
      <sz val="13"/>
      <name val="Tahoma"/>
      <family val="2"/>
    </font>
    <font>
      <b/>
      <sz val="12"/>
      <color theme="0"/>
      <name val="Tahoma"/>
      <family val="2"/>
    </font>
    <font>
      <sz val="12"/>
      <color theme="0"/>
      <name val="Tahoma"/>
      <family val="2"/>
    </font>
  </fonts>
  <fills count="10">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rgb="FFFFFFFF"/>
        <bgColor rgb="FF000000"/>
      </patternFill>
    </fill>
    <fill>
      <patternFill patternType="solid">
        <fgColor theme="3" tint="-0.249977111117893"/>
        <bgColor rgb="FF000000"/>
      </patternFill>
    </fill>
    <fill>
      <patternFill patternType="solid">
        <fgColor theme="4" tint="-0.249977111117893"/>
        <bgColor indexed="64"/>
      </patternFill>
    </fill>
    <fill>
      <patternFill patternType="solid">
        <fgColor rgb="FFC00000"/>
        <bgColor indexed="64"/>
      </patternFill>
    </fill>
    <fill>
      <patternFill patternType="solid">
        <fgColor theme="5" tint="0.39997558519241921"/>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58"/>
      </right>
      <top style="thin">
        <color indexed="58"/>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1">
    <xf numFmtId="0" fontId="0" fillId="0" borderId="0"/>
    <xf numFmtId="0" fontId="1" fillId="0" borderId="0" applyNumberFormat="0" applyFill="0" applyBorder="0" applyAlignment="0" applyProtection="0"/>
    <xf numFmtId="165" fontId="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41" fontId="2" fillId="0" borderId="0" applyFont="0" applyFill="0" applyBorder="0" applyAlignment="0" applyProtection="0"/>
  </cellStyleXfs>
  <cellXfs count="147">
    <xf numFmtId="0" fontId="0" fillId="0" borderId="0" xfId="0"/>
    <xf numFmtId="0" fontId="4" fillId="0" borderId="0" xfId="0" applyFont="1" applyAlignment="1">
      <alignment vertical="center"/>
    </xf>
    <xf numFmtId="0" fontId="7" fillId="0" borderId="0" xfId="6" applyFont="1" applyFill="1" applyAlignment="1">
      <alignment horizontal="justify" vertical="center" wrapText="1"/>
    </xf>
    <xf numFmtId="2" fontId="7"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2" fontId="4" fillId="0" borderId="1" xfId="0" applyNumberFormat="1" applyFont="1" applyBorder="1" applyAlignment="1">
      <alignment horizontal="center" vertical="center"/>
    </xf>
    <xf numFmtId="0" fontId="4" fillId="0" borderId="0" xfId="0" applyFont="1"/>
    <xf numFmtId="0" fontId="13" fillId="2" borderId="1" xfId="6" applyFont="1" applyFill="1" applyBorder="1" applyAlignment="1">
      <alignment horizontal="center" vertical="center" wrapText="1"/>
    </xf>
    <xf numFmtId="0" fontId="7" fillId="0" borderId="0" xfId="6" applyFont="1" applyFill="1" applyBorder="1" applyAlignment="1">
      <alignment horizontal="justify" vertical="center" wrapText="1"/>
    </xf>
    <xf numFmtId="0" fontId="7" fillId="0" borderId="0" xfId="0" applyFont="1" applyAlignment="1">
      <alignment vertical="center" wrapText="1"/>
    </xf>
    <xf numFmtId="0" fontId="11" fillId="0" borderId="0" xfId="0" applyFont="1"/>
    <xf numFmtId="0" fontId="9" fillId="0" borderId="1" xfId="0" applyFont="1" applyBorder="1" applyAlignment="1">
      <alignment horizontal="justify" vertical="center" wrapText="1"/>
    </xf>
    <xf numFmtId="0" fontId="5" fillId="3" borderId="4" xfId="5" applyFont="1" applyFill="1" applyBorder="1" applyAlignment="1">
      <alignment horizontal="left" vertical="center" wrapText="1"/>
    </xf>
    <xf numFmtId="0" fontId="4" fillId="3" borderId="5" xfId="0" applyFont="1" applyFill="1" applyBorder="1"/>
    <xf numFmtId="164" fontId="5" fillId="3" borderId="6" xfId="2" applyNumberFormat="1" applyFont="1" applyFill="1" applyBorder="1" applyAlignment="1">
      <alignment horizontal="center" vertical="center" wrapText="1"/>
    </xf>
    <xf numFmtId="0" fontId="7" fillId="0" borderId="0" xfId="7" applyFont="1" applyFill="1" applyAlignment="1">
      <alignment horizontal="justify" vertical="center" wrapText="1"/>
    </xf>
    <xf numFmtId="2" fontId="7" fillId="0" borderId="8" xfId="2" applyNumberFormat="1" applyFont="1" applyFill="1" applyBorder="1" applyAlignment="1">
      <alignment horizontal="center" vertical="center" wrapText="1"/>
    </xf>
    <xf numFmtId="4" fontId="7" fillId="0" borderId="8" xfId="0" applyNumberFormat="1" applyFont="1" applyBorder="1" applyAlignment="1">
      <alignment horizontal="center" vertical="center" wrapText="1"/>
    </xf>
    <xf numFmtId="4" fontId="7" fillId="0" borderId="16" xfId="6" applyNumberFormat="1" applyFont="1" applyFill="1" applyBorder="1" applyAlignment="1" applyProtection="1">
      <alignment horizontal="center" vertical="center" wrapText="1"/>
    </xf>
    <xf numFmtId="0" fontId="5" fillId="3" borderId="4" xfId="0" applyFont="1" applyFill="1" applyBorder="1" applyAlignment="1">
      <alignment vertical="center" wrapText="1"/>
    </xf>
    <xf numFmtId="0" fontId="7" fillId="0" borderId="1" xfId="0" applyFont="1" applyBorder="1" applyAlignment="1">
      <alignment horizontal="justify" vertical="center" wrapText="1"/>
    </xf>
    <xf numFmtId="0" fontId="9" fillId="2"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9" fillId="0" borderId="1" xfId="3" applyNumberFormat="1" applyFont="1" applyFill="1" applyBorder="1" applyAlignment="1" applyProtection="1">
      <alignment horizontal="justify" vertical="center" wrapText="1"/>
    </xf>
    <xf numFmtId="0" fontId="6" fillId="3" borderId="1" xfId="7" applyFont="1" applyFill="1" applyBorder="1" applyAlignment="1">
      <alignment horizontal="justify" vertical="center" wrapText="1"/>
    </xf>
    <xf numFmtId="2" fontId="6" fillId="3" borderId="8" xfId="6" applyNumberFormat="1" applyFont="1" applyFill="1" applyBorder="1" applyAlignment="1">
      <alignment horizontal="center" vertical="center" wrapText="1"/>
    </xf>
    <xf numFmtId="0" fontId="7" fillId="0" borderId="6" xfId="0" applyFont="1" applyBorder="1" applyAlignment="1">
      <alignment horizontal="justify" vertical="center" wrapText="1"/>
    </xf>
    <xf numFmtId="0" fontId="7" fillId="0" borderId="9" xfId="0" applyFont="1" applyBorder="1" applyAlignment="1">
      <alignment horizontal="justify" vertical="center" wrapText="1"/>
    </xf>
    <xf numFmtId="0" fontId="9" fillId="0" borderId="6" xfId="0" applyFont="1" applyBorder="1" applyAlignment="1">
      <alignment horizontal="justify" vertical="center" wrapText="1"/>
    </xf>
    <xf numFmtId="0" fontId="9" fillId="4" borderId="0" xfId="0" applyFont="1" applyFill="1" applyAlignment="1">
      <alignment vertical="center" wrapText="1"/>
    </xf>
    <xf numFmtId="0" fontId="9" fillId="4" borderId="0" xfId="0" applyFont="1" applyFill="1" applyAlignment="1">
      <alignment horizontal="justify" vertical="center" wrapText="1"/>
    </xf>
    <xf numFmtId="0" fontId="9" fillId="0" borderId="0" xfId="0" applyFont="1" applyAlignment="1">
      <alignment horizontal="center" vertical="center" wrapText="1"/>
    </xf>
    <xf numFmtId="0" fontId="13" fillId="2" borderId="9" xfId="6" applyFont="1" applyFill="1" applyBorder="1" applyAlignment="1">
      <alignment horizontal="center" vertical="center" wrapText="1"/>
    </xf>
    <xf numFmtId="0" fontId="8" fillId="6" borderId="1" xfId="6" applyFont="1" applyFill="1" applyBorder="1" applyAlignment="1">
      <alignment horizontal="center" vertical="center" wrapText="1"/>
    </xf>
    <xf numFmtId="0" fontId="6" fillId="6" borderId="1" xfId="6" applyFont="1" applyFill="1" applyBorder="1" applyAlignment="1">
      <alignment horizontal="center" vertical="center" wrapText="1"/>
    </xf>
    <xf numFmtId="0" fontId="6" fillId="7" borderId="1" xfId="6"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2" fontId="6" fillId="6" borderId="1" xfId="6" applyNumberFormat="1" applyFont="1" applyFill="1" applyBorder="1" applyAlignment="1">
      <alignment horizontal="center" vertical="center" wrapText="1"/>
    </xf>
    <xf numFmtId="0" fontId="3" fillId="8" borderId="1" xfId="6" applyFont="1" applyFill="1" applyBorder="1" applyAlignment="1">
      <alignment horizontal="center" vertical="center" wrapText="1"/>
    </xf>
    <xf numFmtId="2" fontId="3" fillId="8" borderId="1" xfId="6" applyNumberFormat="1" applyFont="1" applyFill="1" applyBorder="1" applyAlignment="1">
      <alignment horizontal="center" vertical="center" wrapText="1"/>
    </xf>
    <xf numFmtId="0" fontId="8" fillId="3" borderId="1" xfId="0" applyFont="1" applyFill="1" applyBorder="1" applyAlignment="1">
      <alignment horizontal="center" vertical="center"/>
    </xf>
    <xf numFmtId="0" fontId="8" fillId="7" borderId="1" xfId="6" applyFont="1" applyFill="1" applyBorder="1" applyAlignment="1">
      <alignment horizontal="center" vertical="center" wrapText="1"/>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0" fontId="4" fillId="0" borderId="1" xfId="0" applyFont="1" applyBorder="1" applyAlignment="1">
      <alignment vertical="center" wrapText="1"/>
    </xf>
    <xf numFmtId="2" fontId="8" fillId="6" borderId="1" xfId="6" applyNumberFormat="1"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0" fontId="9" fillId="8" borderId="1" xfId="6" applyFont="1" applyFill="1" applyBorder="1" applyAlignment="1">
      <alignment horizontal="center" vertical="center" wrapText="1"/>
    </xf>
    <xf numFmtId="2" fontId="9" fillId="8" borderId="1" xfId="6"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xf>
    <xf numFmtId="0" fontId="4" fillId="0" borderId="1" xfId="0" applyFont="1" applyBorder="1" applyAlignment="1">
      <alignment vertical="center"/>
    </xf>
    <xf numFmtId="0" fontId="16" fillId="2" borderId="1" xfId="0" applyFont="1" applyFill="1" applyBorder="1" applyAlignment="1">
      <alignment horizontal="center" vertical="center" wrapText="1"/>
    </xf>
    <xf numFmtId="2" fontId="13" fillId="0" borderId="1" xfId="0" applyNumberFormat="1" applyFont="1" applyBorder="1" applyAlignment="1">
      <alignment horizontal="center" vertical="center" wrapText="1"/>
    </xf>
    <xf numFmtId="0" fontId="6" fillId="6" borderId="2" xfId="6" applyFont="1" applyFill="1" applyBorder="1" applyAlignment="1">
      <alignment horizontal="center" vertical="center" wrapText="1"/>
    </xf>
    <xf numFmtId="0" fontId="6" fillId="6" borderId="3" xfId="6" applyFont="1" applyFill="1" applyBorder="1" applyAlignment="1">
      <alignment horizontal="center" vertical="center" wrapText="1"/>
    </xf>
    <xf numFmtId="2" fontId="7" fillId="0" borderId="15" xfId="0" applyNumberFormat="1" applyFont="1" applyBorder="1" applyAlignment="1">
      <alignment horizontal="center" vertical="center" wrapText="1"/>
    </xf>
    <xf numFmtId="2" fontId="11" fillId="0" borderId="14" xfId="0" applyNumberFormat="1" applyFont="1" applyBorder="1" applyAlignment="1">
      <alignment horizontal="center" vertical="center" wrapText="1"/>
    </xf>
    <xf numFmtId="2" fontId="11" fillId="0" borderId="7" xfId="0" applyNumberFormat="1" applyFont="1" applyBorder="1" applyAlignment="1">
      <alignment horizontal="center" vertical="center" wrapText="1"/>
    </xf>
    <xf numFmtId="0" fontId="13" fillId="2" borderId="6" xfId="6" applyFont="1" applyFill="1" applyBorder="1" applyAlignment="1">
      <alignment horizontal="center" vertical="center" wrapText="1"/>
    </xf>
    <xf numFmtId="0" fontId="13" fillId="2" borderId="10" xfId="6" applyFont="1" applyFill="1" applyBorder="1" applyAlignment="1">
      <alignment horizontal="center" vertical="center" wrapText="1"/>
    </xf>
    <xf numFmtId="2" fontId="13" fillId="0" borderId="12" xfId="0" applyNumberFormat="1" applyFont="1" applyBorder="1" applyAlignment="1">
      <alignment horizontal="center" vertical="center" wrapText="1"/>
    </xf>
    <xf numFmtId="2" fontId="13" fillId="0" borderId="10" xfId="0" applyNumberFormat="1" applyFont="1" applyBorder="1" applyAlignment="1">
      <alignment horizontal="center" vertical="center" wrapText="1"/>
    </xf>
    <xf numFmtId="2" fontId="7" fillId="0" borderId="8" xfId="2" applyNumberFormat="1" applyFont="1" applyFill="1" applyBorder="1" applyAlignment="1">
      <alignment horizontal="center" vertical="center" wrapText="1"/>
    </xf>
    <xf numFmtId="0" fontId="13" fillId="2" borderId="1" xfId="6" applyFont="1" applyFill="1" applyBorder="1" applyAlignment="1">
      <alignment horizontal="center" vertical="center" wrapText="1"/>
    </xf>
    <xf numFmtId="2" fontId="13" fillId="0" borderId="1" xfId="0" applyNumberFormat="1" applyFont="1" applyBorder="1" applyAlignment="1">
      <alignment horizontal="center" vertical="center" wrapText="1"/>
    </xf>
    <xf numFmtId="2" fontId="7" fillId="0" borderId="8" xfId="0" applyNumberFormat="1" applyFont="1" applyBorder="1" applyAlignment="1">
      <alignment horizontal="center" vertical="center" wrapText="1"/>
    </xf>
    <xf numFmtId="2" fontId="13" fillId="0" borderId="6" xfId="0" applyNumberFormat="1" applyFont="1" applyBorder="1" applyAlignment="1">
      <alignment horizontal="center" vertical="center" wrapText="1"/>
    </xf>
    <xf numFmtId="2" fontId="13" fillId="0" borderId="9" xfId="0" applyNumberFormat="1" applyFont="1" applyBorder="1" applyAlignment="1">
      <alignment horizontal="center" vertical="center" wrapText="1"/>
    </xf>
    <xf numFmtId="2" fontId="7" fillId="0" borderId="14"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0" fontId="13" fillId="2" borderId="9"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11" xfId="6" applyFont="1" applyFill="1" applyBorder="1" applyAlignment="1">
      <alignment horizontal="center" vertical="center" wrapText="1"/>
    </xf>
    <xf numFmtId="0" fontId="3" fillId="8" borderId="2" xfId="6" applyFont="1" applyFill="1" applyBorder="1" applyAlignment="1">
      <alignment horizontal="center" vertical="center" wrapText="1"/>
    </xf>
    <xf numFmtId="0" fontId="3" fillId="8" borderId="3" xfId="6" applyFont="1" applyFill="1" applyBorder="1" applyAlignment="1">
      <alignment horizontal="center" vertical="center" wrapText="1"/>
    </xf>
    <xf numFmtId="0" fontId="6" fillId="7" borderId="2" xfId="6" applyFont="1" applyFill="1" applyBorder="1" applyAlignment="1">
      <alignment horizontal="center" vertical="center" wrapText="1"/>
    </xf>
    <xf numFmtId="0" fontId="6" fillId="7" borderId="3" xfId="6" applyFont="1" applyFill="1" applyBorder="1" applyAlignment="1">
      <alignment horizontal="center" vertical="center" wrapText="1"/>
    </xf>
    <xf numFmtId="0" fontId="7" fillId="4" borderId="18" xfId="0" applyFont="1" applyFill="1" applyBorder="1" applyAlignment="1">
      <alignment horizontal="justify" vertical="center" wrapText="1"/>
    </xf>
    <xf numFmtId="0" fontId="7" fillId="4" borderId="13" xfId="0" applyFont="1" applyFill="1" applyBorder="1" applyAlignment="1">
      <alignment horizontal="justify" vertical="center" wrapText="1"/>
    </xf>
    <xf numFmtId="0" fontId="7" fillId="4" borderId="20" xfId="0" applyFont="1" applyFill="1" applyBorder="1" applyAlignment="1">
      <alignment horizontal="justify" vertical="center" wrapText="1"/>
    </xf>
    <xf numFmtId="0" fontId="9" fillId="0" borderId="17" xfId="0" applyFont="1" applyBorder="1" applyAlignment="1">
      <alignment horizontal="justify" vertical="center" wrapText="1"/>
    </xf>
    <xf numFmtId="0" fontId="9" fillId="0" borderId="0" xfId="0" applyFont="1" applyAlignment="1">
      <alignment horizontal="justify" vertical="center" wrapText="1"/>
    </xf>
    <xf numFmtId="0" fontId="9" fillId="0" borderId="19" xfId="0" applyFont="1" applyBorder="1" applyAlignment="1">
      <alignment horizontal="justify" vertical="center" wrapText="1"/>
    </xf>
    <xf numFmtId="0" fontId="7" fillId="0" borderId="17" xfId="0" applyFont="1" applyBorder="1" applyAlignment="1">
      <alignment horizontal="justify" vertical="center" wrapText="1"/>
    </xf>
    <xf numFmtId="0" fontId="7" fillId="0" borderId="0" xfId="0" applyFont="1" applyAlignment="1">
      <alignment horizontal="justify" vertical="center" wrapText="1"/>
    </xf>
    <xf numFmtId="0" fontId="7" fillId="0" borderId="19" xfId="0" applyFont="1" applyBorder="1" applyAlignment="1">
      <alignment horizontal="justify" vertical="center" wrapText="1"/>
    </xf>
    <xf numFmtId="0" fontId="7" fillId="4" borderId="17" xfId="0" applyFont="1" applyFill="1" applyBorder="1" applyAlignment="1">
      <alignment horizontal="justify" vertical="center" wrapText="1"/>
    </xf>
    <xf numFmtId="0" fontId="7" fillId="4" borderId="0" xfId="0" applyFont="1" applyFill="1" applyAlignment="1">
      <alignment horizontal="justify" vertical="center" wrapText="1"/>
    </xf>
    <xf numFmtId="0" fontId="7" fillId="4" borderId="19" xfId="0" applyFont="1" applyFill="1" applyBorder="1" applyAlignment="1">
      <alignment horizontal="justify" vertical="center" wrapText="1"/>
    </xf>
    <xf numFmtId="0" fontId="9" fillId="0" borderId="17" xfId="0" applyFont="1" applyBorder="1" applyAlignment="1">
      <alignment horizontal="left" vertical="center" wrapText="1"/>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7" fillId="0" borderId="17" xfId="0" applyFont="1" applyBorder="1" applyAlignment="1">
      <alignment horizontal="left" vertical="center" wrapText="1"/>
    </xf>
    <xf numFmtId="0" fontId="7" fillId="0" borderId="0" xfId="0" applyFont="1" applyAlignment="1">
      <alignment horizontal="left" vertical="center" wrapText="1"/>
    </xf>
    <xf numFmtId="0" fontId="7" fillId="0" borderId="19" xfId="0" applyFont="1" applyBorder="1" applyAlignment="1">
      <alignment horizontal="left" vertical="center" wrapText="1"/>
    </xf>
    <xf numFmtId="0" fontId="9" fillId="4" borderId="0" xfId="0" applyFont="1" applyFill="1" applyAlignment="1">
      <alignment horizontal="justify" vertical="center" wrapText="1"/>
    </xf>
    <xf numFmtId="0" fontId="9" fillId="4" borderId="0" xfId="0" applyFont="1" applyFill="1" applyAlignment="1">
      <alignment horizontal="center" vertical="center" wrapText="1"/>
    </xf>
    <xf numFmtId="0" fontId="8" fillId="5" borderId="21"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0" xfId="0" applyFont="1" applyFill="1" applyAlignment="1">
      <alignment horizontal="center" vertical="center" wrapText="1"/>
    </xf>
    <xf numFmtId="0" fontId="8" fillId="5" borderId="19"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16" fillId="2" borderId="1" xfId="0" applyFont="1" applyFill="1" applyBorder="1" applyAlignment="1">
      <alignment horizontal="center" vertical="center" wrapText="1"/>
    </xf>
    <xf numFmtId="166" fontId="16" fillId="2" borderId="1" xfId="0" applyNumberFormat="1"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1" xfId="0" applyFont="1" applyFill="1" applyBorder="1" applyAlignment="1">
      <alignment horizontal="center" vertical="center" wrapText="1"/>
    </xf>
    <xf numFmtId="0" fontId="7" fillId="0" borderId="0" xfId="6" applyFont="1" applyFill="1" applyAlignment="1">
      <alignment horizontal="center" vertical="center" wrapText="1"/>
    </xf>
    <xf numFmtId="0" fontId="7" fillId="0" borderId="0" xfId="6" applyFont="1" applyFill="1" applyBorder="1" applyAlignment="1">
      <alignment horizontal="center" vertical="center" wrapText="1"/>
    </xf>
    <xf numFmtId="1" fontId="6" fillId="3" borderId="21" xfId="9" applyNumberFormat="1" applyFont="1" applyFill="1" applyBorder="1" applyAlignment="1">
      <alignment horizontal="center" vertical="center" wrapText="1"/>
    </xf>
    <xf numFmtId="1" fontId="6" fillId="3" borderId="22" xfId="9" applyNumberFormat="1" applyFont="1" applyFill="1" applyBorder="1" applyAlignment="1">
      <alignment horizontal="center" vertical="center" wrapText="1"/>
    </xf>
    <xf numFmtId="1" fontId="6" fillId="3" borderId="23" xfId="9" applyNumberFormat="1" applyFont="1" applyFill="1" applyBorder="1" applyAlignment="1">
      <alignment horizontal="center" vertical="center" wrapText="1"/>
    </xf>
    <xf numFmtId="1" fontId="18" fillId="3" borderId="18" xfId="9" applyNumberFormat="1" applyFont="1" applyFill="1" applyBorder="1" applyAlignment="1">
      <alignment horizontal="center" vertical="center" wrapText="1"/>
    </xf>
    <xf numFmtId="1" fontId="18" fillId="3" borderId="13" xfId="9" applyNumberFormat="1" applyFont="1" applyFill="1" applyBorder="1" applyAlignment="1">
      <alignment horizontal="center" vertical="center" wrapText="1"/>
    </xf>
    <xf numFmtId="1" fontId="18" fillId="3" borderId="20" xfId="9" applyNumberFormat="1" applyFont="1" applyFill="1" applyBorder="1" applyAlignment="1">
      <alignment horizontal="center" vertical="center" wrapText="1"/>
    </xf>
    <xf numFmtId="0" fontId="17" fillId="0" borderId="17" xfId="0" applyFont="1" applyBorder="1" applyAlignment="1">
      <alignment vertical="center"/>
    </xf>
    <xf numFmtId="1" fontId="19" fillId="0" borderId="0" xfId="9" applyNumberFormat="1" applyFont="1" applyAlignment="1">
      <alignment horizontal="center" vertical="center" wrapText="1"/>
    </xf>
    <xf numFmtId="0" fontId="17" fillId="0" borderId="19" xfId="0" applyFont="1" applyBorder="1" applyAlignment="1">
      <alignment vertical="center"/>
    </xf>
    <xf numFmtId="0" fontId="16" fillId="2" borderId="1" xfId="0" applyFont="1" applyFill="1" applyBorder="1" applyAlignment="1">
      <alignment horizontal="center" vertical="center"/>
    </xf>
    <xf numFmtId="0" fontId="16" fillId="0" borderId="0" xfId="0" applyFont="1" applyAlignment="1">
      <alignment vertical="center"/>
    </xf>
    <xf numFmtId="0" fontId="16" fillId="2" borderId="0" xfId="0" applyFont="1" applyFill="1" applyAlignment="1">
      <alignment vertical="center"/>
    </xf>
    <xf numFmtId="41" fontId="16" fillId="2" borderId="0" xfId="10" applyFont="1" applyFill="1" applyBorder="1" applyAlignment="1">
      <alignment horizontal="center" vertical="center"/>
    </xf>
    <xf numFmtId="0" fontId="17" fillId="2" borderId="0" xfId="0" applyFont="1" applyFill="1" applyAlignment="1">
      <alignment vertical="center"/>
    </xf>
    <xf numFmtId="0" fontId="20" fillId="3" borderId="2" xfId="0" applyFont="1" applyFill="1" applyBorder="1" applyAlignment="1">
      <alignment horizontal="center" vertical="center"/>
    </xf>
    <xf numFmtId="0" fontId="20" fillId="3" borderId="3" xfId="0" applyFont="1" applyFill="1" applyBorder="1" applyAlignment="1">
      <alignment horizontal="center" vertical="center"/>
    </xf>
    <xf numFmtId="0" fontId="20" fillId="3" borderId="8" xfId="0" applyFont="1" applyFill="1" applyBorder="1" applyAlignment="1">
      <alignment horizontal="center" vertical="center"/>
    </xf>
    <xf numFmtId="0" fontId="20" fillId="3" borderId="1" xfId="0" applyFont="1" applyFill="1" applyBorder="1" applyAlignment="1">
      <alignment horizontal="center" vertical="center" wrapText="1"/>
    </xf>
    <xf numFmtId="167" fontId="16" fillId="0" borderId="2" xfId="10" applyNumberFormat="1" applyFont="1" applyFill="1" applyBorder="1" applyAlignment="1">
      <alignment horizontal="center" vertical="center"/>
    </xf>
    <xf numFmtId="167" fontId="16" fillId="0" borderId="3" xfId="10" applyNumberFormat="1" applyFont="1" applyFill="1" applyBorder="1" applyAlignment="1">
      <alignment horizontal="center" vertical="center"/>
    </xf>
    <xf numFmtId="167" fontId="16" fillId="0" borderId="8" xfId="10" applyNumberFormat="1" applyFont="1" applyFill="1" applyBorder="1" applyAlignment="1">
      <alignment horizontal="center" vertical="center"/>
    </xf>
    <xf numFmtId="167" fontId="16" fillId="0" borderId="1" xfId="10" applyNumberFormat="1" applyFont="1" applyFill="1" applyBorder="1" applyAlignment="1">
      <alignment horizontal="center" vertical="center"/>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167" fontId="17" fillId="2" borderId="1" xfId="0" applyNumberFormat="1" applyFont="1" applyFill="1" applyBorder="1" applyAlignment="1">
      <alignment vertical="center"/>
    </xf>
    <xf numFmtId="168" fontId="17" fillId="2" borderId="6" xfId="0" applyNumberFormat="1" applyFont="1" applyFill="1" applyBorder="1" applyAlignment="1">
      <alignment horizontal="center" vertical="center"/>
    </xf>
    <xf numFmtId="168" fontId="17" fillId="0" borderId="1" xfId="0" applyNumberFormat="1" applyFont="1" applyBorder="1" applyAlignment="1">
      <alignment horizontal="center" vertical="center"/>
    </xf>
    <xf numFmtId="168" fontId="17" fillId="2" borderId="10" xfId="0" applyNumberFormat="1" applyFont="1" applyFill="1" applyBorder="1" applyAlignment="1">
      <alignment horizontal="center" vertical="center"/>
    </xf>
    <xf numFmtId="168" fontId="17" fillId="2" borderId="9" xfId="0" applyNumberFormat="1" applyFont="1" applyFill="1" applyBorder="1" applyAlignment="1">
      <alignment horizontal="center" vertical="center"/>
    </xf>
    <xf numFmtId="0" fontId="17" fillId="0" borderId="18" xfId="0" applyFont="1" applyBorder="1" applyAlignment="1">
      <alignment vertical="center"/>
    </xf>
    <xf numFmtId="0" fontId="17" fillId="0" borderId="13" xfId="0" applyFont="1" applyBorder="1" applyAlignment="1">
      <alignment vertical="center"/>
    </xf>
    <xf numFmtId="0" fontId="21" fillId="9" borderId="13" xfId="0" applyFont="1" applyFill="1" applyBorder="1" applyAlignment="1">
      <alignment vertical="center"/>
    </xf>
    <xf numFmtId="0" fontId="17" fillId="0" borderId="20" xfId="0" applyFont="1" applyBorder="1" applyAlignment="1">
      <alignment vertical="center"/>
    </xf>
  </cellXfs>
  <cellStyles count="11">
    <cellStyle name="Estilo 1" xfId="1" xr:uid="{00000000-0005-0000-0000-000000000000}"/>
    <cellStyle name="Millares" xfId="2" builtinId="3"/>
    <cellStyle name="Millares [0] 2" xfId="10" xr:uid="{D37F455F-9034-4DC0-879B-E5783F572462}"/>
    <cellStyle name="Normal" xfId="0" builtinId="0"/>
    <cellStyle name="Normal 2" xfId="3" xr:uid="{00000000-0005-0000-0000-000003000000}"/>
    <cellStyle name="Normal 2 10" xfId="8" xr:uid="{0135D932-8BBE-48CC-9F72-18E9851D444A}"/>
    <cellStyle name="Normal 3" xfId="4" xr:uid="{00000000-0005-0000-0000-000004000000}"/>
    <cellStyle name="Normal 3 2" xfId="9" xr:uid="{3E7507F3-0AD0-4BB8-8E0D-781656750307}"/>
    <cellStyle name="Normal_ANEXO 2 GRUPO 3" xfId="5" xr:uid="{00000000-0005-0000-0000-000005000000}"/>
    <cellStyle name="Normal_Slips Publicados_Condiciones Complementarias TRDM" xfId="6" xr:uid="{00000000-0005-0000-0000-000008000000}"/>
    <cellStyle name="Normal_Slips técnicos VDD - IND" xfId="7"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01\CONCURSOS%20DE%20MERITOS\Licitaciones\LOTERIA%20DE%20BOGOTA\CONTRATACION%20DIRECTA%202007\CALIFICACION\CALIFICACION%20FINAL%20LOTER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01\DOCUMENTOS%20TECNICO%20-%20COMERCIAL\CONTRATACION%20ASEGURADORAS\ENTIDADES%20ESTATALES\METROVIVIENDA\PROCESO%20SEGUROS%202010\CUADRO%20RESUMEN%20-%202010%20METROVIVIENDA%20QB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RIDICA"/>
      <sheetName val="FINANCIERA"/>
      <sheetName val="1 PARTICIPANTES"/>
      <sheetName val="2 CRITERIOS"/>
      <sheetName val="3 TRDM AMP OB"/>
      <sheetName val="4 TRDM AMP AD"/>
      <sheetName val="5 TRDM CLA OB"/>
      <sheetName val="6 TRDM CLA AD"/>
      <sheetName val="7 TRDM VLR1"/>
      <sheetName val="8 AU AMP OB"/>
      <sheetName val="9 AU AMP AD"/>
      <sheetName val="10 AU CLA OB"/>
      <sheetName val="11 AU CLA AD"/>
      <sheetName val="12 AU VLR"/>
      <sheetName val="13 SO AMP OB"/>
      <sheetName val="14 SO VLR"/>
      <sheetName val="15 TV AMP OB"/>
      <sheetName val="16 TV CLA OB"/>
      <sheetName val="17 TV CLA AD"/>
      <sheetName val="18 TV VLR"/>
      <sheetName val="19 MN AMP OB"/>
      <sheetName val="20 MN CLA OB"/>
      <sheetName val="21 MN CLA AD"/>
      <sheetName val="22 MN VLR"/>
      <sheetName val="23 RCE AMP OB"/>
      <sheetName val="24 RCE AMP AD"/>
      <sheetName val="25 RCE CLA OB"/>
      <sheetName val="26 RCE CLA AD"/>
      <sheetName val="27 RCE VLR"/>
      <sheetName val="28 RCSP AMP OB"/>
      <sheetName val="29 RCSP AMP AD"/>
      <sheetName val="30 RCSP CLA OB"/>
      <sheetName val="31 RCSP CLA AD"/>
      <sheetName val="32 RCSP VLR"/>
      <sheetName val="33 VGD AMP OB"/>
      <sheetName val="34 VGD AMP AD"/>
      <sheetName val="35 VGD CLA OB"/>
      <sheetName val="37 VGD VLR"/>
      <sheetName val="38 IND AMP OB"/>
      <sheetName val="39 IND AMP AD"/>
      <sheetName val="40 IND CLA OB"/>
      <sheetName val="41 IND CLA AD"/>
      <sheetName val="41 IND VLR"/>
      <sheetName val="42  VGE  AMP OB"/>
      <sheetName val="43 VGE AMP AD"/>
      <sheetName val="44  VGE CLA OB"/>
      <sheetName val="46 VGE VLR"/>
      <sheetName val="47 SIN"/>
      <sheetName val="48 RESUMEN GENERAL"/>
      <sheetName val="49 MAYORES PUNTAJES"/>
      <sheetName val="1_PARTICIPANTES"/>
      <sheetName val="2_CRITERIOS"/>
      <sheetName val="3_TRDM_AMP_OB"/>
      <sheetName val="4_TRDM_AMP_AD"/>
      <sheetName val="5_TRDM_CLA_OB"/>
      <sheetName val="6_TRDM_CLA_AD"/>
      <sheetName val="7_TRDM_VLR1"/>
      <sheetName val="8_AU_AMP_OB"/>
      <sheetName val="9_AU_AMP_AD"/>
      <sheetName val="10_AU_CLA_OB"/>
      <sheetName val="11_AU_CLA_AD"/>
      <sheetName val="12_AU_VLR"/>
      <sheetName val="13_SO_AMP_OB"/>
      <sheetName val="14_SO_VLR"/>
      <sheetName val="15_TV_AMP_OB"/>
      <sheetName val="16_TV_CLA_OB"/>
      <sheetName val="17_TV_CLA_AD"/>
      <sheetName val="18_TV_VLR"/>
      <sheetName val="19_MN_AMP_OB"/>
      <sheetName val="20_MN_CLA_OB"/>
      <sheetName val="21_MN_CLA_AD"/>
      <sheetName val="22_MN_VLR"/>
      <sheetName val="23_RCE_AMP_OB"/>
      <sheetName val="24_RCE_AMP_AD"/>
      <sheetName val="25_RCE_CLA_OB"/>
      <sheetName val="26_RCE_CLA_AD"/>
      <sheetName val="27_RCE_VLR"/>
      <sheetName val="28_RCSP_AMP_OB"/>
      <sheetName val="29_RCSP_AMP_AD"/>
      <sheetName val="30_RCSP_CLA_OB"/>
      <sheetName val="31_RCSP_CLA_AD"/>
      <sheetName val="32_RCSP_VLR"/>
      <sheetName val="33_VGD_AMP_OB"/>
      <sheetName val="34_VGD_AMP_AD"/>
      <sheetName val="35_VGD_CLA_OB"/>
      <sheetName val="37_VGD_VLR"/>
      <sheetName val="38_IND_AMP_OB"/>
      <sheetName val="39_IND_AMP_AD"/>
      <sheetName val="40_IND_CLA_OB"/>
      <sheetName val="41_IND_CLA_AD"/>
      <sheetName val="41_IND_VLR"/>
      <sheetName val="42__VGE__AMP_OB"/>
      <sheetName val="43_VGE_AMP_AD"/>
      <sheetName val="44__VGE_CLA_OB"/>
      <sheetName val="46_VGE_VLR"/>
      <sheetName val="47_SIN"/>
      <sheetName val="48_RESUMEN_GENERAL"/>
      <sheetName val="49_MAYORES_PUNTAJES"/>
      <sheetName val="1_PARTICIPANTES1"/>
      <sheetName val="2_CRITERIOS1"/>
      <sheetName val="3_TRDM_AMP_OB1"/>
      <sheetName val="4_TRDM_AMP_AD1"/>
      <sheetName val="5_TRDM_CLA_OB1"/>
      <sheetName val="6_TRDM_CLA_AD1"/>
      <sheetName val="7_TRDM_VLR11"/>
      <sheetName val="8_AU_AMP_OB1"/>
      <sheetName val="9_AU_AMP_AD1"/>
      <sheetName val="10_AU_CLA_OB1"/>
      <sheetName val="11_AU_CLA_AD1"/>
      <sheetName val="12_AU_VLR1"/>
      <sheetName val="13_SO_AMP_OB1"/>
      <sheetName val="14_SO_VLR1"/>
      <sheetName val="15_TV_AMP_OB1"/>
      <sheetName val="16_TV_CLA_OB1"/>
      <sheetName val="17_TV_CLA_AD1"/>
      <sheetName val="18_TV_VLR1"/>
      <sheetName val="19_MN_AMP_OB1"/>
      <sheetName val="20_MN_CLA_OB1"/>
      <sheetName val="21_MN_CLA_AD1"/>
      <sheetName val="22_MN_VLR1"/>
      <sheetName val="23_RCE_AMP_OB1"/>
      <sheetName val="24_RCE_AMP_AD1"/>
      <sheetName val="25_RCE_CLA_OB1"/>
      <sheetName val="26_RCE_CLA_AD1"/>
      <sheetName val="27_RCE_VLR1"/>
      <sheetName val="28_RCSP_AMP_OB1"/>
      <sheetName val="29_RCSP_AMP_AD1"/>
      <sheetName val="30_RCSP_CLA_OB1"/>
      <sheetName val="31_RCSP_CLA_AD1"/>
      <sheetName val="32_RCSP_VLR1"/>
      <sheetName val="33_VGD_AMP_OB1"/>
      <sheetName val="34_VGD_AMP_AD1"/>
      <sheetName val="35_VGD_CLA_OB1"/>
      <sheetName val="37_VGD_VLR1"/>
      <sheetName val="38_IND_AMP_OB1"/>
      <sheetName val="39_IND_AMP_AD1"/>
      <sheetName val="40_IND_CLA_OB1"/>
      <sheetName val="41_IND_CLA_AD1"/>
      <sheetName val="41_IND_VLR1"/>
      <sheetName val="42__VGE__AMP_OB1"/>
      <sheetName val="43_VGE_AMP_AD1"/>
      <sheetName val="44__VGE_CLA_OB1"/>
      <sheetName val="46_VGE_VLR1"/>
      <sheetName val="47_SIN1"/>
      <sheetName val="48_RESUMEN_GENERAL1"/>
      <sheetName val="49_MAYORES_PUNTAJ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uperado_Hoja1"/>
      <sheetName val="CUADRO PRESENTACION"/>
      <sheetName val="RIESGOS"/>
      <sheetName val="COBERTURAS"/>
      <sheetName val="CUADRO RESUMEN"/>
      <sheetName val="Info"/>
      <sheetName val="P Y G FINANCIERO"/>
      <sheetName val="Rea"/>
      <sheetName val="P&amp;G"/>
      <sheetName val="% Pérdida"/>
      <sheetName val="CUADRO_PRESENTACION"/>
      <sheetName val="CUADRO_RESUMEN"/>
      <sheetName val="P_Y_G_FINANCIERO"/>
      <sheetName val="%_Pérdida"/>
      <sheetName val="CUADRO_PRESENTACION1"/>
      <sheetName val="CUADRO_RESUMEN1"/>
      <sheetName val="P_Y_G_FINANCIERO1"/>
      <sheetName val="%_Pérdida1"/>
      <sheetName val="CONSOL"/>
      <sheetName val="LC"/>
      <sheetName val="PRESUPUESTO"/>
      <sheetName val="Links"/>
      <sheetName val="Lead"/>
    </sheetNames>
    <sheetDataSet>
      <sheetData sheetId="0" refreshError="1"/>
      <sheetData sheetId="1" refreshError="1"/>
      <sheetData sheetId="2" refreshError="1"/>
      <sheetData sheetId="3" refreshError="1"/>
      <sheetData sheetId="4" refreshError="1">
        <row r="21">
          <cell r="L21" t="str">
            <v>-  TERREMOTO, TEMBLOR, ERUPCIÓN VOLCANICA:  SIN DEDUCIBLE</v>
          </cell>
        </row>
        <row r="22">
          <cell r="L22" t="str">
            <v>-  AMCCoPH AMIT, TERRORISMO  Y SABOTAJE: SIN DEDUCIBLE</v>
          </cell>
        </row>
        <row r="23">
          <cell r="L23" t="str">
            <v>-  HURTO CALIFICADO Y HURTO SIMPLE PARA CUALQUIER BIENES DIFERENTES A EQUIPOS ELECTRICOS Y ELECTRONICOS Y MAQUINARIA: SIN DEDUCIBLE</v>
          </cell>
        </row>
        <row r="24">
          <cell r="L24" t="str">
            <v>-  DEMAS EVENTOS PARA CUALQUIER BIENES DIFERENTES A EQUIPOS ELECTRICOS Y ELECTRONICOS Y MAQUINARIA: SIN DEDUCIBLE</v>
          </cell>
        </row>
        <row r="25">
          <cell r="L25" t="str">
            <v>-  HURTO CALIFICADO Y HURTO SIMPLE DE EQUIPOS ELECTRICOS Y ELECTRONICOS (EXCEPTO CELULARES, AVANTELES, BEEPERS, RADIOTELÉFONOS Y DEMÁS EQUIPOS PORTATILES DE COMUNICACIÓN, CUALQUIER TECNOLOGIA): SIN DEDUCIBLE</v>
          </cell>
        </row>
      </sheetData>
      <sheetData sheetId="5" refreshError="1"/>
      <sheetData sheetId="6" refreshError="1"/>
      <sheetData sheetId="7" refreshError="1"/>
      <sheetData sheetId="8" refreshError="1"/>
      <sheetData sheetId="9" refreshError="1"/>
      <sheetData sheetId="10"/>
      <sheetData sheetId="11">
        <row r="21">
          <cell r="L21" t="str">
            <v>-  TERREMOTO, TEMBLOR, ERUPCIÓN VOLCANICA:  SIN DEDUCIBLE</v>
          </cell>
        </row>
      </sheetData>
      <sheetData sheetId="12"/>
      <sheetData sheetId="13"/>
      <sheetData sheetId="14"/>
      <sheetData sheetId="15">
        <row r="21">
          <cell r="L21" t="str">
            <v>-  TERREMOTO, TEMBLOR, ERUPCIÓN VOLCANICA:  SIN DEDUCIBLE</v>
          </cell>
        </row>
      </sheetData>
      <sheetData sheetId="16"/>
      <sheetData sheetId="17"/>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9D83-D34F-4ED4-BCD4-89CE045DE031}">
  <dimension ref="A1:IV143"/>
  <sheetViews>
    <sheetView showGridLines="0" topLeftCell="A5" workbookViewId="0">
      <selection activeCell="A5" sqref="A5:D5"/>
    </sheetView>
  </sheetViews>
  <sheetFormatPr baseColWidth="10" defaultColWidth="10.6640625" defaultRowHeight="13.8" x14ac:dyDescent="0.3"/>
  <cols>
    <col min="1" max="4" width="39.5546875" style="1" customWidth="1"/>
    <col min="5" max="16384" width="10.6640625" style="1"/>
  </cols>
  <sheetData>
    <row r="1" spans="1:256" ht="21.45" customHeight="1" x14ac:dyDescent="0.3">
      <c r="A1" s="98" t="s">
        <v>2</v>
      </c>
      <c r="B1" s="99"/>
      <c r="C1" s="99"/>
      <c r="D1" s="100"/>
      <c r="E1" s="29"/>
      <c r="F1" s="29"/>
      <c r="G1" s="2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row>
    <row r="2" spans="1:256" ht="28.5" customHeight="1" x14ac:dyDescent="0.3">
      <c r="A2" s="101" t="s">
        <v>33</v>
      </c>
      <c r="B2" s="102"/>
      <c r="C2" s="102"/>
      <c r="D2" s="103"/>
      <c r="E2" s="29"/>
      <c r="F2" s="29"/>
      <c r="G2" s="2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1:256" ht="14.25" customHeight="1" thickBot="1" x14ac:dyDescent="0.35">
      <c r="A3" s="104" t="s">
        <v>34</v>
      </c>
      <c r="B3" s="105"/>
      <c r="C3" s="105"/>
      <c r="D3" s="106"/>
      <c r="E3" s="29"/>
      <c r="F3" s="29"/>
      <c r="G3" s="2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pans="1:256" ht="67.95" customHeight="1" x14ac:dyDescent="0.3">
      <c r="A4" s="84" t="s">
        <v>35</v>
      </c>
      <c r="B4" s="85"/>
      <c r="C4" s="85"/>
      <c r="D4" s="86"/>
      <c r="E4" s="29"/>
      <c r="F4" s="29"/>
      <c r="G4" s="2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pans="1:256" ht="68.25" customHeight="1" x14ac:dyDescent="0.3">
      <c r="A5" s="84" t="s">
        <v>46</v>
      </c>
      <c r="B5" s="85"/>
      <c r="C5" s="85"/>
      <c r="D5" s="86"/>
      <c r="E5" s="96"/>
      <c r="F5" s="96"/>
      <c r="G5" s="2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21.45" customHeight="1" x14ac:dyDescent="0.3">
      <c r="A6" s="81" t="s">
        <v>47</v>
      </c>
      <c r="B6" s="82"/>
      <c r="C6" s="82"/>
      <c r="D6" s="83"/>
      <c r="E6" s="29"/>
      <c r="F6" s="29"/>
      <c r="G6" s="2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ht="21.45" customHeight="1" x14ac:dyDescent="0.3">
      <c r="A7" s="81" t="s">
        <v>36</v>
      </c>
      <c r="B7" s="82"/>
      <c r="C7" s="82"/>
      <c r="D7" s="83"/>
      <c r="E7" s="29"/>
      <c r="F7" s="29"/>
      <c r="G7" s="2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ht="61.2" customHeight="1" x14ac:dyDescent="0.3">
      <c r="A8" s="84" t="s">
        <v>37</v>
      </c>
      <c r="B8" s="85"/>
      <c r="C8" s="85"/>
      <c r="D8" s="86"/>
      <c r="E8" s="29"/>
      <c r="F8" s="29"/>
      <c r="G8" s="2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ht="67.95" customHeight="1" x14ac:dyDescent="0.3">
      <c r="A9" s="84" t="s">
        <v>38</v>
      </c>
      <c r="B9" s="85"/>
      <c r="C9" s="85"/>
      <c r="D9" s="86"/>
      <c r="E9" s="96"/>
      <c r="F9" s="96"/>
      <c r="G9" s="2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ht="67.95" customHeight="1" x14ac:dyDescent="0.3">
      <c r="A10" s="84" t="s">
        <v>39</v>
      </c>
      <c r="B10" s="85"/>
      <c r="C10" s="85"/>
      <c r="D10" s="86"/>
      <c r="E10" s="97"/>
      <c r="F10" s="97"/>
      <c r="G10" s="2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ht="81.45" customHeight="1" x14ac:dyDescent="0.3">
      <c r="A11" s="87" t="s">
        <v>40</v>
      </c>
      <c r="B11" s="88"/>
      <c r="C11" s="88"/>
      <c r="D11" s="89"/>
      <c r="E11" s="30"/>
      <c r="F11" s="29"/>
      <c r="G11" s="2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ht="49.95" customHeight="1" x14ac:dyDescent="0.3">
      <c r="A12" s="90" t="s">
        <v>41</v>
      </c>
      <c r="B12" s="91"/>
      <c r="C12" s="91"/>
      <c r="D12" s="92"/>
      <c r="E12" s="29"/>
      <c r="F12" s="29"/>
      <c r="G12" s="2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ht="27.45" customHeight="1" x14ac:dyDescent="0.3">
      <c r="A13" s="93" t="s">
        <v>42</v>
      </c>
      <c r="B13" s="94"/>
      <c r="C13" s="94"/>
      <c r="D13" s="95"/>
      <c r="E13" s="29"/>
      <c r="F13" s="29"/>
      <c r="G13" s="2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row>
    <row r="14" spans="1:256" ht="67.95" customHeight="1" x14ac:dyDescent="0.3">
      <c r="A14" s="93" t="s">
        <v>43</v>
      </c>
      <c r="B14" s="94"/>
      <c r="C14" s="94"/>
      <c r="D14" s="95"/>
      <c r="E14" s="29"/>
      <c r="F14" s="29"/>
      <c r="G14" s="2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row>
    <row r="15" spans="1:256" ht="47.7" customHeight="1" x14ac:dyDescent="0.3">
      <c r="A15" s="87" t="s">
        <v>44</v>
      </c>
      <c r="B15" s="88"/>
      <c r="C15" s="88"/>
      <c r="D15" s="89"/>
      <c r="E15" s="29"/>
      <c r="F15" s="29"/>
      <c r="G15" s="2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row>
    <row r="16" spans="1:256" ht="67.95" customHeight="1" thickBot="1" x14ac:dyDescent="0.35">
      <c r="A16" s="78" t="s">
        <v>45</v>
      </c>
      <c r="B16" s="79"/>
      <c r="C16" s="79"/>
      <c r="D16" s="80"/>
      <c r="E16" s="29"/>
      <c r="F16" s="29"/>
      <c r="G16" s="2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pans="1:256" x14ac:dyDescent="0.3">
      <c r="A17" s="9"/>
      <c r="B17" s="9"/>
      <c r="C17" s="9"/>
      <c r="D17" s="31"/>
      <c r="E17" s="29"/>
      <c r="F17" s="29"/>
      <c r="G17" s="2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row>
    <row r="18" spans="1:256" x14ac:dyDescent="0.3">
      <c r="A18" s="9"/>
      <c r="B18" s="9"/>
      <c r="C18" s="9"/>
      <c r="D18" s="31"/>
      <c r="E18" s="29"/>
      <c r="F18" s="29"/>
      <c r="G18" s="2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pans="1:256" x14ac:dyDescent="0.3">
      <c r="A19" s="9"/>
      <c r="B19" s="9"/>
      <c r="C19" s="9"/>
      <c r="D19" s="31"/>
      <c r="E19" s="29"/>
      <c r="F19" s="29"/>
      <c r="G19" s="2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row>
    <row r="20" spans="1:256" x14ac:dyDescent="0.3">
      <c r="A20" s="9"/>
      <c r="B20" s="9"/>
      <c r="C20" s="9"/>
      <c r="D20" s="31"/>
      <c r="E20" s="29"/>
      <c r="F20" s="29"/>
      <c r="G20" s="2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pans="1:256" x14ac:dyDescent="0.3">
      <c r="A21" s="9"/>
      <c r="B21" s="9"/>
      <c r="C21" s="9"/>
      <c r="D21" s="31"/>
      <c r="E21" s="29"/>
      <c r="F21" s="29"/>
      <c r="G21" s="2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pans="1:256" x14ac:dyDescent="0.3">
      <c r="A22" s="9"/>
      <c r="B22" s="9"/>
      <c r="C22" s="9"/>
      <c r="D22" s="31"/>
      <c r="E22" s="29"/>
      <c r="F22" s="29"/>
      <c r="G22" s="2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row>
    <row r="23" spans="1:256" x14ac:dyDescent="0.3">
      <c r="A23" s="9"/>
      <c r="B23" s="9"/>
      <c r="C23" s="9"/>
      <c r="D23" s="31"/>
      <c r="E23" s="29"/>
      <c r="F23" s="29"/>
      <c r="G23" s="2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row>
    <row r="24" spans="1:256" x14ac:dyDescent="0.3">
      <c r="A24" s="9"/>
      <c r="B24" s="9"/>
      <c r="C24" s="9"/>
      <c r="D24" s="31"/>
      <c r="E24" s="29"/>
      <c r="F24" s="29"/>
      <c r="G24" s="2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row>
    <row r="25" spans="1:256" x14ac:dyDescent="0.3">
      <c r="A25" s="9"/>
      <c r="B25" s="9"/>
      <c r="C25" s="9"/>
      <c r="D25" s="31"/>
      <c r="E25" s="29"/>
      <c r="F25" s="29"/>
      <c r="G25" s="2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row>
    <row r="26" spans="1:256" x14ac:dyDescent="0.3">
      <c r="A26" s="9"/>
      <c r="B26" s="9"/>
      <c r="C26" s="9"/>
      <c r="D26" s="31"/>
      <c r="E26" s="29"/>
      <c r="F26" s="29"/>
      <c r="G26" s="2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pans="1:256" x14ac:dyDescent="0.3">
      <c r="A27" s="9"/>
      <c r="B27" s="9"/>
      <c r="C27" s="9"/>
      <c r="D27" s="31"/>
      <c r="E27" s="29"/>
      <c r="F27" s="29"/>
      <c r="G27" s="2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c r="HX27" s="9"/>
      <c r="HY27" s="9"/>
      <c r="HZ27" s="9"/>
      <c r="IA27" s="9"/>
      <c r="IB27" s="9"/>
      <c r="IC27" s="9"/>
      <c r="ID27" s="9"/>
      <c r="IE27" s="9"/>
      <c r="IF27" s="9"/>
      <c r="IG27" s="9"/>
      <c r="IH27" s="9"/>
      <c r="II27" s="9"/>
      <c r="IJ27" s="9"/>
      <c r="IK27" s="9"/>
      <c r="IL27" s="9"/>
      <c r="IM27" s="9"/>
      <c r="IN27" s="9"/>
      <c r="IO27" s="9"/>
      <c r="IP27" s="9"/>
      <c r="IQ27" s="9"/>
      <c r="IR27" s="9"/>
      <c r="IS27" s="9"/>
      <c r="IT27" s="9"/>
      <c r="IU27" s="9"/>
      <c r="IV27" s="9"/>
    </row>
    <row r="28" spans="1:256" x14ac:dyDescent="0.3">
      <c r="A28" s="9"/>
      <c r="B28" s="9"/>
      <c r="C28" s="9"/>
      <c r="D28" s="31"/>
      <c r="E28" s="29"/>
      <c r="F28" s="29"/>
      <c r="G28" s="2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c r="HX28" s="9"/>
      <c r="HY28" s="9"/>
      <c r="HZ28" s="9"/>
      <c r="IA28" s="9"/>
      <c r="IB28" s="9"/>
      <c r="IC28" s="9"/>
      <c r="ID28" s="9"/>
      <c r="IE28" s="9"/>
      <c r="IF28" s="9"/>
      <c r="IG28" s="9"/>
      <c r="IH28" s="9"/>
      <c r="II28" s="9"/>
      <c r="IJ28" s="9"/>
      <c r="IK28" s="9"/>
      <c r="IL28" s="9"/>
      <c r="IM28" s="9"/>
      <c r="IN28" s="9"/>
      <c r="IO28" s="9"/>
      <c r="IP28" s="9"/>
      <c r="IQ28" s="9"/>
      <c r="IR28" s="9"/>
      <c r="IS28" s="9"/>
      <c r="IT28" s="9"/>
      <c r="IU28" s="9"/>
      <c r="IV28" s="9"/>
    </row>
    <row r="29" spans="1:256" x14ac:dyDescent="0.3">
      <c r="A29" s="9"/>
      <c r="B29" s="9"/>
      <c r="C29" s="9"/>
      <c r="D29" s="31"/>
      <c r="E29" s="29"/>
      <c r="F29" s="29"/>
      <c r="G29" s="2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c r="HX29" s="9"/>
      <c r="HY29" s="9"/>
      <c r="HZ29" s="9"/>
      <c r="IA29" s="9"/>
      <c r="IB29" s="9"/>
      <c r="IC29" s="9"/>
      <c r="ID29" s="9"/>
      <c r="IE29" s="9"/>
      <c r="IF29" s="9"/>
      <c r="IG29" s="9"/>
      <c r="IH29" s="9"/>
      <c r="II29" s="9"/>
      <c r="IJ29" s="9"/>
      <c r="IK29" s="9"/>
      <c r="IL29" s="9"/>
      <c r="IM29" s="9"/>
      <c r="IN29" s="9"/>
      <c r="IO29" s="9"/>
      <c r="IP29" s="9"/>
      <c r="IQ29" s="9"/>
      <c r="IR29" s="9"/>
      <c r="IS29" s="9"/>
      <c r="IT29" s="9"/>
      <c r="IU29" s="9"/>
      <c r="IV29" s="9"/>
    </row>
    <row r="30" spans="1:256" x14ac:dyDescent="0.3">
      <c r="A30" s="9"/>
      <c r="B30" s="9"/>
      <c r="C30" s="9"/>
      <c r="D30" s="31"/>
      <c r="E30" s="29"/>
      <c r="F30" s="29"/>
      <c r="G30" s="2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c r="HX30" s="9"/>
      <c r="HY30" s="9"/>
      <c r="HZ30" s="9"/>
      <c r="IA30" s="9"/>
      <c r="IB30" s="9"/>
      <c r="IC30" s="9"/>
      <c r="ID30" s="9"/>
      <c r="IE30" s="9"/>
      <c r="IF30" s="9"/>
      <c r="IG30" s="9"/>
      <c r="IH30" s="9"/>
      <c r="II30" s="9"/>
      <c r="IJ30" s="9"/>
      <c r="IK30" s="9"/>
      <c r="IL30" s="9"/>
      <c r="IM30" s="9"/>
      <c r="IN30" s="9"/>
      <c r="IO30" s="9"/>
      <c r="IP30" s="9"/>
      <c r="IQ30" s="9"/>
      <c r="IR30" s="9"/>
      <c r="IS30" s="9"/>
      <c r="IT30" s="9"/>
      <c r="IU30" s="9"/>
      <c r="IV30" s="9"/>
    </row>
    <row r="31" spans="1:256" x14ac:dyDescent="0.3">
      <c r="A31" s="9"/>
      <c r="B31" s="9"/>
      <c r="C31" s="9"/>
      <c r="D31" s="31"/>
      <c r="E31" s="29"/>
      <c r="F31" s="29"/>
      <c r="G31" s="2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c r="HX31" s="9"/>
      <c r="HY31" s="9"/>
      <c r="HZ31" s="9"/>
      <c r="IA31" s="9"/>
      <c r="IB31" s="9"/>
      <c r="IC31" s="9"/>
      <c r="ID31" s="9"/>
      <c r="IE31" s="9"/>
      <c r="IF31" s="9"/>
      <c r="IG31" s="9"/>
      <c r="IH31" s="9"/>
      <c r="II31" s="9"/>
      <c r="IJ31" s="9"/>
      <c r="IK31" s="9"/>
      <c r="IL31" s="9"/>
      <c r="IM31" s="9"/>
      <c r="IN31" s="9"/>
      <c r="IO31" s="9"/>
      <c r="IP31" s="9"/>
      <c r="IQ31" s="9"/>
      <c r="IR31" s="9"/>
      <c r="IS31" s="9"/>
      <c r="IT31" s="9"/>
      <c r="IU31" s="9"/>
      <c r="IV31" s="9"/>
    </row>
    <row r="118" s="1" customFormat="1" x14ac:dyDescent="0.3"/>
    <row r="119" s="1" customFormat="1" x14ac:dyDescent="0.3"/>
    <row r="120" s="1" customFormat="1" x14ac:dyDescent="0.3"/>
    <row r="121" s="1" customFormat="1" x14ac:dyDescent="0.3"/>
    <row r="122" s="1" customFormat="1" x14ac:dyDescent="0.3"/>
    <row r="123" s="1" customFormat="1" x14ac:dyDescent="0.3"/>
    <row r="124" s="1" customFormat="1" x14ac:dyDescent="0.3"/>
    <row r="125" s="1" customFormat="1" x14ac:dyDescent="0.3"/>
    <row r="126" s="1" customFormat="1" x14ac:dyDescent="0.3"/>
    <row r="127" s="1" customFormat="1" x14ac:dyDescent="0.3"/>
    <row r="128" s="1" customFormat="1" x14ac:dyDescent="0.3"/>
    <row r="129" s="1" customFormat="1" x14ac:dyDescent="0.3"/>
    <row r="130" s="1" customFormat="1" x14ac:dyDescent="0.3"/>
    <row r="131" s="1" customFormat="1" x14ac:dyDescent="0.3"/>
    <row r="132" s="1" customFormat="1" x14ac:dyDescent="0.3"/>
    <row r="133" s="1" customFormat="1" x14ac:dyDescent="0.3"/>
    <row r="134" s="1" customFormat="1" x14ac:dyDescent="0.3"/>
    <row r="135" s="1" customFormat="1" x14ac:dyDescent="0.3"/>
    <row r="136" s="1" customFormat="1" x14ac:dyDescent="0.3"/>
    <row r="137" s="1" customFormat="1" x14ac:dyDescent="0.3"/>
    <row r="138" s="1" customFormat="1" x14ac:dyDescent="0.3"/>
    <row r="139" s="1" customFormat="1" x14ac:dyDescent="0.3"/>
    <row r="140" s="1" customFormat="1" x14ac:dyDescent="0.3"/>
    <row r="141" s="1" customFormat="1" x14ac:dyDescent="0.3"/>
    <row r="142" s="1" customFormat="1" x14ac:dyDescent="0.3"/>
    <row r="143" s="1" customFormat="1" x14ac:dyDescent="0.3"/>
  </sheetData>
  <mergeCells count="19">
    <mergeCell ref="E9:F9"/>
    <mergeCell ref="A10:D10"/>
    <mergeCell ref="E10:F10"/>
    <mergeCell ref="A1:D1"/>
    <mergeCell ref="A2:D2"/>
    <mergeCell ref="A3:D3"/>
    <mergeCell ref="A4:D4"/>
    <mergeCell ref="A5:D5"/>
    <mergeCell ref="E5:F5"/>
    <mergeCell ref="A16:D16"/>
    <mergeCell ref="A6:D6"/>
    <mergeCell ref="A7:D7"/>
    <mergeCell ref="A8:D8"/>
    <mergeCell ref="A9:D9"/>
    <mergeCell ref="A11:D11"/>
    <mergeCell ref="A12:D12"/>
    <mergeCell ref="A13:D13"/>
    <mergeCell ref="A14:D14"/>
    <mergeCell ref="A15:D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44"/>
  <sheetViews>
    <sheetView showGridLines="0" topLeftCell="A26" zoomScale="80" zoomScaleNormal="80" workbookViewId="0">
      <selection activeCell="D31" sqref="D31"/>
    </sheetView>
  </sheetViews>
  <sheetFormatPr baseColWidth="10" defaultColWidth="11.44140625" defaultRowHeight="0" customHeight="1" zeroHeight="1" x14ac:dyDescent="0.3"/>
  <cols>
    <col min="1" max="1" width="102.33203125" style="15" customWidth="1"/>
    <col min="2" max="2" width="22.5546875" style="15" customWidth="1"/>
    <col min="3" max="3" width="35.109375" style="2" bestFit="1" customWidth="1"/>
    <col min="4" max="4" width="15.5546875" style="111" customWidth="1"/>
    <col min="5" max="5" width="35.109375" style="2" bestFit="1" customWidth="1"/>
    <col min="6" max="6" width="15.5546875" style="111" customWidth="1"/>
    <col min="7" max="7" width="35.109375" style="2" bestFit="1" customWidth="1"/>
    <col min="8" max="8" width="15.5546875" style="111" customWidth="1"/>
    <col min="9" max="251" width="11.44140625" style="15" customWidth="1"/>
    <col min="252" max="252" width="16.109375" style="15" customWidth="1"/>
    <col min="253" max="16384" width="11.44140625" style="15"/>
  </cols>
  <sheetData>
    <row r="1" spans="1:8" s="2" customFormat="1" ht="18" customHeight="1" x14ac:dyDescent="0.3">
      <c r="A1" s="72" t="s">
        <v>20</v>
      </c>
      <c r="B1" s="72"/>
      <c r="C1" s="72"/>
      <c r="D1" s="72"/>
      <c r="E1" s="72"/>
      <c r="F1" s="72"/>
      <c r="G1" s="72"/>
      <c r="H1" s="72"/>
    </row>
    <row r="2" spans="1:8" s="2" customFormat="1" ht="46.5" customHeight="1" x14ac:dyDescent="0.3">
      <c r="A2" s="72" t="s">
        <v>14</v>
      </c>
      <c r="B2" s="72"/>
      <c r="C2" s="72"/>
      <c r="D2" s="72"/>
      <c r="E2" s="72"/>
      <c r="F2" s="72"/>
      <c r="G2" s="72"/>
      <c r="H2" s="72"/>
    </row>
    <row r="3" spans="1:8" s="2" customFormat="1" ht="19.5" customHeight="1" x14ac:dyDescent="0.3">
      <c r="A3" s="73" t="s">
        <v>2</v>
      </c>
      <c r="B3" s="73"/>
      <c r="C3" s="73"/>
      <c r="D3" s="73"/>
      <c r="E3" s="73"/>
      <c r="F3" s="73"/>
      <c r="G3" s="73"/>
      <c r="H3" s="73"/>
    </row>
    <row r="4" spans="1:8" s="6" customFormat="1" ht="32.4" customHeight="1" x14ac:dyDescent="0.25">
      <c r="A4" s="12" t="s">
        <v>0</v>
      </c>
      <c r="B4" s="13"/>
      <c r="C4" s="54" t="s">
        <v>63</v>
      </c>
      <c r="D4" s="55"/>
      <c r="E4" s="74" t="s">
        <v>63</v>
      </c>
      <c r="F4" s="75"/>
      <c r="G4" s="76" t="s">
        <v>63</v>
      </c>
      <c r="H4" s="77"/>
    </row>
    <row r="5" spans="1:8" s="9" customFormat="1" ht="71.400000000000006" customHeight="1" thickBot="1" x14ac:dyDescent="0.35">
      <c r="A5" s="19" t="s">
        <v>3</v>
      </c>
      <c r="B5" s="14" t="s">
        <v>10</v>
      </c>
      <c r="C5" s="34" t="s">
        <v>70</v>
      </c>
      <c r="D5" s="34" t="s">
        <v>1</v>
      </c>
      <c r="E5" s="38" t="s">
        <v>69</v>
      </c>
      <c r="F5" s="38" t="s">
        <v>1</v>
      </c>
      <c r="G5" s="35" t="s">
        <v>68</v>
      </c>
      <c r="H5" s="35" t="s">
        <v>1</v>
      </c>
    </row>
    <row r="6" spans="1:8" s="9" customFormat="1" ht="81" customHeight="1" x14ac:dyDescent="0.3">
      <c r="A6" s="11" t="s">
        <v>48</v>
      </c>
      <c r="B6" s="56">
        <v>40</v>
      </c>
      <c r="C6" s="59" t="s">
        <v>78</v>
      </c>
      <c r="D6" s="61">
        <v>40</v>
      </c>
      <c r="E6" s="59" t="s">
        <v>85</v>
      </c>
      <c r="F6" s="61">
        <v>40</v>
      </c>
      <c r="G6" s="59" t="s">
        <v>90</v>
      </c>
      <c r="H6" s="61">
        <v>40</v>
      </c>
    </row>
    <row r="7" spans="1:8" s="9" customFormat="1" ht="42" customHeight="1" x14ac:dyDescent="0.3">
      <c r="A7" s="20" t="s">
        <v>16</v>
      </c>
      <c r="B7" s="57"/>
      <c r="C7" s="60"/>
      <c r="D7" s="62"/>
      <c r="E7" s="60"/>
      <c r="F7" s="62"/>
      <c r="G7" s="60"/>
      <c r="H7" s="62"/>
    </row>
    <row r="8" spans="1:8" s="9" customFormat="1" ht="46.5" customHeight="1" x14ac:dyDescent="0.3">
      <c r="A8" s="20" t="s">
        <v>19</v>
      </c>
      <c r="B8" s="58"/>
      <c r="C8" s="60"/>
      <c r="D8" s="62"/>
      <c r="E8" s="60"/>
      <c r="F8" s="62"/>
      <c r="G8" s="60"/>
      <c r="H8" s="62"/>
    </row>
    <row r="9" spans="1:8" s="9" customFormat="1" ht="75" customHeight="1" x14ac:dyDescent="0.3">
      <c r="A9" s="21" t="s">
        <v>23</v>
      </c>
      <c r="B9" s="3">
        <v>20</v>
      </c>
      <c r="C9" s="7" t="s">
        <v>79</v>
      </c>
      <c r="D9" s="53">
        <v>0</v>
      </c>
      <c r="E9" s="7" t="s">
        <v>86</v>
      </c>
      <c r="F9" s="53">
        <f>3*B9/5</f>
        <v>12</v>
      </c>
      <c r="G9" s="7" t="s">
        <v>91</v>
      </c>
      <c r="H9" s="53">
        <v>20</v>
      </c>
    </row>
    <row r="10" spans="1:8" s="9" customFormat="1" ht="60.75" customHeight="1" x14ac:dyDescent="0.3">
      <c r="A10" s="11" t="s">
        <v>32</v>
      </c>
      <c r="B10" s="3">
        <v>20</v>
      </c>
      <c r="C10" s="7" t="s">
        <v>80</v>
      </c>
      <c r="D10" s="53">
        <v>20</v>
      </c>
      <c r="E10" s="7" t="s">
        <v>87</v>
      </c>
      <c r="F10" s="53">
        <v>20</v>
      </c>
      <c r="G10" s="7" t="s">
        <v>87</v>
      </c>
      <c r="H10" s="53">
        <v>20</v>
      </c>
    </row>
    <row r="11" spans="1:8" s="9" customFormat="1" ht="45.75" customHeight="1" x14ac:dyDescent="0.3">
      <c r="A11" s="11" t="s">
        <v>24</v>
      </c>
      <c r="B11" s="16">
        <v>20</v>
      </c>
      <c r="C11" s="7" t="s">
        <v>81</v>
      </c>
      <c r="D11" s="53">
        <f>+B11</f>
        <v>20</v>
      </c>
      <c r="E11" s="7" t="s">
        <v>88</v>
      </c>
      <c r="F11" s="53">
        <v>0</v>
      </c>
      <c r="G11" s="7" t="s">
        <v>92</v>
      </c>
      <c r="H11" s="53">
        <f>45*B11/145</f>
        <v>6.2068965517241379</v>
      </c>
    </row>
    <row r="12" spans="1:8" s="9" customFormat="1" ht="45.75" customHeight="1" x14ac:dyDescent="0.3">
      <c r="A12" s="11" t="s">
        <v>25</v>
      </c>
      <c r="B12" s="16">
        <v>20</v>
      </c>
      <c r="C12" s="7" t="s">
        <v>81</v>
      </c>
      <c r="D12" s="53">
        <f>+B12</f>
        <v>20</v>
      </c>
      <c r="E12" s="7" t="s">
        <v>88</v>
      </c>
      <c r="F12" s="53">
        <v>0</v>
      </c>
      <c r="G12" s="7" t="s">
        <v>93</v>
      </c>
      <c r="H12" s="53">
        <f>80*B12/145</f>
        <v>11.03448275862069</v>
      </c>
    </row>
    <row r="13" spans="1:8" s="9" customFormat="1" ht="55.5" customHeight="1" x14ac:dyDescent="0.3">
      <c r="A13" s="21" t="s">
        <v>26</v>
      </c>
      <c r="B13" s="16">
        <v>20</v>
      </c>
      <c r="C13" s="32" t="s">
        <v>82</v>
      </c>
      <c r="D13" s="53">
        <v>20</v>
      </c>
      <c r="E13" s="32" t="s">
        <v>86</v>
      </c>
      <c r="F13" s="53">
        <f>0*B13/90</f>
        <v>0</v>
      </c>
      <c r="G13" s="32" t="s">
        <v>94</v>
      </c>
      <c r="H13" s="53">
        <v>20</v>
      </c>
    </row>
    <row r="14" spans="1:8" s="9" customFormat="1" ht="29.25" customHeight="1" x14ac:dyDescent="0.3">
      <c r="A14" s="11" t="s">
        <v>21</v>
      </c>
      <c r="B14" s="63">
        <v>20</v>
      </c>
      <c r="C14" s="64" t="s">
        <v>80</v>
      </c>
      <c r="D14" s="65">
        <v>20</v>
      </c>
      <c r="E14" s="64" t="s">
        <v>88</v>
      </c>
      <c r="F14" s="65">
        <v>0</v>
      </c>
      <c r="G14" s="64" t="s">
        <v>87</v>
      </c>
      <c r="H14" s="65">
        <v>20</v>
      </c>
    </row>
    <row r="15" spans="1:8" s="9" customFormat="1" ht="54" customHeight="1" x14ac:dyDescent="0.3">
      <c r="A15" s="20" t="s">
        <v>6</v>
      </c>
      <c r="B15" s="63"/>
      <c r="C15" s="64"/>
      <c r="D15" s="65"/>
      <c r="E15" s="64"/>
      <c r="F15" s="65"/>
      <c r="G15" s="64"/>
      <c r="H15" s="65"/>
    </row>
    <row r="16" spans="1:8" s="9" customFormat="1" ht="72" customHeight="1" x14ac:dyDescent="0.3">
      <c r="A16" s="20" t="s">
        <v>17</v>
      </c>
      <c r="B16" s="63"/>
      <c r="C16" s="64"/>
      <c r="D16" s="65"/>
      <c r="E16" s="64"/>
      <c r="F16" s="65"/>
      <c r="G16" s="64"/>
      <c r="H16" s="65"/>
    </row>
    <row r="17" spans="1:8" s="9" customFormat="1" ht="84" customHeight="1" x14ac:dyDescent="0.3">
      <c r="A17" s="20" t="s">
        <v>7</v>
      </c>
      <c r="B17" s="63"/>
      <c r="C17" s="64"/>
      <c r="D17" s="65"/>
      <c r="E17" s="64"/>
      <c r="F17" s="65"/>
      <c r="G17" s="64"/>
      <c r="H17" s="65"/>
    </row>
    <row r="18" spans="1:8" s="9" customFormat="1" ht="55.2" hidden="1" x14ac:dyDescent="0.3">
      <c r="A18" s="20" t="s">
        <v>8</v>
      </c>
      <c r="B18" s="63"/>
      <c r="C18" s="64"/>
      <c r="D18" s="65"/>
      <c r="E18" s="64"/>
      <c r="F18" s="65"/>
      <c r="G18" s="64"/>
      <c r="H18" s="65"/>
    </row>
    <row r="19" spans="1:8" s="9" customFormat="1" ht="90.75" customHeight="1" x14ac:dyDescent="0.3">
      <c r="A19" s="26" t="s">
        <v>9</v>
      </c>
      <c r="B19" s="63"/>
      <c r="C19" s="64"/>
      <c r="D19" s="65"/>
      <c r="E19" s="64"/>
      <c r="F19" s="65"/>
      <c r="G19" s="64"/>
      <c r="H19" s="65"/>
    </row>
    <row r="20" spans="1:8" s="9" customFormat="1" ht="13.95" customHeight="1" x14ac:dyDescent="0.3">
      <c r="A20" s="28" t="s">
        <v>12</v>
      </c>
      <c r="B20" s="66">
        <v>20</v>
      </c>
      <c r="C20" s="64" t="s">
        <v>83</v>
      </c>
      <c r="D20" s="67">
        <f>+B20</f>
        <v>20</v>
      </c>
      <c r="E20" s="64" t="s">
        <v>89</v>
      </c>
      <c r="F20" s="67">
        <f>1200*B20/2800</f>
        <v>8.5714285714285712</v>
      </c>
      <c r="G20" s="64" t="s">
        <v>95</v>
      </c>
      <c r="H20" s="67">
        <f>1200*B20/2800</f>
        <v>8.5714285714285712</v>
      </c>
    </row>
    <row r="21" spans="1:8" s="9" customFormat="1" ht="41.7" customHeight="1" x14ac:dyDescent="0.3">
      <c r="A21" s="27" t="s">
        <v>13</v>
      </c>
      <c r="B21" s="66"/>
      <c r="C21" s="64"/>
      <c r="D21" s="68"/>
      <c r="E21" s="64"/>
      <c r="F21" s="68"/>
      <c r="G21" s="64"/>
      <c r="H21" s="68"/>
    </row>
    <row r="22" spans="1:8" s="9" customFormat="1" ht="60" customHeight="1" x14ac:dyDescent="0.3">
      <c r="A22" s="27" t="s">
        <v>27</v>
      </c>
      <c r="B22" s="69">
        <v>20</v>
      </c>
      <c r="C22" s="60" t="s">
        <v>84</v>
      </c>
      <c r="D22" s="65">
        <f>+B22</f>
        <v>20</v>
      </c>
      <c r="E22" s="60" t="s">
        <v>87</v>
      </c>
      <c r="F22" s="65">
        <v>20</v>
      </c>
      <c r="G22" s="60" t="s">
        <v>96</v>
      </c>
      <c r="H22" s="65">
        <f>50*B22/70</f>
        <v>14.285714285714286</v>
      </c>
    </row>
    <row r="23" spans="1:8" s="9" customFormat="1" ht="111.45" customHeight="1" x14ac:dyDescent="0.3">
      <c r="A23" s="22" t="s">
        <v>4</v>
      </c>
      <c r="B23" s="69"/>
      <c r="C23" s="60"/>
      <c r="D23" s="65"/>
      <c r="E23" s="60"/>
      <c r="F23" s="65"/>
      <c r="G23" s="60"/>
      <c r="H23" s="65"/>
    </row>
    <row r="24" spans="1:8" s="9" customFormat="1" ht="75" customHeight="1" x14ac:dyDescent="0.3">
      <c r="A24" s="20" t="s">
        <v>11</v>
      </c>
      <c r="B24" s="69"/>
      <c r="C24" s="60"/>
      <c r="D24" s="65"/>
      <c r="E24" s="60"/>
      <c r="F24" s="65"/>
      <c r="G24" s="60"/>
      <c r="H24" s="65"/>
    </row>
    <row r="25" spans="1:8" s="9" customFormat="1" ht="99" customHeight="1" x14ac:dyDescent="0.3">
      <c r="A25" s="22" t="s">
        <v>5</v>
      </c>
      <c r="B25" s="70"/>
      <c r="C25" s="71"/>
      <c r="D25" s="65"/>
      <c r="E25" s="71"/>
      <c r="F25" s="65"/>
      <c r="G25" s="71"/>
      <c r="H25" s="65"/>
    </row>
    <row r="26" spans="1:8" s="9" customFormat="1" ht="93" customHeight="1" x14ac:dyDescent="0.3">
      <c r="A26" s="11" t="s">
        <v>22</v>
      </c>
      <c r="B26" s="17">
        <v>20</v>
      </c>
      <c r="C26" s="7" t="s">
        <v>83</v>
      </c>
      <c r="D26" s="53">
        <f>+B26</f>
        <v>20</v>
      </c>
      <c r="E26" s="7" t="s">
        <v>87</v>
      </c>
      <c r="F26" s="53">
        <v>0</v>
      </c>
      <c r="G26" s="7" t="s">
        <v>97</v>
      </c>
      <c r="H26" s="53">
        <f>6300*B26/9000</f>
        <v>14</v>
      </c>
    </row>
    <row r="27" spans="1:8" s="10" customFormat="1" ht="71.25" customHeight="1" x14ac:dyDescent="0.25">
      <c r="A27" s="11" t="s">
        <v>28</v>
      </c>
      <c r="B27" s="17">
        <v>20</v>
      </c>
      <c r="C27" s="7" t="s">
        <v>80</v>
      </c>
      <c r="D27" s="53">
        <v>20</v>
      </c>
      <c r="E27" s="7" t="s">
        <v>87</v>
      </c>
      <c r="F27" s="53">
        <v>20</v>
      </c>
      <c r="G27" s="7" t="s">
        <v>98</v>
      </c>
      <c r="H27" s="53">
        <v>20</v>
      </c>
    </row>
    <row r="28" spans="1:8" ht="74.25" customHeight="1" x14ac:dyDescent="0.3">
      <c r="A28" s="11" t="s">
        <v>29</v>
      </c>
      <c r="B28" s="17">
        <v>20</v>
      </c>
      <c r="C28" s="7" t="s">
        <v>79</v>
      </c>
      <c r="D28" s="53">
        <v>0</v>
      </c>
      <c r="E28" s="7" t="s">
        <v>87</v>
      </c>
      <c r="F28" s="53">
        <v>20</v>
      </c>
      <c r="G28" s="7" t="s">
        <v>87</v>
      </c>
      <c r="H28" s="53">
        <v>20</v>
      </c>
    </row>
    <row r="29" spans="1:8" ht="147.44999999999999" customHeight="1" x14ac:dyDescent="0.3">
      <c r="A29" s="11" t="s">
        <v>30</v>
      </c>
      <c r="B29" s="17">
        <v>20</v>
      </c>
      <c r="C29" s="7" t="s">
        <v>84</v>
      </c>
      <c r="D29" s="53">
        <v>20</v>
      </c>
      <c r="E29" s="7" t="s">
        <v>87</v>
      </c>
      <c r="F29" s="53">
        <v>20</v>
      </c>
      <c r="G29" s="7" t="s">
        <v>87</v>
      </c>
      <c r="H29" s="53">
        <v>20</v>
      </c>
    </row>
    <row r="30" spans="1:8" ht="57.75" customHeight="1" x14ac:dyDescent="0.3">
      <c r="A30" s="23" t="s">
        <v>31</v>
      </c>
      <c r="B30" s="18">
        <v>20</v>
      </c>
      <c r="C30" s="7" t="s">
        <v>80</v>
      </c>
      <c r="D30" s="53">
        <v>20</v>
      </c>
      <c r="E30" s="7" t="s">
        <v>87</v>
      </c>
      <c r="F30" s="53">
        <v>20</v>
      </c>
      <c r="G30" s="7" t="s">
        <v>99</v>
      </c>
      <c r="H30" s="53">
        <v>20</v>
      </c>
    </row>
    <row r="31" spans="1:8" ht="23.7" customHeight="1" x14ac:dyDescent="0.3">
      <c r="A31" s="24" t="s">
        <v>18</v>
      </c>
      <c r="B31" s="25">
        <f>SUM(B6:B30)</f>
        <v>300</v>
      </c>
      <c r="C31" s="34"/>
      <c r="D31" s="37">
        <f>SUM(D6:D30)</f>
        <v>260</v>
      </c>
      <c r="E31" s="38"/>
      <c r="F31" s="39">
        <f>SUM(F6:F30)</f>
        <v>180.57142857142856</v>
      </c>
      <c r="G31" s="35"/>
      <c r="H31" s="36">
        <f>SUM(H6:H30)</f>
        <v>254.09852216748769</v>
      </c>
    </row>
    <row r="32" spans="1:8" ht="14.25" hidden="1" customHeight="1" x14ac:dyDescent="0.3"/>
    <row r="33" ht="14.25" hidden="1" customHeight="1" x14ac:dyDescent="0.3"/>
    <row r="34" ht="14.25" hidden="1" customHeight="1" x14ac:dyDescent="0.3"/>
    <row r="35" ht="14.25" hidden="1" customHeight="1" x14ac:dyDescent="0.3"/>
    <row r="36" ht="14.25" hidden="1" customHeight="1" x14ac:dyDescent="0.3"/>
    <row r="37" ht="13.8" hidden="1" x14ac:dyDescent="0.3"/>
    <row r="38" ht="13.8" hidden="1" x14ac:dyDescent="0.3"/>
    <row r="39" ht="13.8" hidden="1" x14ac:dyDescent="0.3"/>
    <row r="40" ht="13.8" hidden="1" x14ac:dyDescent="0.3"/>
    <row r="41" ht="13.8" hidden="1" x14ac:dyDescent="0.3"/>
    <row r="42" ht="13.8" hidden="1" x14ac:dyDescent="0.3"/>
    <row r="43" ht="13.8" hidden="1" x14ac:dyDescent="0.3"/>
    <row r="44" ht="13.8" hidden="1" x14ac:dyDescent="0.3"/>
    <row r="45" ht="13.8" hidden="1" x14ac:dyDescent="0.3"/>
    <row r="46" ht="13.8" hidden="1" x14ac:dyDescent="0.3"/>
    <row r="47" ht="13.8" hidden="1" x14ac:dyDescent="0.3"/>
    <row r="48" ht="13.8" hidden="1" x14ac:dyDescent="0.3"/>
    <row r="49" ht="13.8" hidden="1" x14ac:dyDescent="0.3"/>
    <row r="50" ht="13.8" hidden="1" x14ac:dyDescent="0.3"/>
    <row r="51" ht="13.8" hidden="1" x14ac:dyDescent="0.3"/>
    <row r="52" ht="13.8" hidden="1" x14ac:dyDescent="0.3"/>
    <row r="53" ht="13.8" hidden="1" x14ac:dyDescent="0.3"/>
    <row r="54" ht="13.8" hidden="1" x14ac:dyDescent="0.3"/>
    <row r="55" ht="13.8" hidden="1" x14ac:dyDescent="0.3"/>
    <row r="56" ht="13.8" hidden="1" x14ac:dyDescent="0.3"/>
    <row r="57" ht="13.8" hidden="1" x14ac:dyDescent="0.3"/>
    <row r="58" ht="13.8" hidden="1" x14ac:dyDescent="0.3"/>
    <row r="59" ht="13.8" hidden="1" x14ac:dyDescent="0.3"/>
    <row r="60" ht="13.8" hidden="1" x14ac:dyDescent="0.3"/>
    <row r="61" ht="13.8" hidden="1" x14ac:dyDescent="0.3"/>
    <row r="62" ht="13.8" hidden="1" x14ac:dyDescent="0.3"/>
    <row r="63" ht="13.8" hidden="1" x14ac:dyDescent="0.3"/>
    <row r="64" ht="13.8" hidden="1" x14ac:dyDescent="0.3"/>
    <row r="65" ht="13.8" hidden="1" x14ac:dyDescent="0.3"/>
    <row r="66" ht="13.8" hidden="1" x14ac:dyDescent="0.3"/>
    <row r="67" ht="13.8" hidden="1" x14ac:dyDescent="0.3"/>
    <row r="68" ht="13.8" hidden="1" x14ac:dyDescent="0.3"/>
    <row r="69" ht="13.8" hidden="1" x14ac:dyDescent="0.3"/>
    <row r="70" ht="13.8" hidden="1" x14ac:dyDescent="0.3"/>
    <row r="71" ht="13.8" hidden="1" x14ac:dyDescent="0.3"/>
    <row r="72" ht="13.8" hidden="1" x14ac:dyDescent="0.3"/>
    <row r="73" ht="13.8" hidden="1" x14ac:dyDescent="0.3"/>
    <row r="74" ht="13.8" hidden="1" x14ac:dyDescent="0.3"/>
    <row r="75" ht="13.8" hidden="1" x14ac:dyDescent="0.3"/>
    <row r="76" ht="13.8" hidden="1" x14ac:dyDescent="0.3"/>
    <row r="77" ht="13.8" hidden="1" x14ac:dyDescent="0.3"/>
    <row r="78" ht="13.8" hidden="1" x14ac:dyDescent="0.3"/>
    <row r="79" ht="13.8" hidden="1" x14ac:dyDescent="0.3"/>
    <row r="80" ht="13.8" hidden="1" x14ac:dyDescent="0.3"/>
    <row r="81" ht="13.8" hidden="1" x14ac:dyDescent="0.3"/>
    <row r="82" ht="13.8" hidden="1" x14ac:dyDescent="0.3"/>
    <row r="83" ht="13.8" hidden="1" x14ac:dyDescent="0.3"/>
    <row r="84" ht="13.8" hidden="1" x14ac:dyDescent="0.3"/>
    <row r="85" ht="13.8" hidden="1" x14ac:dyDescent="0.3"/>
    <row r="86" ht="13.8" hidden="1" x14ac:dyDescent="0.3"/>
    <row r="87" ht="13.8" hidden="1" x14ac:dyDescent="0.3"/>
    <row r="88" ht="13.8" hidden="1" x14ac:dyDescent="0.3"/>
    <row r="89" ht="13.8" hidden="1" x14ac:dyDescent="0.3"/>
    <row r="90" ht="13.8" hidden="1" x14ac:dyDescent="0.3"/>
    <row r="91" ht="13.8" hidden="1" x14ac:dyDescent="0.3"/>
    <row r="92" ht="13.8" hidden="1" x14ac:dyDescent="0.3"/>
    <row r="93" ht="13.8" hidden="1" x14ac:dyDescent="0.3"/>
    <row r="94" ht="13.8" hidden="1" x14ac:dyDescent="0.3"/>
    <row r="95" ht="13.8" hidden="1" x14ac:dyDescent="0.3"/>
    <row r="96" ht="13.8" hidden="1" x14ac:dyDescent="0.3"/>
    <row r="97" ht="13.8" hidden="1" x14ac:dyDescent="0.3"/>
    <row r="98" ht="13.8" hidden="1" x14ac:dyDescent="0.3"/>
    <row r="99" ht="13.8" hidden="1" x14ac:dyDescent="0.3"/>
    <row r="100" ht="13.8" hidden="1" x14ac:dyDescent="0.3"/>
    <row r="101" ht="13.8" hidden="1" x14ac:dyDescent="0.3"/>
    <row r="102" ht="13.8" hidden="1" x14ac:dyDescent="0.3"/>
    <row r="103" ht="13.8" hidden="1" x14ac:dyDescent="0.3"/>
    <row r="104" ht="13.8" hidden="1" x14ac:dyDescent="0.3"/>
    <row r="105" ht="13.8" hidden="1" x14ac:dyDescent="0.3"/>
    <row r="106" ht="13.8" hidden="1" x14ac:dyDescent="0.3"/>
    <row r="107" ht="13.8" hidden="1" x14ac:dyDescent="0.3"/>
    <row r="108" ht="13.8" hidden="1" x14ac:dyDescent="0.3"/>
    <row r="109" ht="13.8" hidden="1" x14ac:dyDescent="0.3"/>
    <row r="110" ht="13.8" hidden="1" x14ac:dyDescent="0.3"/>
    <row r="111" ht="13.8" hidden="1" x14ac:dyDescent="0.3"/>
    <row r="112" ht="13.8" hidden="1" x14ac:dyDescent="0.3"/>
    <row r="113" ht="13.8" hidden="1" x14ac:dyDescent="0.3"/>
    <row r="114" ht="13.8" hidden="1" x14ac:dyDescent="0.3"/>
    <row r="115" ht="13.8" hidden="1" x14ac:dyDescent="0.3"/>
    <row r="116" ht="13.8" hidden="1" x14ac:dyDescent="0.3"/>
    <row r="117" ht="13.8" hidden="1" x14ac:dyDescent="0.3"/>
    <row r="118" ht="13.8" hidden="1" x14ac:dyDescent="0.3"/>
    <row r="119" ht="13.8" hidden="1" x14ac:dyDescent="0.3"/>
    <row r="120" ht="13.8" hidden="1" x14ac:dyDescent="0.3"/>
    <row r="121" ht="13.8" hidden="1" x14ac:dyDescent="0.3"/>
    <row r="122" ht="13.8" hidden="1" x14ac:dyDescent="0.3"/>
    <row r="123" ht="13.8" hidden="1" x14ac:dyDescent="0.3"/>
    <row r="124" ht="13.8" hidden="1" x14ac:dyDescent="0.3"/>
    <row r="125" ht="13.8" hidden="1" x14ac:dyDescent="0.3"/>
    <row r="126" ht="13.8" hidden="1" x14ac:dyDescent="0.3"/>
    <row r="127" ht="13.8" hidden="1" x14ac:dyDescent="0.3"/>
    <row r="128" ht="13.8" hidden="1" x14ac:dyDescent="0.3"/>
    <row r="129" spans="3:8" ht="13.8" hidden="1" x14ac:dyDescent="0.3"/>
    <row r="130" spans="3:8" ht="13.8" hidden="1" x14ac:dyDescent="0.3"/>
    <row r="131" spans="3:8" ht="13.8" hidden="1" x14ac:dyDescent="0.3"/>
    <row r="132" spans="3:8" ht="13.8" hidden="1" x14ac:dyDescent="0.3"/>
    <row r="133" spans="3:8" ht="13.8" hidden="1" x14ac:dyDescent="0.3"/>
    <row r="134" spans="3:8" ht="13.8" hidden="1" x14ac:dyDescent="0.3"/>
    <row r="135" spans="3:8" ht="13.8" hidden="1" x14ac:dyDescent="0.3"/>
    <row r="136" spans="3:8" ht="13.8" hidden="1" x14ac:dyDescent="0.3">
      <c r="C136" s="8"/>
      <c r="D136" s="112"/>
      <c r="E136" s="8"/>
      <c r="F136" s="112"/>
      <c r="G136" s="8"/>
      <c r="H136" s="112"/>
    </row>
    <row r="137" spans="3:8" ht="13.95" hidden="1" customHeight="1" x14ac:dyDescent="0.3"/>
    <row r="138" spans="3:8" ht="13.95" hidden="1" customHeight="1" x14ac:dyDescent="0.3"/>
    <row r="139" spans="3:8" ht="13.95" hidden="1" customHeight="1" x14ac:dyDescent="0.3"/>
    <row r="140" spans="3:8" ht="13.95" hidden="1" customHeight="1" x14ac:dyDescent="0.3"/>
    <row r="141" spans="3:8" ht="13.95" hidden="1" customHeight="1" x14ac:dyDescent="0.3"/>
    <row r="142" spans="3:8" ht="13.95" hidden="1" customHeight="1" x14ac:dyDescent="0.3"/>
    <row r="143" spans="3:8" ht="13.95" hidden="1" customHeight="1" x14ac:dyDescent="0.3"/>
    <row r="144" spans="3:8" ht="13.95" hidden="1" customHeight="1" x14ac:dyDescent="0.3"/>
  </sheetData>
  <mergeCells count="34">
    <mergeCell ref="H20:H21"/>
    <mergeCell ref="G22:G25"/>
    <mergeCell ref="H22:H25"/>
    <mergeCell ref="A1:H1"/>
    <mergeCell ref="A2:H2"/>
    <mergeCell ref="A3:H3"/>
    <mergeCell ref="E20:E21"/>
    <mergeCell ref="F20:F21"/>
    <mergeCell ref="E22:E25"/>
    <mergeCell ref="F22:F25"/>
    <mergeCell ref="G6:G8"/>
    <mergeCell ref="G14:G19"/>
    <mergeCell ref="G20:G21"/>
    <mergeCell ref="E4:F4"/>
    <mergeCell ref="G4:H4"/>
    <mergeCell ref="E6:E8"/>
    <mergeCell ref="F6:F8"/>
    <mergeCell ref="E14:E19"/>
    <mergeCell ref="F14:F19"/>
    <mergeCell ref="H6:H8"/>
    <mergeCell ref="H14:H19"/>
    <mergeCell ref="B20:B21"/>
    <mergeCell ref="C20:C21"/>
    <mergeCell ref="D20:D21"/>
    <mergeCell ref="B22:B25"/>
    <mergeCell ref="C22:C25"/>
    <mergeCell ref="D22:D25"/>
    <mergeCell ref="C4:D4"/>
    <mergeCell ref="B6:B8"/>
    <mergeCell ref="C6:C8"/>
    <mergeCell ref="D6:D8"/>
    <mergeCell ref="B14:B19"/>
    <mergeCell ref="C14:C19"/>
    <mergeCell ref="D14:D19"/>
  </mergeCells>
  <printOptions horizontalCentered="1" verticalCentered="1"/>
  <pageMargins left="0.70866141732283472" right="0.70866141732283472" top="0.74803149606299213" bottom="0.74803149606299213" header="0.31496062992125984" footer="0.31496062992125984"/>
  <pageSetup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A80D7-A696-4E61-BB96-2A44E7579135}">
  <dimension ref="A1:H40"/>
  <sheetViews>
    <sheetView showGridLines="0" zoomScale="90" zoomScaleNormal="90" workbookViewId="0">
      <selection activeCell="L15" sqref="L15"/>
    </sheetView>
  </sheetViews>
  <sheetFormatPr baseColWidth="10" defaultColWidth="11.44140625" defaultRowHeight="15" x14ac:dyDescent="0.3"/>
  <cols>
    <col min="1" max="1" width="1.5546875" style="50" customWidth="1"/>
    <col min="2" max="2" width="2.5546875" style="50" bestFit="1" customWidth="1"/>
    <col min="3" max="3" width="30.5546875" style="50" customWidth="1"/>
    <col min="4" max="4" width="15.109375" style="50" customWidth="1"/>
    <col min="5" max="5" width="16.6640625" style="50" customWidth="1"/>
    <col min="6" max="6" width="10.5546875" style="50" customWidth="1"/>
    <col min="7" max="7" width="29.44140625" style="50" customWidth="1"/>
    <col min="8" max="8" width="1.5546875" style="50" customWidth="1"/>
    <col min="9" max="9" width="0.88671875" style="50" customWidth="1"/>
    <col min="10" max="10" width="2.5546875" style="50" bestFit="1" customWidth="1"/>
    <col min="11" max="11" width="11.44140625" style="50"/>
    <col min="12" max="12" width="15.33203125" style="50" bestFit="1" customWidth="1"/>
    <col min="13" max="13" width="14" style="50" bestFit="1" customWidth="1"/>
    <col min="14" max="14" width="16.88671875" style="50" customWidth="1"/>
    <col min="15" max="15" width="13.44140625" style="50" customWidth="1"/>
    <col min="16" max="16" width="0.88671875" style="50" customWidth="1"/>
    <col min="17" max="16384" width="11.44140625" style="50"/>
  </cols>
  <sheetData>
    <row r="1" spans="1:8" ht="17.399999999999999" x14ac:dyDescent="0.3">
      <c r="A1" s="113" t="s">
        <v>66</v>
      </c>
      <c r="B1" s="114"/>
      <c r="C1" s="114"/>
      <c r="D1" s="114"/>
      <c r="E1" s="114"/>
      <c r="F1" s="114"/>
      <c r="G1" s="114"/>
      <c r="H1" s="115"/>
    </row>
    <row r="2" spans="1:8" ht="17.399999999999999" thickBot="1" x14ac:dyDescent="0.35">
      <c r="A2" s="116" t="s">
        <v>77</v>
      </c>
      <c r="B2" s="117"/>
      <c r="C2" s="117"/>
      <c r="D2" s="117"/>
      <c r="E2" s="117"/>
      <c r="F2" s="117"/>
      <c r="G2" s="117"/>
      <c r="H2" s="118"/>
    </row>
    <row r="3" spans="1:8" ht="16.8" x14ac:dyDescent="0.3">
      <c r="A3" s="119"/>
      <c r="B3" s="120"/>
      <c r="C3" s="120"/>
      <c r="D3" s="120"/>
      <c r="E3" s="120"/>
      <c r="F3" s="120"/>
      <c r="G3" s="120"/>
      <c r="H3" s="121"/>
    </row>
    <row r="4" spans="1:8" ht="15.6" customHeight="1" x14ac:dyDescent="0.3">
      <c r="A4" s="119"/>
      <c r="C4" s="122" t="s">
        <v>58</v>
      </c>
      <c r="D4" s="122"/>
      <c r="F4" s="107" t="s">
        <v>73</v>
      </c>
      <c r="G4" s="107"/>
      <c r="H4" s="121"/>
    </row>
    <row r="5" spans="1:8" ht="38.4" customHeight="1" x14ac:dyDescent="0.3">
      <c r="A5" s="119"/>
      <c r="C5" s="107" t="s">
        <v>59</v>
      </c>
      <c r="D5" s="107"/>
      <c r="F5" s="108">
        <v>3262.58</v>
      </c>
      <c r="G5" s="108"/>
      <c r="H5" s="121"/>
    </row>
    <row r="6" spans="1:8" x14ac:dyDescent="0.3">
      <c r="A6" s="119"/>
      <c r="B6" s="123"/>
      <c r="C6" s="123"/>
      <c r="D6" s="123"/>
      <c r="E6" s="123"/>
      <c r="F6" s="123"/>
      <c r="H6" s="121"/>
    </row>
    <row r="7" spans="1:8" x14ac:dyDescent="0.3">
      <c r="A7" s="119"/>
      <c r="B7" s="122" t="s">
        <v>76</v>
      </c>
      <c r="C7" s="122"/>
      <c r="D7" s="122"/>
      <c r="E7" s="122"/>
      <c r="F7" s="122"/>
      <c r="G7" s="122"/>
      <c r="H7" s="121"/>
    </row>
    <row r="8" spans="1:8" x14ac:dyDescent="0.3">
      <c r="A8" s="119"/>
      <c r="B8" s="124"/>
      <c r="C8" s="125"/>
      <c r="D8" s="126"/>
      <c r="E8" s="126"/>
      <c r="F8" s="126"/>
      <c r="H8" s="121"/>
    </row>
    <row r="9" spans="1:8" ht="39.6" customHeight="1" x14ac:dyDescent="0.3">
      <c r="A9" s="119"/>
      <c r="B9" s="127" t="s">
        <v>60</v>
      </c>
      <c r="C9" s="128"/>
      <c r="D9" s="129"/>
      <c r="F9" s="130" t="str">
        <f>C5</f>
        <v>MEDIA GEOMETRICA CON PRESUPUESTO OFICIAL</v>
      </c>
      <c r="G9" s="130"/>
      <c r="H9" s="121"/>
    </row>
    <row r="10" spans="1:8" x14ac:dyDescent="0.3">
      <c r="A10" s="119"/>
      <c r="B10" s="131">
        <v>506047500</v>
      </c>
      <c r="C10" s="132"/>
      <c r="D10" s="133"/>
      <c r="F10" s="134">
        <f>GEOMEAN(B10,E14,E15,E16)</f>
        <v>480564449.26515013</v>
      </c>
      <c r="G10" s="134"/>
      <c r="H10" s="121"/>
    </row>
    <row r="11" spans="1:8" x14ac:dyDescent="0.3">
      <c r="A11" s="119"/>
      <c r="B11" s="126"/>
      <c r="C11" s="126"/>
      <c r="D11" s="126"/>
      <c r="E11" s="126"/>
      <c r="F11" s="126"/>
      <c r="H11" s="121"/>
    </row>
    <row r="12" spans="1:8" x14ac:dyDescent="0.3">
      <c r="A12" s="119"/>
      <c r="B12" s="122" t="s">
        <v>61</v>
      </c>
      <c r="C12" s="122"/>
      <c r="D12" s="122"/>
      <c r="E12" s="122"/>
      <c r="F12" s="122"/>
      <c r="G12" s="122"/>
      <c r="H12" s="121"/>
    </row>
    <row r="13" spans="1:8" ht="60" x14ac:dyDescent="0.3">
      <c r="A13" s="119"/>
      <c r="B13" s="135" t="s">
        <v>62</v>
      </c>
      <c r="C13" s="122" t="s">
        <v>63</v>
      </c>
      <c r="D13" s="122"/>
      <c r="E13" s="52" t="s">
        <v>64</v>
      </c>
      <c r="F13" s="52" t="s">
        <v>65</v>
      </c>
      <c r="G13" s="135" t="s">
        <v>50</v>
      </c>
      <c r="H13" s="121"/>
    </row>
    <row r="14" spans="1:8" x14ac:dyDescent="0.3">
      <c r="A14" s="119"/>
      <c r="B14" s="136">
        <v>1</v>
      </c>
      <c r="C14" s="137" t="s">
        <v>70</v>
      </c>
      <c r="D14" s="137"/>
      <c r="E14" s="138">
        <v>470169000</v>
      </c>
      <c r="F14" s="139">
        <v>300</v>
      </c>
      <c r="G14" s="140">
        <f>+$F$14*(1-($F$10-E14)/$F$10)</f>
        <v>293.51047547459274</v>
      </c>
      <c r="H14" s="121"/>
    </row>
    <row r="15" spans="1:8" x14ac:dyDescent="0.3">
      <c r="A15" s="119"/>
      <c r="B15" s="136">
        <v>2</v>
      </c>
      <c r="C15" s="137" t="s">
        <v>71</v>
      </c>
      <c r="D15" s="137"/>
      <c r="E15" s="138">
        <v>475684650</v>
      </c>
      <c r="F15" s="141"/>
      <c r="G15" s="140">
        <f t="shared" ref="G15:G16" si="0">+$F$14*(1-($F$10-E15)/$F$10)</f>
        <v>296.95370770396437</v>
      </c>
      <c r="H15" s="121"/>
    </row>
    <row r="16" spans="1:8" x14ac:dyDescent="0.3">
      <c r="A16" s="119"/>
      <c r="B16" s="136">
        <v>3</v>
      </c>
      <c r="C16" s="137" t="s">
        <v>72</v>
      </c>
      <c r="D16" s="137"/>
      <c r="E16" s="138">
        <v>471240000</v>
      </c>
      <c r="F16" s="142"/>
      <c r="G16" s="140">
        <f t="shared" si="0"/>
        <v>294.17906425699493</v>
      </c>
      <c r="H16" s="121"/>
    </row>
    <row r="17" spans="1:8" ht="15.6" thickBot="1" x14ac:dyDescent="0.35">
      <c r="A17" s="143"/>
      <c r="B17" s="144"/>
      <c r="C17" s="144"/>
      <c r="D17" s="144"/>
      <c r="E17" s="145"/>
      <c r="F17" s="144"/>
      <c r="G17" s="144"/>
      <c r="H17" s="146"/>
    </row>
    <row r="33" s="50" customFormat="1" x14ac:dyDescent="0.3"/>
    <row r="34" s="50" customFormat="1" x14ac:dyDescent="0.3"/>
    <row r="35" s="50" customFormat="1" x14ac:dyDescent="0.3"/>
    <row r="36" s="50" customFormat="1" x14ac:dyDescent="0.3"/>
    <row r="37" s="50" customFormat="1" x14ac:dyDescent="0.3"/>
    <row r="38" s="50" customFormat="1" x14ac:dyDescent="0.3"/>
    <row r="39" s="50" customFormat="1" x14ac:dyDescent="0.3"/>
    <row r="40" s="50" customFormat="1" x14ac:dyDescent="0.3"/>
  </sheetData>
  <mergeCells count="17">
    <mergeCell ref="C14:D14"/>
    <mergeCell ref="C15:D15"/>
    <mergeCell ref="F14:F16"/>
    <mergeCell ref="B12:G12"/>
    <mergeCell ref="C13:D13"/>
    <mergeCell ref="C16:D16"/>
    <mergeCell ref="B7:G7"/>
    <mergeCell ref="F9:G9"/>
    <mergeCell ref="F10:G10"/>
    <mergeCell ref="A1:H1"/>
    <mergeCell ref="A2:H2"/>
    <mergeCell ref="C4:D4"/>
    <mergeCell ref="F4:G4"/>
    <mergeCell ref="C5:D5"/>
    <mergeCell ref="F5:G5"/>
    <mergeCell ref="B10:D10"/>
    <mergeCell ref="B9:D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1C74A-5A29-4CB4-AA7B-87DEDA1FEC71}">
  <dimension ref="B1:F12"/>
  <sheetViews>
    <sheetView showGridLines="0" tabSelected="1" workbookViewId="0">
      <selection activeCell="F13" sqref="F13"/>
    </sheetView>
  </sheetViews>
  <sheetFormatPr baseColWidth="10" defaultColWidth="11.44140625" defaultRowHeight="15" x14ac:dyDescent="0.3"/>
  <cols>
    <col min="1" max="1" width="1.5546875" style="50" customWidth="1"/>
    <col min="2" max="2" width="54.6640625" style="50" customWidth="1"/>
    <col min="3" max="3" width="9.5546875" style="49" bestFit="1" customWidth="1"/>
    <col min="4" max="6" width="22.44140625" style="50" customWidth="1"/>
    <col min="7" max="16384" width="11.44140625" style="50"/>
  </cols>
  <sheetData>
    <row r="1" spans="2:6" ht="21" customHeight="1" x14ac:dyDescent="0.3">
      <c r="B1" s="109" t="s">
        <v>49</v>
      </c>
      <c r="C1" s="109"/>
      <c r="D1" s="109"/>
      <c r="E1" s="109"/>
      <c r="F1" s="109"/>
    </row>
    <row r="2" spans="2:6" ht="21" customHeight="1" x14ac:dyDescent="0.3">
      <c r="B2" s="110" t="s">
        <v>51</v>
      </c>
      <c r="C2" s="110"/>
      <c r="D2" s="110"/>
      <c r="E2" s="110"/>
      <c r="F2" s="110"/>
    </row>
    <row r="3" spans="2:6" ht="33.75" customHeight="1" x14ac:dyDescent="0.3">
      <c r="B3" s="40" t="s">
        <v>52</v>
      </c>
      <c r="C3" s="40" t="s">
        <v>50</v>
      </c>
      <c r="D3" s="33" t="s">
        <v>70</v>
      </c>
      <c r="E3" s="47" t="s">
        <v>69</v>
      </c>
      <c r="F3" s="41" t="s">
        <v>68</v>
      </c>
    </row>
    <row r="4" spans="2:6" ht="15.75" customHeight="1" x14ac:dyDescent="0.3">
      <c r="B4" s="42" t="s">
        <v>53</v>
      </c>
      <c r="C4" s="42">
        <f>C5+C6</f>
        <v>580</v>
      </c>
      <c r="D4" s="43">
        <f>+D5+D6</f>
        <v>573.51047547459279</v>
      </c>
      <c r="E4" s="43">
        <f t="shared" ref="E4:F4" si="0">+E5+E6</f>
        <v>576.95370770396437</v>
      </c>
      <c r="F4" s="43">
        <f t="shared" si="0"/>
        <v>574.17906425699493</v>
      </c>
    </row>
    <row r="5" spans="2:6" ht="15.75" customHeight="1" x14ac:dyDescent="0.3">
      <c r="B5" s="51" t="s">
        <v>67</v>
      </c>
      <c r="C5" s="4">
        <v>300</v>
      </c>
      <c r="D5" s="5">
        <f>+'ECONOMICA '!G14</f>
        <v>293.51047547459274</v>
      </c>
      <c r="E5" s="5">
        <f>+'ECONOMICA '!G15</f>
        <v>296.95370770396437</v>
      </c>
      <c r="F5" s="5">
        <f>+'ECONOMICA '!G16</f>
        <v>294.17906425699493</v>
      </c>
    </row>
    <row r="6" spans="2:6" ht="15.75" customHeight="1" x14ac:dyDescent="0.3">
      <c r="B6" s="51" t="s">
        <v>54</v>
      </c>
      <c r="C6" s="4">
        <v>280</v>
      </c>
      <c r="D6" s="5">
        <v>280</v>
      </c>
      <c r="E6" s="5">
        <v>280</v>
      </c>
      <c r="F6" s="5">
        <v>280</v>
      </c>
    </row>
    <row r="7" spans="2:6" ht="15.75" customHeight="1" x14ac:dyDescent="0.3">
      <c r="B7" s="42" t="s">
        <v>55</v>
      </c>
      <c r="C7" s="42">
        <f>C8+C9</f>
        <v>400</v>
      </c>
      <c r="D7" s="43">
        <f>+D8+D9</f>
        <v>360</v>
      </c>
      <c r="E7" s="43">
        <f t="shared" ref="E7:F7" si="1">+E8+E9</f>
        <v>280.57142857142856</v>
      </c>
      <c r="F7" s="43">
        <f t="shared" si="1"/>
        <v>354.09852216748766</v>
      </c>
    </row>
    <row r="8" spans="2:6" ht="15.75" customHeight="1" x14ac:dyDescent="0.3">
      <c r="B8" s="51" t="s">
        <v>56</v>
      </c>
      <c r="C8" s="4">
        <v>300</v>
      </c>
      <c r="D8" s="5">
        <f>+IRF!D31</f>
        <v>260</v>
      </c>
      <c r="E8" s="5">
        <f>+IRF!F31</f>
        <v>180.57142857142856</v>
      </c>
      <c r="F8" s="5">
        <f>+IRF!H31</f>
        <v>254.09852216748769</v>
      </c>
    </row>
    <row r="9" spans="2:6" ht="15.75" customHeight="1" x14ac:dyDescent="0.3">
      <c r="B9" s="51" t="s">
        <v>57</v>
      </c>
      <c r="C9" s="4">
        <v>100</v>
      </c>
      <c r="D9" s="5">
        <v>100</v>
      </c>
      <c r="E9" s="5">
        <v>100</v>
      </c>
      <c r="F9" s="5">
        <v>100</v>
      </c>
    </row>
    <row r="10" spans="2:6" ht="15.75" customHeight="1" x14ac:dyDescent="0.3">
      <c r="B10" s="42" t="s">
        <v>74</v>
      </c>
      <c r="C10" s="42">
        <v>20</v>
      </c>
      <c r="D10" s="43">
        <f>+D11</f>
        <v>0</v>
      </c>
      <c r="E10" s="43">
        <f t="shared" ref="E10:F10" si="2">+E11</f>
        <v>0</v>
      </c>
      <c r="F10" s="43">
        <f t="shared" si="2"/>
        <v>0</v>
      </c>
    </row>
    <row r="11" spans="2:6" ht="27.6" x14ac:dyDescent="0.3">
      <c r="B11" s="44" t="s">
        <v>75</v>
      </c>
      <c r="C11" s="4">
        <v>20</v>
      </c>
      <c r="D11" s="5">
        <v>0</v>
      </c>
      <c r="E11" s="5">
        <v>0</v>
      </c>
      <c r="F11" s="5">
        <v>0</v>
      </c>
    </row>
    <row r="12" spans="2:6" x14ac:dyDescent="0.3">
      <c r="B12" s="40" t="s">
        <v>15</v>
      </c>
      <c r="C12" s="40">
        <f>+C4+C7+C10</f>
        <v>1000</v>
      </c>
      <c r="D12" s="45">
        <f>+D4+D7+D10</f>
        <v>933.51047547459279</v>
      </c>
      <c r="E12" s="48">
        <f>+E4+E7+E10</f>
        <v>857.52513627539292</v>
      </c>
      <c r="F12" s="46">
        <f>+F4+F7+F10</f>
        <v>928.27758642448259</v>
      </c>
    </row>
  </sheetData>
  <mergeCells count="2">
    <mergeCell ref="B1:F1"/>
    <mergeCell ref="B2:F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92252EA1D9A224FBBB011C0A4F6D727" ma:contentTypeVersion="7" ma:contentTypeDescription="Crear nuevo documento." ma:contentTypeScope="" ma:versionID="2a2ffe83234039fa2f921052b646ee29">
  <xsd:schema xmlns:xsd="http://www.w3.org/2001/XMLSchema" xmlns:xs="http://www.w3.org/2001/XMLSchema" xmlns:p="http://schemas.microsoft.com/office/2006/metadata/properties" xmlns:ns3="e8a69e0c-abfd-49a6-8edb-7cd39844ce9d" targetNamespace="http://schemas.microsoft.com/office/2006/metadata/properties" ma:root="true" ma:fieldsID="b8075984240141a1737072aa96ed8b4a" ns3:_="">
    <xsd:import namespace="e8a69e0c-abfd-49a6-8edb-7cd39844ce9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a69e0c-abfd-49a6-8edb-7cd39844ce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BC02B0-D832-41EC-8376-BF627BA51B4F}">
  <ds:schemaRefs>
    <ds:schemaRef ds:uri="http://schemas.microsoft.com/sharepoint/v3/contenttype/forms"/>
  </ds:schemaRefs>
</ds:datastoreItem>
</file>

<file path=customXml/itemProps2.xml><?xml version="1.0" encoding="utf-8"?>
<ds:datastoreItem xmlns:ds="http://schemas.openxmlformats.org/officeDocument/2006/customXml" ds:itemID="{8865C53D-59B0-4DD0-AF5D-EB1284A0EC4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4A983F1-2F87-4941-AA87-A7BDACF60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a69e0c-abfd-49a6-8edb-7cd39844c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GENERALIDADES</vt:lpstr>
      <vt:lpstr>IRF</vt:lpstr>
      <vt:lpstr>ECONOMICA </vt:lpstr>
      <vt:lpstr>CONSOLIDADO</vt:lpstr>
    </vt:vector>
  </TitlesOfParts>
  <Company>Aon Colombia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CONDICIONES TÉCNICAS COMPLEMENTARIAS Y DEDUCIBLES</dc:title>
  <dc:creator>Carlos Bejarano</dc:creator>
  <cp:lastModifiedBy>Héctor Aguirre Méndez</cp:lastModifiedBy>
  <cp:lastPrinted>2019-08-13T18:50:51Z</cp:lastPrinted>
  <dcterms:created xsi:type="dcterms:W3CDTF">2011-06-07T15:20:54Z</dcterms:created>
  <dcterms:modified xsi:type="dcterms:W3CDTF">2026-07-22T00:35:40Z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0x010100492252EA1D9A224FBBB011C0A4F6D727</vt:lpwstr>
  </property>
  <property fmtid="{D5CDD505-2E9C-101B-9397-08002B2CF9AE}" pid="3" name="TitusGUID">
    <vt:lpwstr>5f395571-6b83-4157-aaa9-51c771a25ace</vt:lpwstr>
  </property>
  <property fmtid="{D5CDD505-2E9C-101B-9397-08002B2CF9AE}" pid="4" name="AonClassification">
    <vt:lpwstr>ADC_class_200</vt:lpwstr>
  </property>
</Properties>
</file>