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ntidades Publicas\2. PROCESOS LICITACIONES\01_CLIENTES VIGENTES\U.D.FRANCISCO JOSE DE CALDAS_899999230\Convocatoria Publica 006-2026\EVALUACION\"/>
    </mc:Choice>
  </mc:AlternateContent>
  <xr:revisionPtr revIDLastSave="0" documentId="13_ncr:1_{53A18B8D-0787-473D-9A09-EB84E42880D9}" xr6:coauthVersionLast="47" xr6:coauthVersionMax="47" xr10:uidLastSave="{00000000-0000-0000-0000-000000000000}"/>
  <bookViews>
    <workbookView xWindow="-108" yWindow="-108" windowWidth="23256" windowHeight="12456" activeTab="1" xr2:uid="{6CCDD081-6F65-4B7E-B311-208C65957FCA}"/>
  </bookViews>
  <sheets>
    <sheet name="ECONOMICA" sheetId="1" r:id="rId1"/>
    <sheet name="CONSOLIDADO" sheetId="2" r:id="rId2"/>
  </sheets>
  <externalReferences>
    <externalReference r:id="rId3"/>
    <externalReference r:id="rId4"/>
  </externalReferences>
  <definedNames>
    <definedName name="_1">#REF!</definedName>
    <definedName name="_2">#REF!</definedName>
    <definedName name="_3">#REF!</definedName>
    <definedName name="_Toc140149825_1">[1]JURIDICA!#REF!</definedName>
    <definedName name="_Toc140149825_59">#REF!</definedName>
    <definedName name="_Toc142149825_60">#REF!</definedName>
    <definedName name="A_impresión_IM">#REF!</definedName>
    <definedName name="AMOR">[1]JURIDICA!#REF!</definedName>
    <definedName name="FFFFFFF">#REF!</definedName>
    <definedName name="GG">[1]JURIDICA!#REF!</definedName>
    <definedName name="GGGGGG">#REF!</definedName>
    <definedName name="opcion2">'[2]CUADRO RESUMEN'!$L$21</definedName>
    <definedName name="opcion3">'[2]CUADRO RESUMEN'!$L$22</definedName>
    <definedName name="opcion4">'[2]CUADRO RESUMEN'!$L$23</definedName>
    <definedName name="opcion5">'[2]CUADRO RESUMEN'!$L$24</definedName>
    <definedName name="opcion6">'[2]CUADRO RESUMEN'!$L$25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E10" i="2"/>
  <c r="E5" i="2"/>
  <c r="E4" i="2" s="1"/>
  <c r="F8" i="2"/>
  <c r="F6" i="2"/>
  <c r="F4" i="2"/>
  <c r="F10" i="2" s="1"/>
  <c r="E8" i="2"/>
  <c r="E6" i="2"/>
  <c r="D6" i="2"/>
  <c r="D8" i="2"/>
  <c r="G16" i="1"/>
  <c r="G15" i="1"/>
  <c r="G14" i="1"/>
  <c r="D5" i="2" s="1"/>
  <c r="D4" i="2" s="1"/>
  <c r="D10" i="2" s="1"/>
  <c r="F10" i="1"/>
  <c r="F9" i="1"/>
  <c r="C10" i="2"/>
</calcChain>
</file>

<file path=xl/sharedStrings.xml><?xml version="1.0" encoding="utf-8"?>
<sst xmlns="http://schemas.openxmlformats.org/spreadsheetml/2006/main" count="30" uniqueCount="26">
  <si>
    <t>FACTORES</t>
  </si>
  <si>
    <t>PUNTAJE</t>
  </si>
  <si>
    <t>FACTOR ECONÓMICO</t>
  </si>
  <si>
    <t>A – Valor de la oferta – Mejor oferta económica</t>
  </si>
  <si>
    <t>FACTOR DE CALIDAD</t>
  </si>
  <si>
    <t>D- Apoyo a la Industria Nacional Ley 816 de 2003 100</t>
  </si>
  <si>
    <t>TOTAL</t>
  </si>
  <si>
    <t>UNIVERSIDAD DISTRITAL FRANCISCO JOSE DE CALDAS</t>
  </si>
  <si>
    <t>CONSOLIDADO CALIFICACION FINAL</t>
  </si>
  <si>
    <t>FACTOR ADICIONAL A EMPRENDIMIENTOS</t>
  </si>
  <si>
    <t>E -Emprendimientos con personal en condición de discapacidad (Decreto 287 de 2026)</t>
  </si>
  <si>
    <t>HDI SEGUROS</t>
  </si>
  <si>
    <t>UNIVERSIDAD DISTRITAL</t>
  </si>
  <si>
    <t>MÉTODO APLICABLE</t>
  </si>
  <si>
    <t>TRM -21 DE JULIO DE 2026</t>
  </si>
  <si>
    <t>MEDIA GEOMETRICA CON PRESUPUESTO OFICIAL</t>
  </si>
  <si>
    <t>PRESUPUESTO OFICIAL</t>
  </si>
  <si>
    <t>OFERTAS VÁLIDAS</t>
  </si>
  <si>
    <t>IT</t>
  </si>
  <si>
    <t>OFERENTE</t>
  </si>
  <si>
    <t>OFERTA</t>
  </si>
  <si>
    <t>PUNTAJE 
MÁXIMO</t>
  </si>
  <si>
    <t>SEGUROS AURORA</t>
  </si>
  <si>
    <t>EVALUACION ECONOMICA GRUPO 4</t>
  </si>
  <si>
    <t>GRUPO IV - ACCIDENTES PERSONALES ESTUDIANTIL</t>
  </si>
  <si>
    <t>UNION TEMPORAL ESTADO – MUNDIAL CONVOCATORIA PUBLICA 006-2026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</si>
</sst>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[$$]\ #,##0.00;\-[$$]\ #,##0.00"/>
    <numFmt numFmtId="166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b/>
      <sz val="11"/>
      <color theme="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0"/>
      <name val="Tahoma"/>
      <family val="2"/>
    </font>
    <font>
      <b/>
      <sz val="13"/>
      <color theme="0"/>
      <name val="Tahoma"/>
      <family val="2"/>
    </font>
    <font>
      <b/>
      <sz val="13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4" borderId="1" xfId="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2" fontId="5" fillId="4" borderId="1" xfId="4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6" fillId="6" borderId="1" xfId="4" applyNumberFormat="1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center" vertical="center" wrapText="1"/>
    </xf>
    <xf numFmtId="2" fontId="5" fillId="7" borderId="1" xfId="4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10" fillId="3" borderId="6" xfId="7" applyNumberFormat="1" applyFont="1" applyFill="1" applyBorder="1" applyAlignment="1">
      <alignment horizontal="center" vertical="center" wrapText="1"/>
    </xf>
    <xf numFmtId="1" fontId="10" fillId="3" borderId="7" xfId="7" applyNumberFormat="1" applyFont="1" applyFill="1" applyBorder="1" applyAlignment="1">
      <alignment horizontal="center" vertical="center" wrapText="1"/>
    </xf>
    <xf numFmtId="1" fontId="10" fillId="3" borderId="8" xfId="7" applyNumberFormat="1" applyFont="1" applyFill="1" applyBorder="1" applyAlignment="1">
      <alignment horizontal="center" vertical="center" wrapText="1"/>
    </xf>
    <xf numFmtId="1" fontId="11" fillId="3" borderId="10" xfId="7" applyNumberFormat="1" applyFont="1" applyFill="1" applyBorder="1" applyAlignment="1">
      <alignment horizontal="center" vertical="center" wrapText="1"/>
    </xf>
    <xf numFmtId="1" fontId="11" fillId="3" borderId="11" xfId="7" applyNumberFormat="1" applyFont="1" applyFill="1" applyBorder="1" applyAlignment="1">
      <alignment horizontal="center" vertical="center" wrapText="1"/>
    </xf>
    <xf numFmtId="1" fontId="11" fillId="3" borderId="12" xfId="7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" fontId="12" fillId="0" borderId="0" xfId="7" applyNumberFormat="1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41" fontId="9" fillId="2" borderId="0" xfId="8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64" fontId="9" fillId="0" borderId="13" xfId="8" applyNumberFormat="1" applyFont="1" applyFill="1" applyBorder="1" applyAlignment="1">
      <alignment horizontal="center" vertical="center"/>
    </xf>
    <xf numFmtId="164" fontId="9" fillId="0" borderId="14" xfId="8" applyNumberFormat="1" applyFont="1" applyFill="1" applyBorder="1" applyAlignment="1">
      <alignment horizontal="center" vertical="center"/>
    </xf>
    <xf numFmtId="164" fontId="9" fillId="0" borderId="15" xfId="8" applyNumberFormat="1" applyFont="1" applyFill="1" applyBorder="1" applyAlignment="1">
      <alignment horizontal="center" vertical="center"/>
    </xf>
    <xf numFmtId="164" fontId="9" fillId="0" borderId="1" xfId="8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16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4" fillId="5" borderId="11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</cellXfs>
  <cellStyles count="9">
    <cellStyle name="Estilo 1" xfId="1" xr:uid="{8A3020B5-5FE0-44CD-95D9-CD91EFBBDFF2}"/>
    <cellStyle name="Millares [0] 2" xfId="8" xr:uid="{B6CFC1E2-9845-4190-B2C0-0F4817025B65}"/>
    <cellStyle name="Moneda 2" xfId="5" xr:uid="{66EB9C44-9AEC-4FE8-B1FD-7BD71C00576D}"/>
    <cellStyle name="Normal" xfId="0" builtinId="0"/>
    <cellStyle name="Normal 2" xfId="2" xr:uid="{CA7DB2DE-AAAF-4E7C-A292-CC566BF9B67A}"/>
    <cellStyle name="Normal 2 10" xfId="6" xr:uid="{677578FC-2BE7-4EAC-A12C-BCCFDF95547C}"/>
    <cellStyle name="Normal 3" xfId="3" xr:uid="{75FB7721-7D2E-40A6-9D93-C877BF67D7B4}"/>
    <cellStyle name="Normal 3 2" xfId="7" xr:uid="{E2CFC7B2-722C-4920-B8FD-66970B266487}"/>
    <cellStyle name="Normal_Slips Publicados_Condiciones Complementarias TRDM" xfId="4" xr:uid="{2E88A143-9D82-4187-9A41-982109410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CONCURSOS%20DE%20MERITOS\Licitaciones\LOTERIA%20DE%20BOGOTA\CONTRATACION%20DIRECTA%202007\CALIFICACION\CALIFICACION%20FINAL%20LOTE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DOCUMENTOS%20TECNICO%20-%20COMERCIAL\CONTRATACION%20ASEGURADORAS\ENTIDADES%20ESTATALES\METROVIVIENDA\PROCESO%20SEGUROS%202010\CUADRO%20RESUMEN%20-%202010%20METROVIVIENDA%20QB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RIDICA"/>
      <sheetName val="FINANCIERA"/>
      <sheetName val="1 PARTICIPANTES"/>
      <sheetName val="2 CRITERIOS"/>
      <sheetName val="3 TRDM AMP OB"/>
      <sheetName val="4 TRDM AMP AD"/>
      <sheetName val="5 TRDM CLA OB"/>
      <sheetName val="6 TRDM CLA AD"/>
      <sheetName val="7 TRDM VLR1"/>
      <sheetName val="8 AU AMP OB"/>
      <sheetName val="9 AU AMP AD"/>
      <sheetName val="10 AU CLA OB"/>
      <sheetName val="11 AU CLA AD"/>
      <sheetName val="12 AU VLR"/>
      <sheetName val="13 SO AMP OB"/>
      <sheetName val="14 SO VLR"/>
      <sheetName val="15 TV AMP OB"/>
      <sheetName val="16 TV CLA OB"/>
      <sheetName val="17 TV CLA AD"/>
      <sheetName val="18 TV VLR"/>
      <sheetName val="19 MN AMP OB"/>
      <sheetName val="20 MN CLA OB"/>
      <sheetName val="21 MN CLA AD"/>
      <sheetName val="22 MN VLR"/>
      <sheetName val="23 RCE AMP OB"/>
      <sheetName val="24 RCE AMP AD"/>
      <sheetName val="25 RCE CLA OB"/>
      <sheetName val="26 RCE CLA AD"/>
      <sheetName val="27 RCE VLR"/>
      <sheetName val="28 RCSP AMP OB"/>
      <sheetName val="29 RCSP AMP AD"/>
      <sheetName val="30 RCSP CLA OB"/>
      <sheetName val="31 RCSP CLA AD"/>
      <sheetName val="32 RCSP VLR"/>
      <sheetName val="33 VGD AMP OB"/>
      <sheetName val="34 VGD AMP AD"/>
      <sheetName val="35 VGD CLA OB"/>
      <sheetName val="37 VGD VLR"/>
      <sheetName val="38 IND AMP OB"/>
      <sheetName val="39 IND AMP AD"/>
      <sheetName val="40 IND CLA OB"/>
      <sheetName val="41 IND CLA AD"/>
      <sheetName val="41 IND VLR"/>
      <sheetName val="42  VGE  AMP OB"/>
      <sheetName val="43 VGE AMP AD"/>
      <sheetName val="44  VGE CLA OB"/>
      <sheetName val="46 VGE VLR"/>
      <sheetName val="47 SIN"/>
      <sheetName val="48 RESUMEN GENERAL"/>
      <sheetName val="49 MAYORES PUNTAJES"/>
      <sheetName val="1_PARTICIPANTES"/>
      <sheetName val="2_CRITERIOS"/>
      <sheetName val="3_TRDM_AMP_OB"/>
      <sheetName val="4_TRDM_AMP_AD"/>
      <sheetName val="5_TRDM_CLA_OB"/>
      <sheetName val="6_TRDM_CLA_AD"/>
      <sheetName val="7_TRDM_VLR1"/>
      <sheetName val="8_AU_AMP_OB"/>
      <sheetName val="9_AU_AMP_AD"/>
      <sheetName val="10_AU_CLA_OB"/>
      <sheetName val="11_AU_CLA_AD"/>
      <sheetName val="12_AU_VLR"/>
      <sheetName val="13_SO_AMP_OB"/>
      <sheetName val="14_SO_VLR"/>
      <sheetName val="15_TV_AMP_OB"/>
      <sheetName val="16_TV_CLA_OB"/>
      <sheetName val="17_TV_CLA_AD"/>
      <sheetName val="18_TV_VLR"/>
      <sheetName val="19_MN_AMP_OB"/>
      <sheetName val="20_MN_CLA_OB"/>
      <sheetName val="21_MN_CLA_AD"/>
      <sheetName val="22_MN_VLR"/>
      <sheetName val="23_RCE_AMP_OB"/>
      <sheetName val="24_RCE_AMP_AD"/>
      <sheetName val="25_RCE_CLA_OB"/>
      <sheetName val="26_RCE_CLA_AD"/>
      <sheetName val="27_RCE_VLR"/>
      <sheetName val="28_RCSP_AMP_OB"/>
      <sheetName val="29_RCSP_AMP_AD"/>
      <sheetName val="30_RCSP_CLA_OB"/>
      <sheetName val="31_RCSP_CLA_AD"/>
      <sheetName val="32_RCSP_VLR"/>
      <sheetName val="33_VGD_AMP_OB"/>
      <sheetName val="34_VGD_AMP_AD"/>
      <sheetName val="35_VGD_CLA_OB"/>
      <sheetName val="37_VGD_VLR"/>
      <sheetName val="38_IND_AMP_OB"/>
      <sheetName val="39_IND_AMP_AD"/>
      <sheetName val="40_IND_CLA_OB"/>
      <sheetName val="41_IND_CLA_AD"/>
      <sheetName val="41_IND_VLR"/>
      <sheetName val="42__VGE__AMP_OB"/>
      <sheetName val="43_VGE_AMP_AD"/>
      <sheetName val="44__VGE_CLA_OB"/>
      <sheetName val="46_VGE_VLR"/>
      <sheetName val="47_SIN"/>
      <sheetName val="48_RESUMEN_GENERAL"/>
      <sheetName val="49_MAYORES_PUNTAJES"/>
      <sheetName val="1_PARTICIPANTES1"/>
      <sheetName val="2_CRITERIOS1"/>
      <sheetName val="3_TRDM_AMP_OB1"/>
      <sheetName val="4_TRDM_AMP_AD1"/>
      <sheetName val="5_TRDM_CLA_OB1"/>
      <sheetName val="6_TRDM_CLA_AD1"/>
      <sheetName val="7_TRDM_VLR11"/>
      <sheetName val="8_AU_AMP_OB1"/>
      <sheetName val="9_AU_AMP_AD1"/>
      <sheetName val="10_AU_CLA_OB1"/>
      <sheetName val="11_AU_CLA_AD1"/>
      <sheetName val="12_AU_VLR1"/>
      <sheetName val="13_SO_AMP_OB1"/>
      <sheetName val="14_SO_VLR1"/>
      <sheetName val="15_TV_AMP_OB1"/>
      <sheetName val="16_TV_CLA_OB1"/>
      <sheetName val="17_TV_CLA_AD1"/>
      <sheetName val="18_TV_VLR1"/>
      <sheetName val="19_MN_AMP_OB1"/>
      <sheetName val="20_MN_CLA_OB1"/>
      <sheetName val="21_MN_CLA_AD1"/>
      <sheetName val="22_MN_VLR1"/>
      <sheetName val="23_RCE_AMP_OB1"/>
      <sheetName val="24_RCE_AMP_AD1"/>
      <sheetName val="25_RCE_CLA_OB1"/>
      <sheetName val="26_RCE_CLA_AD1"/>
      <sheetName val="27_RCE_VLR1"/>
      <sheetName val="28_RCSP_AMP_OB1"/>
      <sheetName val="29_RCSP_AMP_AD1"/>
      <sheetName val="30_RCSP_CLA_OB1"/>
      <sheetName val="31_RCSP_CLA_AD1"/>
      <sheetName val="32_RCSP_VLR1"/>
      <sheetName val="33_VGD_AMP_OB1"/>
      <sheetName val="34_VGD_AMP_AD1"/>
      <sheetName val="35_VGD_CLA_OB1"/>
      <sheetName val="37_VGD_VLR1"/>
      <sheetName val="38_IND_AMP_OB1"/>
      <sheetName val="39_IND_AMP_AD1"/>
      <sheetName val="40_IND_CLA_OB1"/>
      <sheetName val="41_IND_CLA_AD1"/>
      <sheetName val="41_IND_VLR1"/>
      <sheetName val="42__VGE__AMP_OB1"/>
      <sheetName val="43_VGE_AMP_AD1"/>
      <sheetName val="44__VGE_CLA_OB1"/>
      <sheetName val="46_VGE_VLR1"/>
      <sheetName val="47_SIN1"/>
      <sheetName val="48_RESUMEN_GENERAL1"/>
      <sheetName val="49_MAYORES_PUNTAJ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CUADRO PRESENTACION"/>
      <sheetName val="RIESGOS"/>
      <sheetName val="COBERTURAS"/>
      <sheetName val="CUADRO RESUMEN"/>
      <sheetName val="Info"/>
      <sheetName val="P Y G FINANCIERO"/>
      <sheetName val="Rea"/>
      <sheetName val="P&amp;G"/>
      <sheetName val="% Pérdida"/>
      <sheetName val="CUADRO_PRESENTACION"/>
      <sheetName val="CUADRO_RESUMEN"/>
      <sheetName val="P_Y_G_FINANCIERO"/>
      <sheetName val="%_Pérdida"/>
      <sheetName val="CUADRO_PRESENTACION1"/>
      <sheetName val="CUADRO_RESUMEN1"/>
      <sheetName val="P_Y_G_FINANCIERO1"/>
      <sheetName val="%_Pérdida1"/>
      <sheetName val="CONSOL"/>
      <sheetName val="LC"/>
      <sheetName val="PRESUPUESTO"/>
      <sheetName val="Link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L21" t="str">
            <v>-  TERREMOTO, TEMBLOR, ERUPCIÓN VOLCANICA:  SIN DEDUCIBLE</v>
          </cell>
        </row>
        <row r="22">
          <cell r="L22" t="str">
            <v>-  AMCCoPH AMIT, TERRORISMO  Y SABOTAJE: SIN DEDUCIBLE</v>
          </cell>
        </row>
        <row r="23">
          <cell r="L23" t="str">
            <v>-  HURTO CALIFICADO Y HURTO SIMPLE PARA CUALQUIER BIENES DIFERENTES A EQUIPOS ELECTRICOS Y ELECTRONICOS Y MAQUINARIA: SIN DEDUCIBLE</v>
          </cell>
        </row>
        <row r="24">
          <cell r="L24" t="str">
            <v>-  DEMAS EVENTOS PARA CUALQUIER BIENES DIFERENTES A EQUIPOS ELECTRICOS Y ELECTRONICOS Y MAQUINARIA: SIN DEDUCIBLE</v>
          </cell>
        </row>
        <row r="25">
          <cell r="L25" t="str">
            <v>-  HURTO CALIFICADO Y HURTO SIMPLE DE EQUIPOS ELECTRICOS Y ELECTRONICOS (EXCEPTO CELULARES, AVANTELES, BEEPERS, RADIOTELÉFONOS Y DEMÁS EQUIPOS PORTATILES DE COMUNICACIÓN, CUALQUIER TECNOLOGIA): SIN DEDUCIBLE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21">
          <cell r="L21" t="str">
            <v>-  TERREMOTO, TEMBLOR, ERUPCIÓN VOLCANICA:  SIN DEDUCIBLE</v>
          </cell>
        </row>
      </sheetData>
      <sheetData sheetId="12"/>
      <sheetData sheetId="13"/>
      <sheetData sheetId="14"/>
      <sheetData sheetId="15">
        <row r="21">
          <cell r="L21" t="str">
            <v>-  TERREMOTO, TEMBLOR, ERUPCIÓN VOLCANICA:  SIN DEDUCIBLE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E95D-D2F6-479E-9C0E-385BEC374C4D}">
  <dimension ref="A1:H38"/>
  <sheetViews>
    <sheetView showGridLines="0" zoomScale="86" zoomScaleNormal="86" workbookViewId="0">
      <selection activeCell="F17" sqref="F17"/>
    </sheetView>
  </sheetViews>
  <sheetFormatPr baseColWidth="10" defaultColWidth="11.44140625" defaultRowHeight="15" x14ac:dyDescent="0.3"/>
  <cols>
    <col min="1" max="1" width="1.5546875" style="11" customWidth="1"/>
    <col min="2" max="2" width="2.5546875" style="11" bestFit="1" customWidth="1"/>
    <col min="3" max="3" width="30.5546875" style="11" customWidth="1"/>
    <col min="4" max="4" width="45.109375" style="11" customWidth="1"/>
    <col min="5" max="5" width="16.6640625" style="11" customWidth="1"/>
    <col min="6" max="6" width="10.5546875" style="11" customWidth="1"/>
    <col min="7" max="7" width="20" style="11" customWidth="1"/>
    <col min="8" max="8" width="1.5546875" style="11" customWidth="1"/>
    <col min="9" max="9" width="0.88671875" style="11" customWidth="1"/>
    <col min="10" max="10" width="2.5546875" style="11" bestFit="1" customWidth="1"/>
    <col min="11" max="11" width="11.44140625" style="11"/>
    <col min="12" max="12" width="15.33203125" style="11" bestFit="1" customWidth="1"/>
    <col min="13" max="13" width="14" style="11" bestFit="1" customWidth="1"/>
    <col min="14" max="14" width="16.88671875" style="11" customWidth="1"/>
    <col min="15" max="15" width="13.44140625" style="11" customWidth="1"/>
    <col min="16" max="16" width="0.88671875" style="11" customWidth="1"/>
    <col min="17" max="16384" width="11.44140625" style="11"/>
  </cols>
  <sheetData>
    <row r="1" spans="1:8" ht="17.399999999999999" x14ac:dyDescent="0.3">
      <c r="A1" s="22" t="s">
        <v>12</v>
      </c>
      <c r="B1" s="23"/>
      <c r="C1" s="23"/>
      <c r="D1" s="23"/>
      <c r="E1" s="23"/>
      <c r="F1" s="23"/>
      <c r="G1" s="23"/>
      <c r="H1" s="24"/>
    </row>
    <row r="2" spans="1:8" ht="17.399999999999999" thickBot="1" x14ac:dyDescent="0.35">
      <c r="A2" s="25" t="s">
        <v>23</v>
      </c>
      <c r="B2" s="26"/>
      <c r="C2" s="26"/>
      <c r="D2" s="26"/>
      <c r="E2" s="26"/>
      <c r="F2" s="26"/>
      <c r="G2" s="26"/>
      <c r="H2" s="27"/>
    </row>
    <row r="3" spans="1:8" ht="16.8" x14ac:dyDescent="0.3">
      <c r="A3" s="28"/>
      <c r="B3" s="29"/>
      <c r="C3" s="29"/>
      <c r="D3" s="29"/>
      <c r="E3" s="29"/>
      <c r="F3" s="29"/>
      <c r="G3" s="29"/>
      <c r="H3" s="30"/>
    </row>
    <row r="4" spans="1:8" ht="15.6" customHeight="1" x14ac:dyDescent="0.3">
      <c r="A4" s="28"/>
      <c r="C4" s="31" t="s">
        <v>13</v>
      </c>
      <c r="D4" s="31"/>
      <c r="F4" s="18" t="s">
        <v>14</v>
      </c>
      <c r="G4" s="18"/>
      <c r="H4" s="30"/>
    </row>
    <row r="5" spans="1:8" x14ac:dyDescent="0.3">
      <c r="A5" s="28"/>
      <c r="C5" s="18" t="s">
        <v>15</v>
      </c>
      <c r="D5" s="18"/>
      <c r="F5" s="19">
        <v>3262.58</v>
      </c>
      <c r="G5" s="19"/>
      <c r="H5" s="30"/>
    </row>
    <row r="6" spans="1:8" x14ac:dyDescent="0.3">
      <c r="A6" s="28"/>
      <c r="B6" s="32"/>
      <c r="C6" s="32"/>
      <c r="D6" s="32"/>
      <c r="E6" s="32"/>
      <c r="F6" s="32"/>
      <c r="H6" s="30"/>
    </row>
    <row r="7" spans="1:8" x14ac:dyDescent="0.3">
      <c r="A7" s="28"/>
      <c r="B7" s="31" t="s">
        <v>24</v>
      </c>
      <c r="C7" s="31"/>
      <c r="D7" s="31"/>
      <c r="E7" s="31"/>
      <c r="F7" s="31"/>
      <c r="G7" s="31"/>
      <c r="H7" s="30"/>
    </row>
    <row r="8" spans="1:8" x14ac:dyDescent="0.3">
      <c r="A8" s="28"/>
      <c r="B8" s="33"/>
      <c r="C8" s="34"/>
      <c r="D8" s="35"/>
      <c r="E8" s="35"/>
      <c r="F8" s="35"/>
      <c r="H8" s="30"/>
    </row>
    <row r="9" spans="1:8" ht="38.4" customHeight="1" x14ac:dyDescent="0.3">
      <c r="A9" s="28"/>
      <c r="B9" s="36" t="s">
        <v>16</v>
      </c>
      <c r="C9" s="37"/>
      <c r="D9" s="38"/>
      <c r="F9" s="39" t="str">
        <f>C5</f>
        <v>MEDIA GEOMETRICA CON PRESUPUESTO OFICIAL</v>
      </c>
      <c r="G9" s="39"/>
      <c r="H9" s="30"/>
    </row>
    <row r="10" spans="1:8" x14ac:dyDescent="0.3">
      <c r="A10" s="28"/>
      <c r="B10" s="40">
        <v>7700</v>
      </c>
      <c r="C10" s="41"/>
      <c r="D10" s="42"/>
      <c r="F10" s="43">
        <f>GEOMEAN(B10,E14,E15,E16)</f>
        <v>6798.7957268451773</v>
      </c>
      <c r="G10" s="43"/>
      <c r="H10" s="30"/>
    </row>
    <row r="11" spans="1:8" x14ac:dyDescent="0.3">
      <c r="A11" s="28"/>
      <c r="B11" s="35"/>
      <c r="C11" s="35"/>
      <c r="D11" s="35"/>
      <c r="E11" s="35"/>
      <c r="F11" s="35"/>
      <c r="H11" s="30"/>
    </row>
    <row r="12" spans="1:8" x14ac:dyDescent="0.3">
      <c r="A12" s="28"/>
      <c r="B12" s="31" t="s">
        <v>17</v>
      </c>
      <c r="C12" s="31"/>
      <c r="D12" s="31"/>
      <c r="E12" s="31"/>
      <c r="F12" s="31"/>
      <c r="G12" s="31"/>
      <c r="H12" s="30"/>
    </row>
    <row r="13" spans="1:8" ht="60" x14ac:dyDescent="0.3">
      <c r="A13" s="28"/>
      <c r="B13" s="44" t="s">
        <v>18</v>
      </c>
      <c r="C13" s="31" t="s">
        <v>19</v>
      </c>
      <c r="D13" s="31"/>
      <c r="E13" s="17" t="s">
        <v>20</v>
      </c>
      <c r="F13" s="17" t="s">
        <v>21</v>
      </c>
      <c r="G13" s="44" t="s">
        <v>1</v>
      </c>
      <c r="H13" s="30"/>
    </row>
    <row r="14" spans="1:8" x14ac:dyDescent="0.3">
      <c r="A14" s="28"/>
      <c r="B14" s="45">
        <v>1</v>
      </c>
      <c r="C14" s="46" t="s">
        <v>22</v>
      </c>
      <c r="D14" s="46"/>
      <c r="E14" s="47">
        <v>5225</v>
      </c>
      <c r="F14" s="48">
        <v>880</v>
      </c>
      <c r="G14" s="55">
        <f>+F14*(1-(F10-E14)/F10)</f>
        <v>676.29624197189924</v>
      </c>
      <c r="H14" s="30"/>
    </row>
    <row r="15" spans="1:8" x14ac:dyDescent="0.3">
      <c r="A15" s="28"/>
      <c r="B15" s="45">
        <v>2</v>
      </c>
      <c r="C15" s="46" t="s">
        <v>25</v>
      </c>
      <c r="D15" s="46"/>
      <c r="E15" s="47">
        <v>7315</v>
      </c>
      <c r="F15" s="49"/>
      <c r="G15" s="55">
        <f>+$F$14*(1-2*(E15-$F$10)/$F$10)</f>
        <v>746.37052247868235</v>
      </c>
      <c r="H15" s="30"/>
    </row>
    <row r="16" spans="1:8" x14ac:dyDescent="0.3">
      <c r="A16" s="28"/>
      <c r="B16" s="45">
        <v>3</v>
      </c>
      <c r="C16" s="46" t="s">
        <v>11</v>
      </c>
      <c r="D16" s="46"/>
      <c r="E16" s="47">
        <v>7260</v>
      </c>
      <c r="F16" s="50"/>
      <c r="G16" s="55">
        <f>+$F$14*(1-2*(E16-$F$10)/$F$10)</f>
        <v>760.60833809914345</v>
      </c>
      <c r="H16" s="30"/>
    </row>
    <row r="17" spans="1:8" ht="15.6" thickBot="1" x14ac:dyDescent="0.35">
      <c r="A17" s="51"/>
      <c r="B17" s="52"/>
      <c r="C17" s="52"/>
      <c r="D17" s="52"/>
      <c r="E17" s="53"/>
      <c r="F17" s="52"/>
      <c r="G17" s="52"/>
      <c r="H17" s="54"/>
    </row>
    <row r="33" s="11" customFormat="1" x14ac:dyDescent="0.3"/>
    <row r="34" s="11" customFormat="1" x14ac:dyDescent="0.3"/>
    <row r="35" s="11" customFormat="1" x14ac:dyDescent="0.3"/>
    <row r="36" s="11" customFormat="1" x14ac:dyDescent="0.3"/>
    <row r="37" s="11" customFormat="1" x14ac:dyDescent="0.3"/>
    <row r="38" s="11" customFormat="1" x14ac:dyDescent="0.3"/>
  </sheetData>
  <mergeCells count="17">
    <mergeCell ref="C13:D13"/>
    <mergeCell ref="C14:D14"/>
    <mergeCell ref="F14:F16"/>
    <mergeCell ref="C15:D15"/>
    <mergeCell ref="C16:D16"/>
    <mergeCell ref="B9:D9"/>
    <mergeCell ref="F9:G9"/>
    <mergeCell ref="B10:D10"/>
    <mergeCell ref="F10:G10"/>
    <mergeCell ref="B12:G12"/>
    <mergeCell ref="B7:G7"/>
    <mergeCell ref="A1:H1"/>
    <mergeCell ref="A2:H2"/>
    <mergeCell ref="C4:D4"/>
    <mergeCell ref="F4:G4"/>
    <mergeCell ref="C5:D5"/>
    <mergeCell ref="F5:G5"/>
  </mergeCells>
  <conditionalFormatting sqref="E34">
    <cfRule type="colorScale" priority="1">
      <colorScale>
        <cfvo type="min"/>
        <cfvo type="max"/>
        <color rgb="FF00FF00"/>
        <color theme="5"/>
      </colorScale>
    </cfRule>
  </conditionalFormatting>
  <conditionalFormatting sqref="E35">
    <cfRule type="colorScale" priority="6">
      <colorScale>
        <cfvo type="min"/>
        <cfvo type="max"/>
        <color rgb="FF00FF00"/>
        <color theme="5"/>
      </colorScale>
    </cfRule>
    <cfRule type="colorScale" priority="7">
      <colorScale>
        <cfvo type="min"/>
        <cfvo type="max"/>
        <color rgb="FF00FF00"/>
        <color theme="5"/>
      </colorScale>
    </cfRule>
  </conditionalFormatting>
  <conditionalFormatting sqref="E36">
    <cfRule type="colorScale" priority="2">
      <colorScale>
        <cfvo type="min"/>
        <cfvo type="max"/>
        <color rgb="FF00FF00"/>
        <color theme="5"/>
      </colorScale>
    </cfRule>
  </conditionalFormatting>
  <conditionalFormatting sqref="E36:E39">
    <cfRule type="colorScale" priority="8">
      <colorScale>
        <cfvo type="min"/>
        <cfvo type="max"/>
        <color rgb="FF00FF00"/>
        <color theme="5"/>
      </colorScale>
    </cfRule>
  </conditionalFormatting>
  <conditionalFormatting sqref="E37">
    <cfRule type="colorScale" priority="3">
      <colorScale>
        <cfvo type="min"/>
        <cfvo type="max"/>
        <color rgb="FF00FF00"/>
        <color theme="5"/>
      </colorScale>
    </cfRule>
  </conditionalFormatting>
  <conditionalFormatting sqref="E38">
    <cfRule type="colorScale" priority="4">
      <colorScale>
        <cfvo type="min"/>
        <cfvo type="max"/>
        <color rgb="FF00FF00"/>
        <color theme="5"/>
      </colorScale>
    </cfRule>
  </conditionalFormatting>
  <conditionalFormatting sqref="E39">
    <cfRule type="colorScale" priority="5">
      <colorScale>
        <cfvo type="min"/>
        <cfvo type="max"/>
        <color rgb="FF00FF0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57E3-FC29-444D-A839-DACE355A016A}">
  <dimension ref="B1:F17"/>
  <sheetViews>
    <sheetView showGridLines="0" tabSelected="1" workbookViewId="0">
      <selection activeCell="F6" sqref="F6"/>
    </sheetView>
  </sheetViews>
  <sheetFormatPr baseColWidth="10" defaultColWidth="11.44140625" defaultRowHeight="15" x14ac:dyDescent="0.25"/>
  <cols>
    <col min="1" max="1" width="1.5546875" style="1" customWidth="1"/>
    <col min="2" max="2" width="54.6640625" style="1" customWidth="1"/>
    <col min="3" max="3" width="11.5546875" style="12" customWidth="1"/>
    <col min="4" max="6" width="22.44140625" style="1" customWidth="1"/>
    <col min="7" max="16384" width="11.44140625" style="1"/>
  </cols>
  <sheetData>
    <row r="1" spans="2:6" ht="18" customHeight="1" x14ac:dyDescent="0.25">
      <c r="B1" s="20" t="s">
        <v>7</v>
      </c>
      <c r="C1" s="20"/>
      <c r="D1" s="20"/>
      <c r="E1" s="20"/>
      <c r="F1" s="20"/>
    </row>
    <row r="2" spans="2:6" x14ac:dyDescent="0.25">
      <c r="B2" s="21" t="s">
        <v>8</v>
      </c>
      <c r="C2" s="21"/>
      <c r="D2" s="21"/>
      <c r="E2" s="21"/>
      <c r="F2" s="21"/>
    </row>
    <row r="3" spans="2:6" ht="55.2" x14ac:dyDescent="0.25">
      <c r="B3" s="2" t="s">
        <v>0</v>
      </c>
      <c r="C3" s="2" t="s">
        <v>1</v>
      </c>
      <c r="D3" s="14" t="s">
        <v>22</v>
      </c>
      <c r="E3" s="15" t="s">
        <v>25</v>
      </c>
      <c r="F3" s="3" t="s">
        <v>11</v>
      </c>
    </row>
    <row r="4" spans="2:6" ht="15.6" customHeight="1" x14ac:dyDescent="0.25">
      <c r="B4" s="4" t="s">
        <v>2</v>
      </c>
      <c r="C4" s="4">
        <v>880</v>
      </c>
      <c r="D4" s="5">
        <f>+D5</f>
        <v>676.29624197189924</v>
      </c>
      <c r="E4" s="5">
        <f>+E5</f>
        <v>746.37052247868235</v>
      </c>
      <c r="F4" s="5">
        <f>+F5</f>
        <v>760.60833809914345</v>
      </c>
    </row>
    <row r="5" spans="2:6" x14ac:dyDescent="0.25">
      <c r="B5" s="6" t="s">
        <v>3</v>
      </c>
      <c r="C5" s="7">
        <v>880</v>
      </c>
      <c r="D5" s="8">
        <f>+ECONOMICA!G14</f>
        <v>676.29624197189924</v>
      </c>
      <c r="E5" s="8">
        <f>+ECONOMICA!G15</f>
        <v>746.37052247868235</v>
      </c>
      <c r="F5" s="8">
        <f>+ECONOMICA!G16</f>
        <v>760.60833809914345</v>
      </c>
    </row>
    <row r="6" spans="2:6" x14ac:dyDescent="0.25">
      <c r="B6" s="4" t="s">
        <v>4</v>
      </c>
      <c r="C6" s="4">
        <v>100</v>
      </c>
      <c r="D6" s="5">
        <f>+D7</f>
        <v>100</v>
      </c>
      <c r="E6" s="5">
        <f>+E7</f>
        <v>100</v>
      </c>
      <c r="F6" s="5">
        <f>+F7</f>
        <v>100</v>
      </c>
    </row>
    <row r="7" spans="2:6" x14ac:dyDescent="0.25">
      <c r="B7" s="6" t="s">
        <v>5</v>
      </c>
      <c r="C7" s="7">
        <v>100</v>
      </c>
      <c r="D7" s="8">
        <v>100</v>
      </c>
      <c r="E7" s="8">
        <v>100</v>
      </c>
      <c r="F7" s="8">
        <v>100</v>
      </c>
    </row>
    <row r="8" spans="2:6" x14ac:dyDescent="0.25">
      <c r="B8" s="4" t="s">
        <v>9</v>
      </c>
      <c r="C8" s="4">
        <v>20</v>
      </c>
      <c r="D8" s="5">
        <f>+D9</f>
        <v>0</v>
      </c>
      <c r="E8" s="5">
        <f>+E9</f>
        <v>0</v>
      </c>
      <c r="F8" s="5">
        <f>+F9</f>
        <v>0</v>
      </c>
    </row>
    <row r="9" spans="2:6" ht="27.6" x14ac:dyDescent="0.25">
      <c r="B9" s="9" t="s">
        <v>10</v>
      </c>
      <c r="C9" s="7">
        <v>20</v>
      </c>
      <c r="D9" s="56">
        <v>0</v>
      </c>
      <c r="E9" s="56">
        <v>0</v>
      </c>
      <c r="F9" s="56">
        <v>0</v>
      </c>
    </row>
    <row r="10" spans="2:6" x14ac:dyDescent="0.25">
      <c r="B10" s="2" t="s">
        <v>6</v>
      </c>
      <c r="C10" s="2">
        <f>+C4+C6+C8</f>
        <v>1000</v>
      </c>
      <c r="D10" s="13">
        <f>+D4+D6+D8</f>
        <v>776.29624197189924</v>
      </c>
      <c r="E10" s="16">
        <f t="shared" ref="E10:F10" si="0">+E4+E6+E8</f>
        <v>846.37052247868235</v>
      </c>
      <c r="F10" s="10">
        <f t="shared" si="0"/>
        <v>860.60833809914345</v>
      </c>
    </row>
    <row r="17" spans="2:2" x14ac:dyDescent="0.25">
      <c r="B17" s="11"/>
    </row>
  </sheetData>
  <mergeCells count="2">
    <mergeCell ref="B1:F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Bibiana Chavez Riaño</dc:creator>
  <cp:lastModifiedBy>Héctor Aguirre Méndez</cp:lastModifiedBy>
  <dcterms:created xsi:type="dcterms:W3CDTF">2025-07-02T02:23:29Z</dcterms:created>
  <dcterms:modified xsi:type="dcterms:W3CDTF">2026-07-22T01:12:35Z</dcterms:modified>
</cp:coreProperties>
</file>