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D:\usuarios\viceadmin11\Documents\BAKCUP Edward\VIGENCIA 2026\CONV SEGUROS 2026\EVAL. INICIAL CONV 006 DE 2026\EIT\"/>
    </mc:Choice>
  </mc:AlternateContent>
  <xr:revisionPtr revIDLastSave="0" documentId="8_{850256D9-C4BD-4F07-B9C9-ECC27D7AFCA5}" xr6:coauthVersionLast="47" xr6:coauthVersionMax="47" xr10:uidLastSave="{00000000-0000-0000-0000-000000000000}"/>
  <bookViews>
    <workbookView xWindow="-120" yWindow="-120" windowWidth="29040" windowHeight="15720" tabRatio="838" activeTab="1" xr2:uid="{00000000-000D-0000-FFFF-FFFF00000000}"/>
  </bookViews>
  <sheets>
    <sheet name="GENERALIDADES" sheetId="25" r:id="rId1"/>
    <sheet name="DRONES" sheetId="4" r:id="rId2"/>
    <sheet name="Deducibles" sheetId="31" r:id="rId3"/>
    <sheet name="ECONOMICA " sheetId="28" r:id="rId4"/>
    <sheet name="CONSOLIDADO" sheetId="29" r:id="rId5"/>
  </sheets>
  <externalReferences>
    <externalReference r:id="rId6"/>
    <externalReference r:id="rId7"/>
  </externalReferences>
  <definedNames>
    <definedName name="_1">#REF!</definedName>
    <definedName name="_2">#REF!</definedName>
    <definedName name="_3">#REF!</definedName>
    <definedName name="_Toc140149825_1">[1]JURIDICA!#REF!</definedName>
    <definedName name="_Toc140149825_59">#REF!</definedName>
    <definedName name="_Toc142149825_60">#REF!</definedName>
    <definedName name="A_impresión_IM">#REF!</definedName>
    <definedName name="AMOR">[1]JURIDICA!#REF!</definedName>
    <definedName name="FFFFFFF">#REF!</definedName>
    <definedName name="GG">[1]JURIDICA!#REF!</definedName>
    <definedName name="GGGGGG">#REF!</definedName>
    <definedName name="opcion2">'[2]CUADRO RESUMEN'!$L$21</definedName>
    <definedName name="opcion3">'[2]CUADRO RESUMEN'!$L$22</definedName>
    <definedName name="opcion4">'[2]CUADRO RESUMEN'!$L$23</definedName>
    <definedName name="opcion5">'[2]CUADRO RESUMEN'!$L$24</definedName>
    <definedName name="opcion6">'[2]CUADRO RESUMEN'!$L$25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 i="29" l="1"/>
  <c r="E6" i="29"/>
  <c r="E5" i="29"/>
  <c r="E4" i="29" s="1"/>
  <c r="D8" i="29"/>
  <c r="D7" i="29" s="1"/>
  <c r="D6" i="29"/>
  <c r="D4" i="29" s="1"/>
  <c r="D5" i="29"/>
  <c r="E10" i="29"/>
  <c r="E7" i="29"/>
  <c r="D10" i="29"/>
  <c r="G15" i="28"/>
  <c r="G14" i="28"/>
  <c r="F10" i="28"/>
  <c r="D24" i="31"/>
  <c r="F12" i="4"/>
  <c r="D12" i="4"/>
  <c r="D9" i="4"/>
  <c r="F7" i="4"/>
  <c r="C7" i="29"/>
  <c r="C4" i="29"/>
  <c r="C12" i="29" s="1"/>
  <c r="F9" i="28"/>
  <c r="B12" i="4"/>
  <c r="F24" i="31"/>
  <c r="E12" i="29" l="1"/>
  <c r="D12" i="29"/>
</calcChain>
</file>

<file path=xl/sharedStrings.xml><?xml version="1.0" encoding="utf-8"?>
<sst xmlns="http://schemas.openxmlformats.org/spreadsheetml/2006/main" count="111" uniqueCount="87">
  <si>
    <t>1. Puntajes Condiciones Complementarias</t>
  </si>
  <si>
    <t>Condición</t>
  </si>
  <si>
    <t>Puntaje</t>
  </si>
  <si>
    <t>CONDICIONES TÉCNICAS COMPLEMENTARIAS</t>
  </si>
  <si>
    <t>RANGO DE DEDUCIBLE</t>
  </si>
  <si>
    <t>Sin deducible</t>
  </si>
  <si>
    <t>3.  DEDUCIBLES</t>
  </si>
  <si>
    <t>TOTAL</t>
  </si>
  <si>
    <t>ANEXO No 2</t>
  </si>
  <si>
    <t>Se rechazará la oferta.</t>
  </si>
  <si>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</si>
  <si>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</si>
  <si>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</si>
  <si>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</si>
  <si>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</si>
  <si>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</si>
  <si>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</si>
  <si>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</si>
  <si>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</si>
  <si>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</si>
  <si>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</si>
  <si>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</si>
  <si>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</si>
  <si>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</si>
  <si>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</si>
  <si>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t>UNIVERSIDAD DISTRITAL FRANCISCO JOSE DE CALDAS</t>
  </si>
  <si>
    <t>PUNTAJE</t>
  </si>
  <si>
    <t>CONSOLIDADO CALIFICACION FINAL</t>
  </si>
  <si>
    <t>FACTORES</t>
  </si>
  <si>
    <t>FACTOR ECONÓMICO</t>
  </si>
  <si>
    <t>B – Menores Deducibles</t>
  </si>
  <si>
    <t>FACTOR DE CALIDAD</t>
  </si>
  <si>
    <t>C - Cláusulas y/o Condiciones Complementarias Calificables.</t>
  </si>
  <si>
    <t>D- Apoyo a la Industria Nacional Ley 816 de 2003 100</t>
  </si>
  <si>
    <t>MÉTODO APLICABLE</t>
  </si>
  <si>
    <t>MEDIA GEOMETRICA CON PRESUPUESTO OFICIAL</t>
  </si>
  <si>
    <t>PRESUPUESTO OFICIAL</t>
  </si>
  <si>
    <t>OFERTAS VÁLIDAS</t>
  </si>
  <si>
    <t>IT</t>
  </si>
  <si>
    <t>OFERENTE</t>
  </si>
  <si>
    <t>OFERTA</t>
  </si>
  <si>
    <t>PUNTAJE 
MÁXIMO</t>
  </si>
  <si>
    <t>UNIVERSIDAD DISTRITAL</t>
  </si>
  <si>
    <t>A – Valor de la oferta – Mejor oferta económica</t>
  </si>
  <si>
    <t>AXA COLPATRIA</t>
  </si>
  <si>
    <t>HDI SEGUROS</t>
  </si>
  <si>
    <t>EVALUACIÓN DEDUCIBLES - 280 PUNTOS
SEGURO DE DRONES - UNIVERSIDAD DISTRITAL FRANCISCO JOSÉ DE CALDAS</t>
  </si>
  <si>
    <t xml:space="preserve">A continuación se indica la manera de calificarlos; el proponente deberá indicar en su oferta cuáles aplicará en cada uno de los siguientes </t>
  </si>
  <si>
    <t xml:space="preserve">RESPONSABILIDAD CIVIL EXTRACONTRACTUAL                                                                                                                        </t>
  </si>
  <si>
    <t>Evaluación de Deducible (sin aplicación de mínimo)</t>
  </si>
  <si>
    <t>Superior a 0 y hasta $2.000.000</t>
  </si>
  <si>
    <t>Superior a $2.000.000</t>
  </si>
  <si>
    <t>CASCO</t>
  </si>
  <si>
    <t>Evaluación de Porcentaje sobre el valor de la pérdida indemnizable</t>
  </si>
  <si>
    <t>Superior a 0% y hasta 10%</t>
  </si>
  <si>
    <t xml:space="preserve">Superior a 10% </t>
  </si>
  <si>
    <t>Evaluación de Mínimo: EnSalarios Mínimos Mensuañles Legales Vigentes</t>
  </si>
  <si>
    <t>Superior a 0 y hasta $300.000</t>
  </si>
  <si>
    <t>Superior a $300.000 y hasta  $675.000.</t>
  </si>
  <si>
    <t>Superior a $675.000</t>
  </si>
  <si>
    <t>TOTAL PUNTAJE DRONES</t>
  </si>
  <si>
    <t>PÓLIZA SEGUROS PARA DRONES</t>
  </si>
  <si>
    <r>
      <t xml:space="preserve">Ampliación límite de cobertura responsabilidad civil extracontractual. </t>
    </r>
    <r>
      <rPr>
        <sz val="11"/>
        <color indexed="8"/>
        <rFont val="Tahoma"/>
        <family val="2"/>
      </rPr>
      <t>Se califica con el máximo puntaje el mayor límite adicional al básico obligatorio global para cada equipo Dron, los demás en forma proporcional,  utilizando una regla de tres. valor ofrecido no menor a $50.000.000</t>
    </r>
  </si>
  <si>
    <r>
      <t xml:space="preserve">Errores, omisiones e inexactitudes no intencionales: </t>
    </r>
    <r>
      <rPr>
        <sz val="11"/>
        <color indexed="8"/>
        <rFont val="Tahoma"/>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y la indemnización no se reducirá por efecto de tal error u omisión. La aceptación de esta condición otorgará el puntaje ofrecido, la negación para aceptar esta condición no concederá puntaje.</t>
    </r>
  </si>
  <si>
    <r>
      <t xml:space="preserve"> - Limitación de Eventos para la revocación de la póliza.  </t>
    </r>
    <r>
      <rPr>
        <sz val="11"/>
        <color indexed="8"/>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riesgo.La aceptación de esta condición otorgará el puntaje ofrecido, la negación para aceptar esta condición no concederá puntaje.</t>
    </r>
  </si>
  <si>
    <t>No exigibilidad ni aplicación de garantías para ninguna movilización</t>
  </si>
  <si>
    <t>La aceptación de esta condición otorgará el puntaje ofrecido, la negación para aceptar esta condición no concederá puntaje.</t>
  </si>
  <si>
    <t>Total Puntos - Condiciones Complementarias</t>
  </si>
  <si>
    <t>TRM -21 DE JULIO DE 2026</t>
  </si>
  <si>
    <t>AXA COLPATRIA SEGUROS</t>
  </si>
  <si>
    <t>EVALUACION ECONOMICA GRUPO 6</t>
  </si>
  <si>
    <t>GRUPO VI - SEGURO DE CASCO DRONES</t>
  </si>
  <si>
    <t>FACTOR ADICIONAL A EMPRENDIMIENTOS</t>
  </si>
  <si>
    <t>E -Emprendimientos con personal en condición de discapacidad (Decreto 287 de 2026)</t>
  </si>
  <si>
    <t>Se otorga $100.000.000. Adicional al básico obligatiorio</t>
  </si>
  <si>
    <t>Se otorga</t>
  </si>
  <si>
    <t xml:space="preserve">Se otorga, con aviso previo y sin cambiar su actividad.	</t>
  </si>
  <si>
    <t>SE OTORGA $505.000.000 ADICIONAL AL
BÁSICO</t>
  </si>
  <si>
    <t>SE OTORGA</t>
  </si>
  <si>
    <t>Se otorga,en cuanto al resultado de
siniestralidad opera de la siguiente manera:
Se presenta cuando en vigencia de la póliza
suscrita y durante el término corrido hasta
la fecha de aviso de la revocación, exista
una siniestralidad superior al 70% de las
primas emitidas. las demas condiciones se
aceptan sin modificación.</t>
  </si>
  <si>
    <t>NO SE OTORGA</t>
  </si>
  <si>
    <t>Oferentes Puntaje</t>
  </si>
  <si>
    <t>Se otorga sin deducible</t>
  </si>
  <si>
    <t>Se otorga 5% del valor de la pérdida.</t>
  </si>
  <si>
    <t>SE OTORGA SIN DEDUCIBLE</t>
  </si>
  <si>
    <t>SE OTORGA 5% SOBRE EL VALOR DE LA PERDIDA
INDEMNIZABLE</t>
  </si>
  <si>
    <t>SIN DEDUCIBLE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</si>
</sst>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General\ &quot;Puntos&quot;"/>
    <numFmt numFmtId="165" formatCode="[$$]\ #,##0.00;\-[$$]\ #,##0.00"/>
    <numFmt numFmtId="166" formatCode="&quot;$&quot;\ #,##0"/>
    <numFmt numFmtId="167" formatCode="0.0"/>
  </numFmts>
  <fonts count="25" x14ac:knownFonts="1">
    <font>
      <sz val="11"/>
      <color theme="1"/>
      <name val="Calibri"/>
      <family val="2"/>
      <scheme val="minor"/>
    </font>
    <font>
      <sz val="10"/>
      <name val="Arial"/>
      <family val="2"/>
    </font>
    <font>
      <sz val="11"/>
      <color theme="1"/>
      <name val="Calibri"/>
      <family val="2"/>
      <scheme val="minor"/>
    </font>
    <font>
      <b/>
      <sz val="14"/>
      <name val="Tahoma"/>
      <family val="2"/>
    </font>
    <font>
      <sz val="11"/>
      <color theme="1"/>
      <name val="Tahoma"/>
      <family val="2"/>
    </font>
    <font>
      <b/>
      <sz val="14"/>
      <color theme="0"/>
      <name val="Tahoma"/>
      <family val="2"/>
    </font>
    <font>
      <sz val="11"/>
      <name val="Tahoma"/>
      <family val="2"/>
    </font>
    <font>
      <b/>
      <sz val="11"/>
      <color theme="0"/>
      <name val="Tahoma"/>
      <family val="2"/>
    </font>
    <font>
      <sz val="11"/>
      <color theme="0"/>
      <name val="Tahoma"/>
      <family val="2"/>
    </font>
    <font>
      <b/>
      <sz val="11"/>
      <name val="Tahoma"/>
      <family val="2"/>
    </font>
    <font>
      <sz val="11"/>
      <color indexed="8"/>
      <name val="Tahoma"/>
      <family val="2"/>
    </font>
    <font>
      <b/>
      <sz val="14"/>
      <color theme="1"/>
      <name val="Tahoma"/>
      <family val="2"/>
    </font>
    <font>
      <b/>
      <sz val="11"/>
      <color theme="1"/>
      <name val="Tahoma"/>
      <family val="2"/>
    </font>
    <font>
      <b/>
      <sz val="12"/>
      <color theme="0"/>
      <name val="Tahoma"/>
      <family val="2"/>
    </font>
    <font>
      <sz val="12"/>
      <name val="Tahoma"/>
      <family val="2"/>
    </font>
    <font>
      <b/>
      <sz val="12"/>
      <name val="Tahoma"/>
      <family val="2"/>
    </font>
    <font>
      <b/>
      <u/>
      <sz val="11"/>
      <name val="Tahoma"/>
      <family val="2"/>
    </font>
    <font>
      <b/>
      <sz val="11"/>
      <color rgb="FFFFFFFF"/>
      <name val="Tahoma"/>
      <family val="2"/>
    </font>
    <font>
      <b/>
      <sz val="14"/>
      <color rgb="FFFFFFFF"/>
      <name val="Tahoma"/>
      <family val="2"/>
    </font>
    <font>
      <sz val="12"/>
      <color rgb="FF000000"/>
      <name val="Tahoma"/>
      <family val="2"/>
    </font>
    <font>
      <sz val="12"/>
      <color theme="1"/>
      <name val="Tahoma"/>
      <family val="2"/>
    </font>
    <font>
      <b/>
      <sz val="13"/>
      <color theme="0"/>
      <name val="Tahoma"/>
      <family val="2"/>
    </font>
    <font>
      <b/>
      <sz val="13"/>
      <name val="Tahoma"/>
      <family val="2"/>
    </font>
    <font>
      <b/>
      <sz val="12"/>
      <color theme="1"/>
      <name val="Tahoma"/>
      <family val="2"/>
    </font>
    <font>
      <sz val="12"/>
      <color theme="0"/>
      <name val="Tahoma"/>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3" tint="-0.249977111117893"/>
        <bgColor indexed="64"/>
      </patternFill>
    </fill>
    <fill>
      <patternFill patternType="solid">
        <fgColor rgb="FFFFFFFF"/>
        <bgColor rgb="FF000000"/>
      </patternFill>
    </fill>
    <fill>
      <patternFill patternType="solid">
        <fgColor theme="3" tint="-0.249977111117893"/>
        <bgColor rgb="FF000000"/>
      </patternFill>
    </fill>
    <fill>
      <patternFill patternType="solid">
        <fgColor rgb="FFFFFFFF"/>
        <bgColor indexed="64"/>
      </patternFill>
    </fill>
    <fill>
      <patternFill patternType="solid">
        <fgColor theme="4" tint="-0.249977111117893"/>
        <bgColor indexed="64"/>
      </patternFill>
    </fill>
    <fill>
      <patternFill patternType="solid">
        <fgColor rgb="FFC00000"/>
        <bgColor indexed="64"/>
      </patternFill>
    </fill>
    <fill>
      <patternFill patternType="solid">
        <fgColor theme="0" tint="-4.9989318521683403E-2"/>
        <bgColor indexed="64"/>
      </patternFill>
    </fill>
    <fill>
      <patternFill patternType="solid">
        <fgColor rgb="FFFF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8">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41" fontId="2" fillId="0" borderId="0" applyFont="0" applyFill="0" applyBorder="0" applyAlignment="0" applyProtection="0"/>
  </cellStyleXfs>
  <cellXfs count="146">
    <xf numFmtId="0" fontId="0" fillId="0" borderId="0" xfId="0"/>
    <xf numFmtId="0" fontId="4" fillId="2" borderId="0" xfId="0" applyFont="1" applyFill="1" applyAlignment="1">
      <alignment vertical="center"/>
    </xf>
    <xf numFmtId="0" fontId="4" fillId="0" borderId="0" xfId="0" applyFont="1" applyAlignment="1">
      <alignment vertical="center"/>
    </xf>
    <xf numFmtId="164" fontId="6" fillId="0" borderId="1" xfId="4" applyNumberFormat="1" applyFont="1" applyFill="1" applyBorder="1" applyAlignment="1">
      <alignment horizontal="left" vertical="center" wrapText="1"/>
    </xf>
    <xf numFmtId="0" fontId="6" fillId="0" borderId="0" xfId="0" applyFont="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0" fillId="0" borderId="1" xfId="2" applyFont="1" applyFill="1" applyBorder="1" applyAlignment="1">
      <alignment horizontal="left" vertical="center" wrapText="1"/>
    </xf>
    <xf numFmtId="2" fontId="4" fillId="0" borderId="1" xfId="0" applyNumberFormat="1" applyFont="1" applyBorder="1" applyAlignment="1">
      <alignment horizontal="center" vertical="center"/>
    </xf>
    <xf numFmtId="0" fontId="5" fillId="4" borderId="2" xfId="0" applyFont="1" applyFill="1" applyBorder="1" applyAlignment="1">
      <alignment vertical="center"/>
    </xf>
    <xf numFmtId="0" fontId="5" fillId="4" borderId="3" xfId="0" applyFont="1" applyFill="1" applyBorder="1" applyAlignment="1">
      <alignment vertical="center"/>
    </xf>
    <xf numFmtId="0" fontId="6" fillId="0" borderId="0" xfId="0" applyFont="1" applyAlignment="1">
      <alignment vertical="center" wrapText="1"/>
    </xf>
    <xf numFmtId="0" fontId="9" fillId="5" borderId="0" xfId="0" applyFont="1" applyFill="1" applyAlignment="1">
      <alignment vertical="center" wrapText="1"/>
    </xf>
    <xf numFmtId="0" fontId="9" fillId="5" borderId="0" xfId="0" applyFont="1" applyFill="1" applyAlignment="1">
      <alignment horizontal="justify" vertical="center" wrapText="1"/>
    </xf>
    <xf numFmtId="0" fontId="9" fillId="0" borderId="0" xfId="0" applyFont="1" applyAlignment="1">
      <alignment horizontal="center" vertical="center" wrapText="1"/>
    </xf>
    <xf numFmtId="0" fontId="13" fillId="4" borderId="1" xfId="0" applyFont="1" applyFill="1" applyBorder="1" applyAlignment="1">
      <alignment vertical="center" wrapText="1"/>
    </xf>
    <xf numFmtId="0" fontId="14" fillId="2" borderId="1" xfId="0" applyFont="1" applyFill="1" applyBorder="1" applyAlignment="1">
      <alignment vertical="center" wrapText="1"/>
    </xf>
    <xf numFmtId="0" fontId="15" fillId="2"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15" fillId="0" borderId="1" xfId="0" applyFont="1" applyBorder="1" applyAlignment="1">
      <alignment horizontal="left" vertical="center" wrapText="1"/>
    </xf>
    <xf numFmtId="0" fontId="8" fillId="2" borderId="1" xfId="0" applyFont="1" applyFill="1" applyBorder="1" applyAlignment="1">
      <alignment horizontal="center" vertical="center"/>
    </xf>
    <xf numFmtId="164" fontId="15" fillId="0" borderId="1" xfId="0" applyNumberFormat="1" applyFont="1" applyBorder="1" applyAlignment="1">
      <alignment vertical="center" wrapText="1"/>
    </xf>
    <xf numFmtId="0" fontId="14" fillId="0" borderId="1" xfId="0" applyFont="1" applyBorder="1" applyAlignment="1">
      <alignment horizontal="left" vertical="center" wrapText="1"/>
    </xf>
    <xf numFmtId="164" fontId="14" fillId="0" borderId="1" xfId="0" applyNumberFormat="1" applyFont="1" applyBorder="1" applyAlignment="1">
      <alignment horizontal="left" vertical="center" wrapText="1"/>
    </xf>
    <xf numFmtId="164" fontId="15" fillId="0" borderId="1" xfId="0" applyNumberFormat="1" applyFont="1" applyBorder="1" applyAlignment="1">
      <alignment horizontal="left" vertical="center" wrapText="1"/>
    </xf>
    <xf numFmtId="0" fontId="12" fillId="0" borderId="16" xfId="0" applyFont="1" applyBorder="1" applyAlignment="1">
      <alignment horizontal="center" vertical="center" wrapText="1"/>
    </xf>
    <xf numFmtId="0" fontId="12" fillId="0" borderId="1" xfId="0" applyFont="1" applyBorder="1" applyAlignment="1">
      <alignment horizontal="center" vertical="center" wrapText="1"/>
    </xf>
    <xf numFmtId="0" fontId="19" fillId="7" borderId="1" xfId="0" applyFont="1" applyFill="1" applyBorder="1" applyAlignment="1">
      <alignment horizontal="center" vertical="center" wrapText="1"/>
    </xf>
    <xf numFmtId="0" fontId="19" fillId="7" borderId="17" xfId="0" applyFont="1" applyFill="1" applyBorder="1" applyAlignment="1">
      <alignment horizontal="center" vertical="center"/>
    </xf>
    <xf numFmtId="0" fontId="12" fillId="0" borderId="16" xfId="0" applyFont="1" applyBorder="1" applyAlignment="1">
      <alignment horizontal="justify" vertical="center" wrapText="1"/>
    </xf>
    <xf numFmtId="2" fontId="19" fillId="7" borderId="17" xfId="0" applyNumberFormat="1" applyFont="1" applyFill="1" applyBorder="1" applyAlignment="1">
      <alignment horizontal="center" vertical="center" wrapText="1"/>
    </xf>
    <xf numFmtId="0" fontId="4" fillId="0" borderId="16" xfId="0" applyFont="1" applyBorder="1" applyAlignment="1">
      <alignment horizontal="justify" vertical="center" wrapText="1"/>
    </xf>
    <xf numFmtId="0" fontId="18" fillId="4" borderId="18" xfId="0" applyFont="1" applyFill="1" applyBorder="1" applyAlignment="1">
      <alignment vertical="center" wrapText="1"/>
    </xf>
    <xf numFmtId="0" fontId="18" fillId="4" borderId="19" xfId="0" applyFont="1" applyFill="1" applyBorder="1" applyAlignment="1">
      <alignment horizontal="center" vertical="center" wrapText="1"/>
    </xf>
    <xf numFmtId="0" fontId="5" fillId="8" borderId="1" xfId="4" applyFont="1" applyFill="1" applyBorder="1" applyAlignment="1">
      <alignment horizontal="center" vertical="center" wrapText="1"/>
    </xf>
    <xf numFmtId="2" fontId="5" fillId="8" borderId="1" xfId="4" applyNumberFormat="1" applyFont="1" applyFill="1" applyBorder="1" applyAlignment="1">
      <alignment horizontal="center" vertical="center" wrapText="1"/>
    </xf>
    <xf numFmtId="0" fontId="5" fillId="9" borderId="1" xfId="4" applyFont="1" applyFill="1" applyBorder="1" applyAlignment="1">
      <alignment horizontal="center" vertical="center" wrapText="1"/>
    </xf>
    <xf numFmtId="2" fontId="5" fillId="9" borderId="1" xfId="4" applyNumberFormat="1" applyFont="1" applyFill="1" applyBorder="1" applyAlignment="1">
      <alignment horizontal="center" vertical="center" wrapText="1"/>
    </xf>
    <xf numFmtId="0" fontId="20" fillId="0" borderId="0" xfId="0" applyFont="1" applyAlignment="1">
      <alignment vertical="center"/>
    </xf>
    <xf numFmtId="0" fontId="20" fillId="0" borderId="9" xfId="0" applyFont="1" applyBorder="1" applyAlignment="1">
      <alignment vertical="center"/>
    </xf>
    <xf numFmtId="1" fontId="22" fillId="0" borderId="0" xfId="6" applyNumberFormat="1" applyFont="1" applyAlignment="1">
      <alignment horizontal="center" vertical="center" wrapText="1"/>
    </xf>
    <xf numFmtId="0" fontId="20" fillId="0" borderId="11" xfId="0" applyFont="1" applyBorder="1" applyAlignment="1">
      <alignment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3" fillId="0" borderId="0" xfId="0" applyFont="1" applyAlignment="1">
      <alignment vertical="center"/>
    </xf>
    <xf numFmtId="0" fontId="23" fillId="2" borderId="0" xfId="0" applyFont="1" applyFill="1" applyAlignment="1">
      <alignment vertical="center"/>
    </xf>
    <xf numFmtId="41" fontId="23" fillId="2" borderId="0" xfId="7" applyFont="1" applyFill="1" applyBorder="1" applyAlignment="1">
      <alignment horizontal="center" vertical="center"/>
    </xf>
    <xf numFmtId="0" fontId="20" fillId="2" borderId="0" xfId="0" applyFont="1" applyFill="1" applyAlignment="1">
      <alignment vertical="center"/>
    </xf>
    <xf numFmtId="0" fontId="20" fillId="2" borderId="1" xfId="0" applyFont="1" applyFill="1" applyBorder="1" applyAlignment="1">
      <alignment horizontal="center" vertical="center"/>
    </xf>
    <xf numFmtId="166" fontId="20" fillId="2" borderId="1" xfId="0" applyNumberFormat="1" applyFont="1" applyFill="1" applyBorder="1" applyAlignment="1">
      <alignment vertical="center"/>
    </xf>
    <xf numFmtId="167" fontId="20" fillId="0" borderId="1" xfId="0" applyNumberFormat="1" applyFont="1" applyBorder="1" applyAlignment="1">
      <alignment horizontal="center" vertical="center"/>
    </xf>
    <xf numFmtId="0" fontId="20" fillId="0" borderId="10" xfId="0" applyFont="1" applyBorder="1" applyAlignment="1">
      <alignment vertical="center"/>
    </xf>
    <xf numFmtId="0" fontId="20" fillId="0" borderId="8" xfId="0" applyFont="1" applyBorder="1" applyAlignment="1">
      <alignment vertical="center"/>
    </xf>
    <xf numFmtId="0" fontId="24" fillId="10" borderId="8" xfId="0" applyFont="1" applyFill="1" applyBorder="1" applyAlignment="1">
      <alignment vertical="center"/>
    </xf>
    <xf numFmtId="0" fontId="20" fillId="0" borderId="12" xfId="0" applyFont="1" applyBorder="1" applyAlignment="1">
      <alignment vertical="center"/>
    </xf>
    <xf numFmtId="0" fontId="20" fillId="0" borderId="0" xfId="0" applyFont="1"/>
    <xf numFmtId="0" fontId="7" fillId="4" borderId="1" xfId="0" applyFont="1" applyFill="1" applyBorder="1" applyAlignment="1">
      <alignment horizontal="center" vertical="center"/>
    </xf>
    <xf numFmtId="0" fontId="12" fillId="0" borderId="1" xfId="0" applyFont="1" applyBorder="1" applyAlignment="1">
      <alignment horizontal="center" vertical="center"/>
    </xf>
    <xf numFmtId="2" fontId="12" fillId="0" borderId="1" xfId="0" applyNumberFormat="1" applyFont="1" applyBorder="1" applyAlignment="1">
      <alignment horizontal="center" vertical="center"/>
    </xf>
    <xf numFmtId="0" fontId="4" fillId="0" borderId="1" xfId="0" applyFont="1" applyBorder="1"/>
    <xf numFmtId="2" fontId="4" fillId="0" borderId="1" xfId="0" applyNumberFormat="1" applyFont="1" applyBorder="1" applyAlignment="1">
      <alignment horizontal="center"/>
    </xf>
    <xf numFmtId="0" fontId="4" fillId="0" borderId="1" xfId="0" applyFont="1" applyBorder="1" applyAlignment="1">
      <alignment vertical="center" wrapText="1"/>
    </xf>
    <xf numFmtId="0" fontId="20" fillId="0" borderId="0" xfId="0" applyFont="1" applyAlignment="1">
      <alignment horizontal="center" vertical="center"/>
    </xf>
    <xf numFmtId="0" fontId="13" fillId="4" borderId="1" xfId="0" applyFont="1" applyFill="1" applyBorder="1" applyAlignment="1">
      <alignment horizontal="left" vertical="center" wrapText="1"/>
    </xf>
    <xf numFmtId="0" fontId="15" fillId="0" borderId="0" xfId="0" applyFont="1" applyAlignment="1">
      <alignment horizontal="left" vertical="center" wrapText="1"/>
    </xf>
    <xf numFmtId="164" fontId="14" fillId="0" borderId="1" xfId="0" applyNumberFormat="1" applyFont="1" applyBorder="1" applyAlignment="1">
      <alignment horizontal="center" vertical="center" wrapText="1"/>
    </xf>
    <xf numFmtId="0" fontId="5" fillId="3" borderId="3" xfId="0" applyFont="1" applyFill="1" applyBorder="1" applyAlignment="1">
      <alignment vertical="center"/>
    </xf>
    <xf numFmtId="2" fontId="5" fillId="3" borderId="1" xfId="0" applyNumberFormat="1" applyFont="1" applyFill="1" applyBorder="1" applyAlignment="1">
      <alignment horizontal="center" vertical="center"/>
    </xf>
    <xf numFmtId="0" fontId="5" fillId="3" borderId="1" xfId="4" applyFont="1" applyFill="1" applyBorder="1" applyAlignment="1">
      <alignment horizontal="center" vertical="center" wrapText="1"/>
    </xf>
    <xf numFmtId="0" fontId="13" fillId="3" borderId="1" xfId="0" applyFont="1" applyFill="1" applyBorder="1" applyAlignment="1">
      <alignment horizontal="center" vertical="center" wrapText="1"/>
    </xf>
    <xf numFmtId="0" fontId="5" fillId="11" borderId="1" xfId="4" applyFont="1" applyFill="1" applyBorder="1" applyAlignment="1">
      <alignment horizontal="center" vertical="center" wrapText="1"/>
    </xf>
    <xf numFmtId="0" fontId="13" fillId="11" borderId="1" xfId="0" applyFont="1" applyFill="1" applyBorder="1" applyAlignment="1">
      <alignment horizontal="center" vertical="center" wrapText="1"/>
    </xf>
    <xf numFmtId="0" fontId="5" fillId="11" borderId="3" xfId="0" applyFont="1" applyFill="1" applyBorder="1" applyAlignment="1">
      <alignment vertical="center"/>
    </xf>
    <xf numFmtId="2" fontId="5" fillId="11" borderId="1" xfId="0" applyNumberFormat="1" applyFont="1" applyFill="1" applyBorder="1" applyAlignment="1">
      <alignment horizontal="center" vertical="center"/>
    </xf>
    <xf numFmtId="0" fontId="7" fillId="11" borderId="1" xfId="4" applyFont="1" applyFill="1" applyBorder="1" applyAlignment="1">
      <alignment horizontal="center" vertical="center" wrapText="1"/>
    </xf>
    <xf numFmtId="2" fontId="7" fillId="11" borderId="1" xfId="4" applyNumberFormat="1" applyFont="1" applyFill="1" applyBorder="1" applyAlignment="1">
      <alignment horizontal="center" vertical="center" wrapText="1"/>
    </xf>
    <xf numFmtId="0" fontId="7" fillId="3" borderId="1" xfId="4" applyFont="1" applyFill="1" applyBorder="1" applyAlignment="1">
      <alignment horizontal="center" vertical="center" wrapText="1"/>
    </xf>
    <xf numFmtId="2" fontId="7" fillId="3" borderId="1" xfId="4" applyNumberFormat="1" applyFont="1" applyFill="1" applyBorder="1" applyAlignment="1">
      <alignment horizontal="center" vertical="center" wrapText="1"/>
    </xf>
    <xf numFmtId="0" fontId="6" fillId="5" borderId="10" xfId="0" applyFont="1" applyFill="1" applyBorder="1" applyAlignment="1">
      <alignment horizontal="justify" vertical="center" wrapText="1"/>
    </xf>
    <xf numFmtId="0" fontId="6" fillId="5" borderId="8" xfId="0" applyFont="1" applyFill="1" applyBorder="1" applyAlignment="1">
      <alignment horizontal="justify" vertical="center" wrapText="1"/>
    </xf>
    <xf numFmtId="0" fontId="6" fillId="5" borderId="12" xfId="0" applyFont="1" applyFill="1" applyBorder="1" applyAlignment="1">
      <alignment horizontal="justify" vertical="center" wrapText="1"/>
    </xf>
    <xf numFmtId="0" fontId="9" fillId="0" borderId="9" xfId="0" applyFont="1" applyBorder="1" applyAlignment="1">
      <alignment horizontal="justify" vertical="center" wrapText="1"/>
    </xf>
    <xf numFmtId="0" fontId="9" fillId="0" borderId="0" xfId="0" applyFont="1" applyAlignment="1">
      <alignment horizontal="justify" vertical="center" wrapText="1"/>
    </xf>
    <xf numFmtId="0" fontId="9" fillId="0" borderId="11"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0" xfId="0" applyFont="1" applyAlignment="1">
      <alignment horizontal="justify" vertical="center" wrapText="1"/>
    </xf>
    <xf numFmtId="0" fontId="6" fillId="0" borderId="11" xfId="0" applyFont="1" applyBorder="1" applyAlignment="1">
      <alignment horizontal="justify" vertical="center" wrapText="1"/>
    </xf>
    <xf numFmtId="0" fontId="6" fillId="5" borderId="9" xfId="0" applyFont="1" applyFill="1" applyBorder="1" applyAlignment="1">
      <alignment horizontal="justify" vertical="center" wrapText="1"/>
    </xf>
    <xf numFmtId="0" fontId="6" fillId="5" borderId="0" xfId="0" applyFont="1" applyFill="1" applyAlignment="1">
      <alignment horizontal="justify" vertical="center" wrapText="1"/>
    </xf>
    <xf numFmtId="0" fontId="6" fillId="5" borderId="11" xfId="0" applyFont="1" applyFill="1" applyBorder="1" applyAlignment="1">
      <alignment horizontal="justify" vertical="center" wrapText="1"/>
    </xf>
    <xf numFmtId="0" fontId="9" fillId="0" borderId="9" xfId="0" applyFont="1" applyBorder="1" applyAlignment="1">
      <alignment horizontal="left" vertical="center" wrapText="1"/>
    </xf>
    <xf numFmtId="0" fontId="9" fillId="0" borderId="0" xfId="0" applyFont="1" applyAlignment="1">
      <alignment horizontal="left" vertical="center" wrapText="1"/>
    </xf>
    <xf numFmtId="0" fontId="9" fillId="0" borderId="11"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9" fillId="5" borderId="0" xfId="0" applyFont="1" applyFill="1" applyAlignment="1">
      <alignment horizontal="justify" vertical="center" wrapText="1"/>
    </xf>
    <xf numFmtId="0" fontId="9" fillId="5" borderId="0" xfId="0" applyFont="1" applyFill="1" applyAlignment="1">
      <alignment horizontal="center" vertical="center" wrapText="1"/>
    </xf>
    <xf numFmtId="0" fontId="7" fillId="6" borderId="13"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11"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2" fontId="19" fillId="7" borderId="22" xfId="0" applyNumberFormat="1" applyFont="1" applyFill="1" applyBorder="1" applyAlignment="1">
      <alignment horizontal="center" vertical="center" wrapText="1"/>
    </xf>
    <xf numFmtId="2" fontId="19" fillId="7" borderId="23" xfId="0" applyNumberFormat="1" applyFont="1" applyFill="1" applyBorder="1" applyAlignment="1">
      <alignment horizontal="center" vertical="center" wrapText="1"/>
    </xf>
    <xf numFmtId="0" fontId="17" fillId="4" borderId="20" xfId="0" applyFont="1" applyFill="1" applyBorder="1" applyAlignment="1">
      <alignment vertical="center" wrapText="1"/>
    </xf>
    <xf numFmtId="0" fontId="17" fillId="4" borderId="21" xfId="0" applyFont="1" applyFill="1" applyBorder="1" applyAlignment="1">
      <alignment vertical="center" wrapText="1"/>
    </xf>
    <xf numFmtId="0" fontId="4" fillId="0" borderId="1" xfId="0" applyFont="1" applyBorder="1" applyAlignment="1">
      <alignment horizontal="center" vertical="center" wrapText="1"/>
    </xf>
    <xf numFmtId="0" fontId="19" fillId="7" borderId="4"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3" fillId="0" borderId="0" xfId="0" applyFont="1" applyAlignment="1">
      <alignment horizontal="center" vertical="center" wrapText="1"/>
    </xf>
    <xf numFmtId="0" fontId="15"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5" fillId="4" borderId="2" xfId="4" applyFont="1" applyFill="1" applyBorder="1" applyAlignment="1">
      <alignment horizontal="center" vertical="center" wrapText="1"/>
    </xf>
    <xf numFmtId="0" fontId="5" fillId="4" borderId="3" xfId="4" applyFont="1" applyFill="1" applyBorder="1" applyAlignment="1">
      <alignment horizontal="center" vertical="center" wrapText="1"/>
    </xf>
    <xf numFmtId="0" fontId="5" fillId="4" borderId="5" xfId="4"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167" fontId="20" fillId="2" borderId="1" xfId="0" applyNumberFormat="1" applyFont="1" applyFill="1" applyBorder="1" applyAlignment="1">
      <alignment horizontal="center" vertical="center"/>
    </xf>
    <xf numFmtId="0" fontId="20" fillId="2" borderId="1" xfId="0" applyFont="1" applyFill="1" applyBorder="1" applyAlignment="1">
      <alignment horizontal="left" vertical="center"/>
    </xf>
    <xf numFmtId="1" fontId="5" fillId="4" borderId="13" xfId="6" applyNumberFormat="1" applyFont="1" applyFill="1" applyBorder="1" applyAlignment="1">
      <alignment horizontal="center" vertical="center" wrapText="1"/>
    </xf>
    <xf numFmtId="1" fontId="5" fillId="4" borderId="14" xfId="6" applyNumberFormat="1" applyFont="1" applyFill="1" applyBorder="1" applyAlignment="1">
      <alignment horizontal="center" vertical="center" wrapText="1"/>
    </xf>
    <xf numFmtId="1" fontId="5" fillId="4" borderId="15" xfId="6" applyNumberFormat="1" applyFont="1" applyFill="1" applyBorder="1" applyAlignment="1">
      <alignment horizontal="center" vertical="center" wrapText="1"/>
    </xf>
    <xf numFmtId="1" fontId="21" fillId="4" borderId="10" xfId="6" applyNumberFormat="1" applyFont="1" applyFill="1" applyBorder="1" applyAlignment="1">
      <alignment horizontal="center" vertical="center" wrapText="1"/>
    </xf>
    <xf numFmtId="1" fontId="21" fillId="4" borderId="8" xfId="6" applyNumberFormat="1" applyFont="1" applyFill="1" applyBorder="1" applyAlignment="1">
      <alignment horizontal="center" vertical="center" wrapText="1"/>
    </xf>
    <xf numFmtId="1" fontId="21" fillId="4" borderId="12" xfId="6" applyNumberFormat="1" applyFont="1" applyFill="1" applyBorder="1" applyAlignment="1">
      <alignment horizontal="center" vertical="center" wrapText="1"/>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165" fontId="23" fillId="2"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166" fontId="23" fillId="0" borderId="1" xfId="7" applyNumberFormat="1" applyFont="1" applyFill="1" applyBorder="1" applyAlignment="1">
      <alignment horizontal="center" vertical="center"/>
    </xf>
    <xf numFmtId="166" fontId="23" fillId="0" borderId="2" xfId="7" applyNumberFormat="1" applyFont="1" applyFill="1" applyBorder="1" applyAlignment="1">
      <alignment horizontal="center" vertical="center"/>
    </xf>
    <xf numFmtId="166" fontId="23" fillId="0" borderId="3" xfId="7" applyNumberFormat="1" applyFont="1" applyFill="1" applyBorder="1" applyAlignment="1">
      <alignment horizontal="center" vertical="center"/>
    </xf>
    <xf numFmtId="166" fontId="23" fillId="0" borderId="5" xfId="7" applyNumberFormat="1" applyFont="1" applyFill="1" applyBorder="1" applyAlignment="1">
      <alignment horizontal="center" vertical="center"/>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5" xfId="0" applyFont="1" applyFill="1" applyBorder="1" applyAlignment="1">
      <alignment horizontal="center" vertical="center"/>
    </xf>
    <xf numFmtId="0" fontId="15" fillId="2" borderId="0" xfId="0" applyFont="1" applyFill="1" applyAlignment="1">
      <alignment horizontal="center" vertical="center" wrapText="1"/>
    </xf>
    <xf numFmtId="0" fontId="15" fillId="2" borderId="7" xfId="0" applyFont="1" applyFill="1" applyBorder="1" applyAlignment="1">
      <alignment horizontal="center" vertical="center" wrapText="1"/>
    </xf>
  </cellXfs>
  <cellStyles count="8">
    <cellStyle name="Estilo 1" xfId="1" xr:uid="{00000000-0005-0000-0000-000000000000}"/>
    <cellStyle name="Millares [0] 2" xfId="7" xr:uid="{D37F455F-9034-4DC0-879B-E5783F572462}"/>
    <cellStyle name="Normal" xfId="0" builtinId="0"/>
    <cellStyle name="Normal 2" xfId="2" xr:uid="{00000000-0005-0000-0000-000003000000}"/>
    <cellStyle name="Normal 2 10" xfId="5" xr:uid="{0135D932-8BBE-48CC-9F72-18E9851D444A}"/>
    <cellStyle name="Normal 3" xfId="3" xr:uid="{00000000-0005-0000-0000-000004000000}"/>
    <cellStyle name="Normal 3 2" xfId="6" xr:uid="{3E7507F3-0AD0-4BB8-8E0D-781656750307}"/>
    <cellStyle name="Normal_Slips Publicados_Condiciones Complementarias TRDM" xfId="4"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9D83-D34F-4ED4-BCD4-89CE045DE031}">
  <dimension ref="A1:IV31"/>
  <sheetViews>
    <sheetView showGridLines="0" workbookViewId="0">
      <selection activeCell="A2" sqref="A1:XFD1048576"/>
    </sheetView>
  </sheetViews>
  <sheetFormatPr baseColWidth="10" defaultColWidth="10.7109375" defaultRowHeight="14.25" x14ac:dyDescent="0.25"/>
  <cols>
    <col min="1" max="4" width="39.5703125" style="2" customWidth="1"/>
    <col min="5" max="16384" width="10.7109375" style="2"/>
  </cols>
  <sheetData>
    <row r="1" spans="1:256" ht="21.4" customHeight="1" x14ac:dyDescent="0.25">
      <c r="A1" s="98" t="s">
        <v>3</v>
      </c>
      <c r="B1" s="99"/>
      <c r="C1" s="99"/>
      <c r="D1" s="100"/>
      <c r="E1" s="12"/>
      <c r="F1" s="12"/>
      <c r="G1" s="12"/>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row>
    <row r="2" spans="1:256" ht="28.5" customHeight="1" x14ac:dyDescent="0.25">
      <c r="A2" s="101" t="s">
        <v>10</v>
      </c>
      <c r="B2" s="102"/>
      <c r="C2" s="102"/>
      <c r="D2" s="103"/>
      <c r="E2" s="12"/>
      <c r="F2" s="12"/>
      <c r="G2" s="12"/>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row>
    <row r="3" spans="1:256" ht="14.25" customHeight="1" thickBot="1" x14ac:dyDescent="0.3">
      <c r="A3" s="104" t="s">
        <v>11</v>
      </c>
      <c r="B3" s="105"/>
      <c r="C3" s="105"/>
      <c r="D3" s="106"/>
      <c r="E3" s="12"/>
      <c r="F3" s="12"/>
      <c r="G3" s="12"/>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row>
    <row r="4" spans="1:256" ht="67.900000000000006" customHeight="1" x14ac:dyDescent="0.25">
      <c r="A4" s="84" t="s">
        <v>12</v>
      </c>
      <c r="B4" s="85"/>
      <c r="C4" s="85"/>
      <c r="D4" s="86"/>
      <c r="E4" s="12"/>
      <c r="F4" s="12"/>
      <c r="G4" s="12"/>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row>
    <row r="5" spans="1:256" ht="68.25" customHeight="1" x14ac:dyDescent="0.25">
      <c r="A5" s="84" t="s">
        <v>23</v>
      </c>
      <c r="B5" s="85"/>
      <c r="C5" s="85"/>
      <c r="D5" s="86"/>
      <c r="E5" s="96"/>
      <c r="F5" s="96"/>
      <c r="G5" s="12"/>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ht="21.4" customHeight="1" x14ac:dyDescent="0.25">
      <c r="A6" s="81" t="s">
        <v>24</v>
      </c>
      <c r="B6" s="82"/>
      <c r="C6" s="82"/>
      <c r="D6" s="83"/>
      <c r="E6" s="12"/>
      <c r="F6" s="12"/>
      <c r="G6" s="12"/>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row>
    <row r="7" spans="1:256" ht="21.4" customHeight="1" x14ac:dyDescent="0.25">
      <c r="A7" s="81" t="s">
        <v>13</v>
      </c>
      <c r="B7" s="82"/>
      <c r="C7" s="82"/>
      <c r="D7" s="83"/>
      <c r="E7" s="12"/>
      <c r="F7" s="12"/>
      <c r="G7" s="12"/>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ht="61.15" customHeight="1" x14ac:dyDescent="0.25">
      <c r="A8" s="84" t="s">
        <v>14</v>
      </c>
      <c r="B8" s="85"/>
      <c r="C8" s="85"/>
      <c r="D8" s="86"/>
      <c r="E8" s="12"/>
      <c r="F8" s="12"/>
      <c r="G8" s="12"/>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row>
    <row r="9" spans="1:256" ht="67.900000000000006" customHeight="1" x14ac:dyDescent="0.25">
      <c r="A9" s="84" t="s">
        <v>15</v>
      </c>
      <c r="B9" s="85"/>
      <c r="C9" s="85"/>
      <c r="D9" s="86"/>
      <c r="E9" s="96"/>
      <c r="F9" s="96"/>
      <c r="G9" s="1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ht="67.900000000000006" customHeight="1" x14ac:dyDescent="0.25">
      <c r="A10" s="84" t="s">
        <v>16</v>
      </c>
      <c r="B10" s="85"/>
      <c r="C10" s="85"/>
      <c r="D10" s="86"/>
      <c r="E10" s="97"/>
      <c r="F10" s="97"/>
      <c r="G10" s="12"/>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row>
    <row r="11" spans="1:256" ht="81.400000000000006" customHeight="1" x14ac:dyDescent="0.25">
      <c r="A11" s="87" t="s">
        <v>17</v>
      </c>
      <c r="B11" s="88"/>
      <c r="C11" s="88"/>
      <c r="D11" s="89"/>
      <c r="E11" s="13"/>
      <c r="F11" s="12"/>
      <c r="G11" s="12"/>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row>
    <row r="12" spans="1:256" ht="49.9" customHeight="1" x14ac:dyDescent="0.25">
      <c r="A12" s="90" t="s">
        <v>18</v>
      </c>
      <c r="B12" s="91"/>
      <c r="C12" s="91"/>
      <c r="D12" s="92"/>
      <c r="E12" s="12"/>
      <c r="F12" s="12"/>
      <c r="G12" s="12"/>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row>
    <row r="13" spans="1:256" ht="27.4" customHeight="1" x14ac:dyDescent="0.25">
      <c r="A13" s="93" t="s">
        <v>19</v>
      </c>
      <c r="B13" s="94"/>
      <c r="C13" s="94"/>
      <c r="D13" s="95"/>
      <c r="E13" s="12"/>
      <c r="F13" s="12"/>
      <c r="G13" s="1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row>
    <row r="14" spans="1:256" ht="67.900000000000006" customHeight="1" x14ac:dyDescent="0.25">
      <c r="A14" s="93" t="s">
        <v>20</v>
      </c>
      <c r="B14" s="94"/>
      <c r="C14" s="94"/>
      <c r="D14" s="95"/>
      <c r="E14" s="12"/>
      <c r="F14" s="12"/>
      <c r="G14" s="12"/>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row>
    <row r="15" spans="1:256" ht="47.65" customHeight="1" x14ac:dyDescent="0.25">
      <c r="A15" s="87" t="s">
        <v>21</v>
      </c>
      <c r="B15" s="88"/>
      <c r="C15" s="88"/>
      <c r="D15" s="89"/>
      <c r="E15" s="12"/>
      <c r="F15" s="12"/>
      <c r="G15" s="12"/>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row>
    <row r="16" spans="1:256" ht="67.900000000000006" customHeight="1" thickBot="1" x14ac:dyDescent="0.3">
      <c r="A16" s="78" t="s">
        <v>22</v>
      </c>
      <c r="B16" s="79"/>
      <c r="C16" s="79"/>
      <c r="D16" s="80"/>
      <c r="E16" s="12"/>
      <c r="F16" s="12"/>
      <c r="G16" s="12"/>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row>
    <row r="17" spans="1:256" x14ac:dyDescent="0.25">
      <c r="A17" s="11"/>
      <c r="B17" s="11"/>
      <c r="C17" s="11"/>
      <c r="D17" s="14"/>
      <c r="E17" s="12"/>
      <c r="F17" s="12"/>
      <c r="G17" s="12"/>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row>
    <row r="18" spans="1:256" x14ac:dyDescent="0.25">
      <c r="A18" s="11"/>
      <c r="B18" s="11"/>
      <c r="C18" s="11"/>
      <c r="D18" s="14"/>
      <c r="E18" s="12"/>
      <c r="F18" s="12"/>
      <c r="G18" s="12"/>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row>
    <row r="19" spans="1:256" x14ac:dyDescent="0.25">
      <c r="A19" s="11"/>
      <c r="B19" s="11"/>
      <c r="C19" s="11"/>
      <c r="D19" s="14"/>
      <c r="E19" s="12"/>
      <c r="F19" s="12"/>
      <c r="G19" s="12"/>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row>
    <row r="20" spans="1:256" x14ac:dyDescent="0.25">
      <c r="A20" s="11"/>
      <c r="B20" s="11"/>
      <c r="C20" s="11"/>
      <c r="D20" s="14"/>
      <c r="E20" s="12"/>
      <c r="F20" s="12"/>
      <c r="G20" s="12"/>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row>
    <row r="21" spans="1:256" x14ac:dyDescent="0.25">
      <c r="A21" s="11"/>
      <c r="B21" s="11"/>
      <c r="C21" s="11"/>
      <c r="D21" s="14"/>
      <c r="E21" s="12"/>
      <c r="F21" s="12"/>
      <c r="G21" s="12"/>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row>
    <row r="22" spans="1:256" x14ac:dyDescent="0.25">
      <c r="A22" s="11"/>
      <c r="B22" s="11"/>
      <c r="C22" s="11"/>
      <c r="D22" s="14"/>
      <c r="E22" s="12"/>
      <c r="F22" s="12"/>
      <c r="G22" s="12"/>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row>
    <row r="23" spans="1:256" x14ac:dyDescent="0.25">
      <c r="A23" s="11"/>
      <c r="B23" s="11"/>
      <c r="C23" s="11"/>
      <c r="D23" s="14"/>
      <c r="E23" s="12"/>
      <c r="F23" s="12"/>
      <c r="G23" s="12"/>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row>
    <row r="24" spans="1:256" x14ac:dyDescent="0.25">
      <c r="A24" s="11"/>
      <c r="B24" s="11"/>
      <c r="C24" s="11"/>
      <c r="D24" s="14"/>
      <c r="E24" s="12"/>
      <c r="F24" s="12"/>
      <c r="G24" s="12"/>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row>
    <row r="25" spans="1:256" x14ac:dyDescent="0.25">
      <c r="A25" s="11"/>
      <c r="B25" s="11"/>
      <c r="C25" s="11"/>
      <c r="D25" s="14"/>
      <c r="E25" s="12"/>
      <c r="F25" s="12"/>
      <c r="G25" s="12"/>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row>
    <row r="26" spans="1:256" x14ac:dyDescent="0.25">
      <c r="A26" s="11"/>
      <c r="B26" s="11"/>
      <c r="C26" s="11"/>
      <c r="D26" s="14"/>
      <c r="E26" s="12"/>
      <c r="F26" s="12"/>
      <c r="G26" s="12"/>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row>
    <row r="27" spans="1:256" x14ac:dyDescent="0.25">
      <c r="A27" s="11"/>
      <c r="B27" s="11"/>
      <c r="C27" s="11"/>
      <c r="D27" s="14"/>
      <c r="E27" s="12"/>
      <c r="F27" s="12"/>
      <c r="G27" s="12"/>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row>
    <row r="28" spans="1:256" x14ac:dyDescent="0.25">
      <c r="A28" s="11"/>
      <c r="B28" s="11"/>
      <c r="C28" s="11"/>
      <c r="D28" s="14"/>
      <c r="E28" s="12"/>
      <c r="F28" s="12"/>
      <c r="G28" s="12"/>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row>
    <row r="29" spans="1:256" x14ac:dyDescent="0.25">
      <c r="A29" s="11"/>
      <c r="B29" s="11"/>
      <c r="C29" s="11"/>
      <c r="D29" s="14"/>
      <c r="E29" s="12"/>
      <c r="F29" s="12"/>
      <c r="G29" s="12"/>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row>
    <row r="30" spans="1:256" x14ac:dyDescent="0.25">
      <c r="A30" s="11"/>
      <c r="B30" s="11"/>
      <c r="C30" s="11"/>
      <c r="D30" s="14"/>
      <c r="E30" s="12"/>
      <c r="F30" s="12"/>
      <c r="G30" s="12"/>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row>
    <row r="31" spans="1:256" x14ac:dyDescent="0.25">
      <c r="A31" s="11"/>
      <c r="B31" s="11"/>
      <c r="C31" s="11"/>
      <c r="D31" s="14"/>
      <c r="E31" s="12"/>
      <c r="F31" s="12"/>
      <c r="G31" s="12"/>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row>
  </sheetData>
  <mergeCells count="19">
    <mergeCell ref="E9:F9"/>
    <mergeCell ref="A10:D10"/>
    <mergeCell ref="E10:F10"/>
    <mergeCell ref="A1:D1"/>
    <mergeCell ref="A2:D2"/>
    <mergeCell ref="A3:D3"/>
    <mergeCell ref="A4:D4"/>
    <mergeCell ref="A5:D5"/>
    <mergeCell ref="E5:F5"/>
    <mergeCell ref="A16:D16"/>
    <mergeCell ref="A6:D6"/>
    <mergeCell ref="A7:D7"/>
    <mergeCell ref="A8:D8"/>
    <mergeCell ref="A9:D9"/>
    <mergeCell ref="A11:D11"/>
    <mergeCell ref="A12:D12"/>
    <mergeCell ref="A13:D13"/>
    <mergeCell ref="A14:D14"/>
    <mergeCell ref="A15:D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143"/>
  <sheetViews>
    <sheetView showGridLines="0" tabSelected="1" zoomScale="80" zoomScaleNormal="80" workbookViewId="0">
      <selection activeCell="F12" sqref="F12"/>
    </sheetView>
  </sheetViews>
  <sheetFormatPr baseColWidth="10" defaultColWidth="10.7109375" defaultRowHeight="13.9" customHeight="1" zeroHeight="1" x14ac:dyDescent="0.25"/>
  <cols>
    <col min="1" max="1" width="77.42578125" style="2" customWidth="1"/>
    <col min="2" max="2" width="10.7109375" style="2"/>
    <col min="3" max="3" width="43.5703125" style="2" customWidth="1"/>
    <col min="4" max="4" width="11.5703125" style="2" customWidth="1"/>
    <col min="5" max="5" width="43.5703125" style="2" customWidth="1"/>
    <col min="6" max="6" width="11.5703125" style="2" customWidth="1"/>
    <col min="7" max="256" width="10.7109375" style="2" customWidth="1"/>
    <col min="257" max="16384" width="10.7109375" style="2"/>
  </cols>
  <sheetData>
    <row r="1" spans="1:6" ht="17.649999999999999" customHeight="1" x14ac:dyDescent="0.25">
      <c r="A1" s="107" t="s">
        <v>8</v>
      </c>
      <c r="B1" s="107"/>
      <c r="C1" s="107"/>
      <c r="D1" s="107"/>
    </row>
    <row r="2" spans="1:6" ht="18" x14ac:dyDescent="0.25">
      <c r="A2" s="107" t="s">
        <v>25</v>
      </c>
      <c r="B2" s="107"/>
      <c r="C2" s="107"/>
      <c r="D2" s="107"/>
    </row>
    <row r="3" spans="1:6" ht="17.649999999999999" customHeight="1" x14ac:dyDescent="0.25">
      <c r="A3" s="107" t="s">
        <v>3</v>
      </c>
      <c r="B3" s="107"/>
      <c r="C3" s="107"/>
      <c r="D3" s="107"/>
    </row>
    <row r="4" spans="1:6" ht="23.65" customHeight="1" thickBot="1" x14ac:dyDescent="0.3">
      <c r="A4" s="108" t="s">
        <v>61</v>
      </c>
      <c r="B4" s="108"/>
      <c r="C4" s="108"/>
      <c r="D4" s="108"/>
    </row>
    <row r="5" spans="1:6" ht="41.65" customHeight="1" x14ac:dyDescent="0.25">
      <c r="A5" s="111" t="s">
        <v>0</v>
      </c>
      <c r="B5" s="112"/>
      <c r="C5" s="36" t="s">
        <v>44</v>
      </c>
      <c r="D5" s="36" t="s">
        <v>2</v>
      </c>
      <c r="E5" s="34" t="s">
        <v>45</v>
      </c>
      <c r="F5" s="34" t="s">
        <v>2</v>
      </c>
    </row>
    <row r="6" spans="1:6" ht="19.899999999999999" customHeight="1" x14ac:dyDescent="0.25">
      <c r="A6" s="25" t="s">
        <v>1</v>
      </c>
      <c r="B6" s="26" t="s">
        <v>2</v>
      </c>
      <c r="C6" s="27"/>
      <c r="D6" s="28"/>
      <c r="E6" s="27"/>
      <c r="F6" s="28"/>
    </row>
    <row r="7" spans="1:6" ht="70.5" customHeight="1" x14ac:dyDescent="0.25">
      <c r="A7" s="29" t="s">
        <v>62</v>
      </c>
      <c r="B7" s="5">
        <v>100</v>
      </c>
      <c r="C7" s="27" t="s">
        <v>77</v>
      </c>
      <c r="D7" s="30">
        <v>100</v>
      </c>
      <c r="E7" s="27" t="s">
        <v>74</v>
      </c>
      <c r="F7" s="30">
        <f>100*B7/505</f>
        <v>19.801980198019802</v>
      </c>
    </row>
    <row r="8" spans="1:6" ht="194.25" customHeight="1" x14ac:dyDescent="0.25">
      <c r="A8" s="29" t="s">
        <v>63</v>
      </c>
      <c r="B8" s="5">
        <v>75</v>
      </c>
      <c r="C8" s="27" t="s">
        <v>78</v>
      </c>
      <c r="D8" s="30">
        <v>75</v>
      </c>
      <c r="E8" s="27" t="s">
        <v>75</v>
      </c>
      <c r="F8" s="30">
        <v>75</v>
      </c>
    </row>
    <row r="9" spans="1:6" ht="299.25" x14ac:dyDescent="0.25">
      <c r="A9" s="29" t="s">
        <v>64</v>
      </c>
      <c r="B9" s="5">
        <v>50</v>
      </c>
      <c r="C9" s="27" t="s">
        <v>79</v>
      </c>
      <c r="D9" s="30">
        <f>50*B9/70</f>
        <v>35.714285714285715</v>
      </c>
      <c r="E9" s="27" t="s">
        <v>75</v>
      </c>
      <c r="F9" s="30">
        <v>50</v>
      </c>
    </row>
    <row r="10" spans="1:6" ht="34.5" customHeight="1" x14ac:dyDescent="0.25">
      <c r="A10" s="29" t="s">
        <v>65</v>
      </c>
      <c r="B10" s="113">
        <v>75</v>
      </c>
      <c r="C10" s="114" t="s">
        <v>80</v>
      </c>
      <c r="D10" s="109">
        <v>0</v>
      </c>
      <c r="E10" s="114" t="s">
        <v>76</v>
      </c>
      <c r="F10" s="109">
        <v>75</v>
      </c>
    </row>
    <row r="11" spans="1:6" ht="51" customHeight="1" x14ac:dyDescent="0.25">
      <c r="A11" s="31" t="s">
        <v>66</v>
      </c>
      <c r="B11" s="113"/>
      <c r="C11" s="115"/>
      <c r="D11" s="110"/>
      <c r="E11" s="115"/>
      <c r="F11" s="110"/>
    </row>
    <row r="12" spans="1:6" ht="28.15" customHeight="1" thickBot="1" x14ac:dyDescent="0.3">
      <c r="A12" s="32" t="s">
        <v>67</v>
      </c>
      <c r="B12" s="33">
        <f>SUM(B7:B11)</f>
        <v>300</v>
      </c>
      <c r="C12" s="36"/>
      <c r="D12" s="37">
        <f>SUM(D7:D11)</f>
        <v>210.71428571428572</v>
      </c>
      <c r="E12" s="34"/>
      <c r="F12" s="35">
        <f>SUM(F7:F11)</f>
        <v>219.80198019801981</v>
      </c>
    </row>
    <row r="13" spans="1:6" ht="14.25" hidden="1" x14ac:dyDescent="0.25"/>
    <row r="14" spans="1:6" ht="14.25" hidden="1" x14ac:dyDescent="0.25"/>
    <row r="15" spans="1:6" ht="14.25" hidden="1" x14ac:dyDescent="0.25"/>
    <row r="16" spans="1:6" ht="14.25" hidden="1" x14ac:dyDescent="0.25"/>
    <row r="17" ht="14.25" hidden="1" x14ac:dyDescent="0.25"/>
    <row r="18" ht="14.25" hidden="1" x14ac:dyDescent="0.25"/>
    <row r="19" ht="14.25" hidden="1" x14ac:dyDescent="0.25"/>
    <row r="20" ht="14.25" hidden="1" x14ac:dyDescent="0.25"/>
    <row r="21" ht="14.25" hidden="1" x14ac:dyDescent="0.25"/>
    <row r="22" ht="14.25" hidden="1" x14ac:dyDescent="0.25"/>
    <row r="23" ht="14.25" hidden="1" x14ac:dyDescent="0.25"/>
    <row r="24" ht="14.25" hidden="1" x14ac:dyDescent="0.25"/>
    <row r="25" ht="14.25" hidden="1" x14ac:dyDescent="0.25"/>
    <row r="26" ht="14.25" hidden="1" x14ac:dyDescent="0.25"/>
    <row r="27" ht="14.25" hidden="1" x14ac:dyDescent="0.25"/>
    <row r="28" ht="14.25" hidden="1" x14ac:dyDescent="0.25"/>
    <row r="29" ht="14.25" hidden="1" x14ac:dyDescent="0.25"/>
    <row r="30" ht="14.25" hidden="1" x14ac:dyDescent="0.25"/>
    <row r="31" ht="14.25" hidden="1" x14ac:dyDescent="0.25"/>
    <row r="32" ht="14.25" hidden="1" x14ac:dyDescent="0.25"/>
    <row r="33" ht="14.25" hidden="1" x14ac:dyDescent="0.25"/>
    <row r="34" ht="14.25" hidden="1" x14ac:dyDescent="0.25"/>
    <row r="35" ht="14.25" hidden="1" x14ac:dyDescent="0.25"/>
    <row r="36" ht="14.25" hidden="1" x14ac:dyDescent="0.25"/>
    <row r="37" ht="14.25" hidden="1" x14ac:dyDescent="0.25"/>
    <row r="38" ht="14.25" hidden="1" x14ac:dyDescent="0.25"/>
    <row r="39" ht="14.25" hidden="1" x14ac:dyDescent="0.25"/>
    <row r="40" ht="14.25" hidden="1" x14ac:dyDescent="0.25"/>
    <row r="41" ht="14.25" hidden="1" x14ac:dyDescent="0.25"/>
    <row r="42" ht="14.25" hidden="1" x14ac:dyDescent="0.25"/>
    <row r="43" ht="14.25" hidden="1" x14ac:dyDescent="0.25"/>
    <row r="44" ht="14.25" hidden="1" x14ac:dyDescent="0.25"/>
    <row r="45" ht="14.25" hidden="1" x14ac:dyDescent="0.25"/>
    <row r="46" ht="14.25" hidden="1" x14ac:dyDescent="0.25"/>
    <row r="47" ht="14.25" hidden="1" x14ac:dyDescent="0.25"/>
    <row r="48" ht="14.25" hidden="1" x14ac:dyDescent="0.25"/>
    <row r="49" ht="14.25" hidden="1" x14ac:dyDescent="0.25"/>
    <row r="50" ht="14.25" hidden="1" x14ac:dyDescent="0.25"/>
    <row r="51" ht="14.25" hidden="1" x14ac:dyDescent="0.25"/>
    <row r="52" ht="14.25" hidden="1" x14ac:dyDescent="0.25"/>
    <row r="53" ht="14.25" hidden="1" x14ac:dyDescent="0.25"/>
    <row r="54" ht="14.25" hidden="1" x14ac:dyDescent="0.25"/>
    <row r="55" ht="14.25" hidden="1" x14ac:dyDescent="0.25"/>
    <row r="56" ht="14.25" hidden="1" x14ac:dyDescent="0.25"/>
    <row r="57" ht="14.25" hidden="1" x14ac:dyDescent="0.25"/>
    <row r="58" ht="14.25" hidden="1" x14ac:dyDescent="0.25"/>
    <row r="59" ht="14.25" hidden="1" x14ac:dyDescent="0.25"/>
    <row r="60" ht="14.25" hidden="1" x14ac:dyDescent="0.25"/>
    <row r="61" ht="14.25" hidden="1" x14ac:dyDescent="0.25"/>
    <row r="62" ht="14.25" hidden="1" x14ac:dyDescent="0.25"/>
    <row r="63" ht="14.25" hidden="1" x14ac:dyDescent="0.25"/>
    <row r="64" ht="14.25" hidden="1" x14ac:dyDescent="0.25"/>
    <row r="65" ht="14.25" hidden="1" x14ac:dyDescent="0.25"/>
    <row r="66" ht="14.25" hidden="1" x14ac:dyDescent="0.25"/>
    <row r="67" ht="14.25" hidden="1" x14ac:dyDescent="0.25"/>
    <row r="68" ht="14.25" hidden="1" x14ac:dyDescent="0.25"/>
    <row r="69" ht="14.25" hidden="1" x14ac:dyDescent="0.25"/>
    <row r="70" ht="14.25" hidden="1" x14ac:dyDescent="0.25"/>
    <row r="71" ht="14.25" hidden="1" x14ac:dyDescent="0.25"/>
    <row r="72" ht="14.25" hidden="1" x14ac:dyDescent="0.25"/>
    <row r="73" ht="14.25" hidden="1" x14ac:dyDescent="0.25"/>
    <row r="74" ht="14.25" hidden="1" x14ac:dyDescent="0.25"/>
    <row r="75" ht="14.25" hidden="1" x14ac:dyDescent="0.25"/>
    <row r="76" ht="14.25" hidden="1" x14ac:dyDescent="0.25"/>
    <row r="77" ht="14.25" hidden="1" x14ac:dyDescent="0.25"/>
    <row r="78" ht="14.25" hidden="1" x14ac:dyDescent="0.25"/>
    <row r="79" ht="14.25" hidden="1" x14ac:dyDescent="0.25"/>
    <row r="80" ht="14.25" hidden="1" x14ac:dyDescent="0.25"/>
    <row r="81" ht="14.25" hidden="1" x14ac:dyDescent="0.25"/>
    <row r="82" ht="14.25" hidden="1" x14ac:dyDescent="0.25"/>
    <row r="83" ht="14.25" hidden="1" x14ac:dyDescent="0.25"/>
    <row r="84" ht="14.25" hidden="1" x14ac:dyDescent="0.25"/>
    <row r="85" ht="14.25" hidden="1" x14ac:dyDescent="0.25"/>
    <row r="86" ht="14.25" hidden="1" x14ac:dyDescent="0.25"/>
    <row r="87" ht="14.25" hidden="1" x14ac:dyDescent="0.25"/>
    <row r="88" ht="14.25" hidden="1" x14ac:dyDescent="0.25"/>
    <row r="89" ht="14.25" hidden="1" x14ac:dyDescent="0.25"/>
    <row r="90" ht="14.25" hidden="1" x14ac:dyDescent="0.25"/>
    <row r="91" ht="14.25" hidden="1" x14ac:dyDescent="0.25"/>
    <row r="92" ht="14.25" hidden="1" x14ac:dyDescent="0.25"/>
    <row r="93" ht="14.25" hidden="1" x14ac:dyDescent="0.25"/>
    <row r="94" ht="14.25" hidden="1" x14ac:dyDescent="0.25"/>
    <row r="95" ht="14.25" hidden="1" x14ac:dyDescent="0.25"/>
    <row r="96" ht="14.25" hidden="1" x14ac:dyDescent="0.25"/>
    <row r="97" ht="14.25" hidden="1" x14ac:dyDescent="0.25"/>
    <row r="98" ht="14.25" hidden="1" x14ac:dyDescent="0.25"/>
    <row r="99" ht="14.25" hidden="1" x14ac:dyDescent="0.25"/>
    <row r="100" ht="14.25" hidden="1" x14ac:dyDescent="0.25"/>
    <row r="101" ht="14.25" hidden="1" x14ac:dyDescent="0.25"/>
    <row r="102" ht="14.25" hidden="1" x14ac:dyDescent="0.25"/>
    <row r="103" ht="14.25" hidden="1" x14ac:dyDescent="0.25"/>
    <row r="104" ht="14.25" hidden="1" x14ac:dyDescent="0.25"/>
    <row r="105" ht="14.25" hidden="1" x14ac:dyDescent="0.25"/>
    <row r="106" ht="14.25" hidden="1" x14ac:dyDescent="0.25"/>
    <row r="107" ht="14.25" hidden="1" x14ac:dyDescent="0.25"/>
    <row r="108" ht="14.25" hidden="1" x14ac:dyDescent="0.25"/>
    <row r="109" ht="14.25" hidden="1" x14ac:dyDescent="0.25"/>
    <row r="110" ht="14.25" hidden="1" x14ac:dyDescent="0.25"/>
    <row r="111" ht="14.25" hidden="1" x14ac:dyDescent="0.25"/>
    <row r="112" ht="14.25" hidden="1" x14ac:dyDescent="0.25"/>
    <row r="113" ht="14.25" hidden="1" x14ac:dyDescent="0.25"/>
    <row r="114" ht="14.25" hidden="1" x14ac:dyDescent="0.25"/>
    <row r="115" ht="14.25" hidden="1" x14ac:dyDescent="0.25"/>
    <row r="116" ht="14.25" hidden="1" x14ac:dyDescent="0.25"/>
    <row r="117" ht="14.25" hidden="1" x14ac:dyDescent="0.25"/>
    <row r="118" ht="14.25" hidden="1" x14ac:dyDescent="0.25"/>
    <row r="119" ht="14.25" hidden="1" x14ac:dyDescent="0.25"/>
    <row r="120" ht="14.25" hidden="1" x14ac:dyDescent="0.25"/>
    <row r="121" ht="14.25" hidden="1" x14ac:dyDescent="0.25"/>
    <row r="122" ht="14.25" hidden="1" x14ac:dyDescent="0.25"/>
    <row r="123" ht="14.25" hidden="1" x14ac:dyDescent="0.25"/>
    <row r="124" ht="14.25" hidden="1" x14ac:dyDescent="0.25"/>
    <row r="125" ht="14.25" hidden="1" x14ac:dyDescent="0.25"/>
    <row r="126" ht="14.25" hidden="1" x14ac:dyDescent="0.25"/>
    <row r="127" ht="14.25" hidden="1" x14ac:dyDescent="0.25"/>
    <row r="128" ht="14.25" hidden="1" x14ac:dyDescent="0.25"/>
    <row r="129" ht="14.25" hidden="1" x14ac:dyDescent="0.25"/>
    <row r="130" ht="14.25" hidden="1" x14ac:dyDescent="0.25"/>
    <row r="131" ht="14.25" hidden="1" x14ac:dyDescent="0.25"/>
    <row r="132" ht="14.25" hidden="1" x14ac:dyDescent="0.25"/>
    <row r="133" ht="14.25" hidden="1" x14ac:dyDescent="0.25"/>
    <row r="134" ht="14.25" hidden="1" x14ac:dyDescent="0.25"/>
    <row r="135" ht="14.25" hidden="1" x14ac:dyDescent="0.25"/>
    <row r="136" ht="14.25" hidden="1" x14ac:dyDescent="0.25"/>
    <row r="137" ht="14.25" hidden="1" x14ac:dyDescent="0.25"/>
    <row r="138" ht="14.25" hidden="1" x14ac:dyDescent="0.25"/>
    <row r="139" ht="14.25" hidden="1" x14ac:dyDescent="0.25"/>
    <row r="140" ht="14.25" hidden="1" x14ac:dyDescent="0.25"/>
    <row r="141" ht="14.25" hidden="1" x14ac:dyDescent="0.25"/>
    <row r="142" ht="14.25" hidden="1" x14ac:dyDescent="0.25"/>
    <row r="143" ht="14.25" hidden="1" x14ac:dyDescent="0.25"/>
  </sheetData>
  <mergeCells count="10">
    <mergeCell ref="A1:D1"/>
    <mergeCell ref="A2:D2"/>
    <mergeCell ref="A3:D3"/>
    <mergeCell ref="A4:D4"/>
    <mergeCell ref="F10:F11"/>
    <mergeCell ref="A5:B5"/>
    <mergeCell ref="B10:B11"/>
    <mergeCell ref="C10:C11"/>
    <mergeCell ref="D10:D11"/>
    <mergeCell ref="E10:E11"/>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3679-81AF-47FC-B39B-1DF132F2A1E3}">
  <dimension ref="A1:G24"/>
  <sheetViews>
    <sheetView showGridLines="0" topLeftCell="A3" zoomScale="80" zoomScaleNormal="80" workbookViewId="0">
      <selection activeCell="D16" sqref="D16"/>
    </sheetView>
  </sheetViews>
  <sheetFormatPr baseColWidth="10" defaultColWidth="11.42578125" defaultRowHeight="14.25" x14ac:dyDescent="0.25"/>
  <cols>
    <col min="1" max="1" width="90.42578125" style="2" customWidth="1"/>
    <col min="2" max="2" width="61.28515625" style="2" customWidth="1"/>
    <col min="3" max="3" width="40" style="2" customWidth="1"/>
    <col min="4" max="4" width="26.42578125" style="2" customWidth="1"/>
    <col min="5" max="5" width="53.5703125" style="2" bestFit="1" customWidth="1"/>
    <col min="6" max="6" width="13.28515625" style="2" customWidth="1"/>
    <col min="7" max="7" width="6.5703125" style="1" hidden="1" customWidth="1"/>
    <col min="8" max="257" width="0" style="2" hidden="1" customWidth="1"/>
    <col min="258" max="258" width="4" style="2" customWidth="1"/>
    <col min="259" max="16384" width="11.42578125" style="2"/>
  </cols>
  <sheetData>
    <row r="1" spans="1:7" ht="18" x14ac:dyDescent="0.25">
      <c r="A1" s="116" t="s">
        <v>8</v>
      </c>
      <c r="B1" s="116"/>
      <c r="C1" s="116"/>
      <c r="D1" s="116"/>
      <c r="E1" s="116"/>
      <c r="F1" s="116"/>
    </row>
    <row r="3" spans="1:7" ht="51.75" customHeight="1" x14ac:dyDescent="0.25">
      <c r="A3" s="116" t="s">
        <v>46</v>
      </c>
      <c r="B3" s="116"/>
      <c r="C3" s="116"/>
      <c r="D3" s="116"/>
      <c r="E3" s="116"/>
      <c r="F3" s="116"/>
    </row>
    <row r="4" spans="1:7" s="4" customFormat="1" ht="18" customHeight="1" x14ac:dyDescent="0.25">
      <c r="A4" s="15" t="s">
        <v>6</v>
      </c>
      <c r="B4" s="15"/>
      <c r="C4" s="119" t="s">
        <v>81</v>
      </c>
      <c r="D4" s="120"/>
      <c r="E4" s="120"/>
      <c r="F4" s="121"/>
      <c r="G4" s="1"/>
    </row>
    <row r="5" spans="1:7" s="4" customFormat="1" ht="43.5" customHeight="1" x14ac:dyDescent="0.25">
      <c r="A5" s="16" t="s">
        <v>47</v>
      </c>
      <c r="B5" s="17">
        <v>280</v>
      </c>
      <c r="C5" s="122"/>
      <c r="D5" s="123"/>
      <c r="E5" s="123"/>
      <c r="F5" s="124"/>
      <c r="G5" s="1"/>
    </row>
    <row r="6" spans="1:7" ht="18" x14ac:dyDescent="0.25">
      <c r="A6" s="118" t="s">
        <v>48</v>
      </c>
      <c r="B6" s="118"/>
      <c r="C6" s="70" t="s">
        <v>44</v>
      </c>
      <c r="D6" s="71" t="s">
        <v>2</v>
      </c>
      <c r="E6" s="68" t="s">
        <v>45</v>
      </c>
      <c r="F6" s="69" t="s">
        <v>2</v>
      </c>
    </row>
    <row r="7" spans="1:7" ht="15" x14ac:dyDescent="0.25">
      <c r="A7" s="117" t="s">
        <v>49</v>
      </c>
      <c r="B7" s="117"/>
      <c r="C7" s="64"/>
      <c r="D7" s="64"/>
      <c r="F7" s="20"/>
    </row>
    <row r="8" spans="1:7" ht="15" x14ac:dyDescent="0.25">
      <c r="A8" s="19" t="s">
        <v>4</v>
      </c>
      <c r="B8" s="21" t="s">
        <v>2</v>
      </c>
      <c r="C8" s="21"/>
      <c r="D8" s="21"/>
      <c r="E8" s="6"/>
      <c r="F8" s="20"/>
    </row>
    <row r="9" spans="1:7" ht="15" x14ac:dyDescent="0.25">
      <c r="A9" s="22" t="s">
        <v>5</v>
      </c>
      <c r="B9" s="23">
        <v>140</v>
      </c>
      <c r="C9" s="65" t="s">
        <v>84</v>
      </c>
      <c r="D9" s="23">
        <v>140</v>
      </c>
      <c r="E9" s="6" t="s">
        <v>82</v>
      </c>
      <c r="F9" s="6">
        <v>140</v>
      </c>
    </row>
    <row r="10" spans="1:7" ht="15" x14ac:dyDescent="0.25">
      <c r="A10" s="7" t="s">
        <v>50</v>
      </c>
      <c r="B10" s="23">
        <v>100</v>
      </c>
      <c r="C10" s="23"/>
      <c r="D10" s="23"/>
      <c r="E10" s="6"/>
      <c r="F10" s="6"/>
    </row>
    <row r="11" spans="1:7" x14ac:dyDescent="0.25">
      <c r="A11" s="7" t="s">
        <v>51</v>
      </c>
      <c r="B11" s="3" t="s">
        <v>9</v>
      </c>
      <c r="C11" s="3"/>
      <c r="D11" s="3"/>
      <c r="E11" s="6"/>
      <c r="F11" s="6"/>
    </row>
    <row r="12" spans="1:7" ht="15" x14ac:dyDescent="0.25">
      <c r="A12" s="118" t="s">
        <v>52</v>
      </c>
      <c r="B12" s="118"/>
      <c r="C12" s="63"/>
      <c r="D12" s="63"/>
      <c r="E12" s="18"/>
      <c r="F12" s="18"/>
    </row>
    <row r="13" spans="1:7" ht="15" x14ac:dyDescent="0.25">
      <c r="A13" s="117" t="s">
        <v>53</v>
      </c>
      <c r="B13" s="117"/>
      <c r="C13" s="64"/>
      <c r="D13" s="64"/>
      <c r="E13" s="4"/>
      <c r="F13" s="6"/>
    </row>
    <row r="14" spans="1:7" ht="15" x14ac:dyDescent="0.25">
      <c r="A14" s="19" t="s">
        <v>4</v>
      </c>
      <c r="B14" s="21" t="s">
        <v>2</v>
      </c>
      <c r="C14" s="21"/>
      <c r="D14" s="21"/>
      <c r="E14" s="6"/>
      <c r="F14" s="6"/>
    </row>
    <row r="15" spans="1:7" ht="15" x14ac:dyDescent="0.25">
      <c r="A15" s="22" t="s">
        <v>5</v>
      </c>
      <c r="B15" s="23">
        <v>100</v>
      </c>
      <c r="C15" s="23"/>
      <c r="D15" s="23"/>
      <c r="E15" s="6"/>
      <c r="F15" s="6"/>
    </row>
    <row r="16" spans="1:7" ht="45" x14ac:dyDescent="0.25">
      <c r="A16" s="22" t="s">
        <v>54</v>
      </c>
      <c r="B16" s="23">
        <v>50</v>
      </c>
      <c r="C16" s="65" t="s">
        <v>85</v>
      </c>
      <c r="D16" s="23">
        <v>50</v>
      </c>
      <c r="E16" s="6" t="s">
        <v>83</v>
      </c>
      <c r="F16" s="6">
        <v>50</v>
      </c>
    </row>
    <row r="17" spans="1:6" ht="15" x14ac:dyDescent="0.25">
      <c r="A17" s="22" t="s">
        <v>55</v>
      </c>
      <c r="B17" s="3" t="s">
        <v>9</v>
      </c>
      <c r="C17" s="3"/>
      <c r="D17" s="3"/>
      <c r="E17" s="6"/>
      <c r="F17" s="6"/>
    </row>
    <row r="18" spans="1:6" ht="15" x14ac:dyDescent="0.25">
      <c r="A18" s="117" t="s">
        <v>56</v>
      </c>
      <c r="B18" s="117"/>
      <c r="C18" s="64"/>
      <c r="D18" s="64"/>
      <c r="F18" s="20"/>
    </row>
    <row r="19" spans="1:6" ht="15" x14ac:dyDescent="0.25">
      <c r="A19" s="19" t="s">
        <v>4</v>
      </c>
      <c r="B19" s="24" t="s">
        <v>2</v>
      </c>
      <c r="C19" s="24"/>
      <c r="D19" s="24"/>
      <c r="E19" s="6"/>
      <c r="F19" s="20"/>
    </row>
    <row r="20" spans="1:6" ht="15" x14ac:dyDescent="0.25">
      <c r="A20" s="22" t="s">
        <v>5</v>
      </c>
      <c r="B20" s="23">
        <v>40</v>
      </c>
      <c r="C20" s="65" t="s">
        <v>86</v>
      </c>
      <c r="D20" s="23">
        <v>40</v>
      </c>
      <c r="E20" s="6" t="s">
        <v>82</v>
      </c>
      <c r="F20" s="6">
        <v>40</v>
      </c>
    </row>
    <row r="21" spans="1:6" ht="15" x14ac:dyDescent="0.25">
      <c r="A21" s="7" t="s">
        <v>57</v>
      </c>
      <c r="B21" s="23">
        <v>30</v>
      </c>
      <c r="C21" s="23"/>
      <c r="D21" s="23"/>
      <c r="E21" s="6"/>
      <c r="F21" s="6"/>
    </row>
    <row r="22" spans="1:6" ht="15" x14ac:dyDescent="0.25">
      <c r="A22" s="7" t="s">
        <v>58</v>
      </c>
      <c r="B22" s="23">
        <v>10</v>
      </c>
      <c r="C22" s="23"/>
      <c r="D22" s="23"/>
      <c r="E22" s="6"/>
      <c r="F22" s="8"/>
    </row>
    <row r="23" spans="1:6" x14ac:dyDescent="0.25">
      <c r="A23" s="7" t="s">
        <v>59</v>
      </c>
      <c r="B23" s="3" t="s">
        <v>9</v>
      </c>
      <c r="C23" s="3"/>
      <c r="D23" s="3"/>
      <c r="E23" s="6"/>
      <c r="F23" s="6"/>
    </row>
    <row r="24" spans="1:6" ht="18" x14ac:dyDescent="0.25">
      <c r="A24" s="9" t="s">
        <v>60</v>
      </c>
      <c r="B24" s="10"/>
      <c r="C24" s="72"/>
      <c r="D24" s="73">
        <f>SUM(D7:D23)</f>
        <v>230</v>
      </c>
      <c r="E24" s="66"/>
      <c r="F24" s="67">
        <f>SUM(F7:F23)</f>
        <v>230</v>
      </c>
    </row>
  </sheetData>
  <mergeCells count="9">
    <mergeCell ref="A1:F1"/>
    <mergeCell ref="A18:B18"/>
    <mergeCell ref="A3:F3"/>
    <mergeCell ref="A6:B6"/>
    <mergeCell ref="A7:B7"/>
    <mergeCell ref="A12:B12"/>
    <mergeCell ref="A13:B13"/>
    <mergeCell ref="C4:F4"/>
    <mergeCell ref="C5: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A80D7-A696-4E61-BB96-2A44E7579135}">
  <dimension ref="A1:H16"/>
  <sheetViews>
    <sheetView showGridLines="0" zoomScale="90" zoomScaleNormal="90" workbookViewId="0">
      <selection activeCell="K14" sqref="K14"/>
    </sheetView>
  </sheetViews>
  <sheetFormatPr baseColWidth="10" defaultColWidth="11.42578125" defaultRowHeight="15" x14ac:dyDescent="0.25"/>
  <cols>
    <col min="1" max="1" width="1.5703125" style="38" customWidth="1"/>
    <col min="2" max="2" width="2.5703125" style="38" bestFit="1" customWidth="1"/>
    <col min="3" max="3" width="30.5703125" style="38" customWidth="1"/>
    <col min="4" max="4" width="25.5703125" style="38" customWidth="1"/>
    <col min="5" max="5" width="16.7109375" style="38" customWidth="1"/>
    <col min="6" max="6" width="13.140625" style="38" customWidth="1"/>
    <col min="7" max="7" width="22" style="38" customWidth="1"/>
    <col min="8" max="8" width="1.5703125" style="38" customWidth="1"/>
    <col min="9" max="9" width="0.85546875" style="38" customWidth="1"/>
    <col min="10" max="10" width="2.5703125" style="38" bestFit="1" customWidth="1"/>
    <col min="11" max="11" width="11.42578125" style="38"/>
    <col min="12" max="12" width="15.28515625" style="38" bestFit="1" customWidth="1"/>
    <col min="13" max="13" width="14" style="38" bestFit="1" customWidth="1"/>
    <col min="14" max="14" width="16.85546875" style="38" customWidth="1"/>
    <col min="15" max="15" width="13.42578125" style="38" customWidth="1"/>
    <col min="16" max="16" width="0.85546875" style="38" customWidth="1"/>
    <col min="17" max="16384" width="11.42578125" style="38"/>
  </cols>
  <sheetData>
    <row r="1" spans="1:8" ht="18" x14ac:dyDescent="0.25">
      <c r="A1" s="127" t="s">
        <v>42</v>
      </c>
      <c r="B1" s="128"/>
      <c r="C1" s="128"/>
      <c r="D1" s="128"/>
      <c r="E1" s="128"/>
      <c r="F1" s="128"/>
      <c r="G1" s="128"/>
      <c r="H1" s="129"/>
    </row>
    <row r="2" spans="1:8" ht="17.25" thickBot="1" x14ac:dyDescent="0.3">
      <c r="A2" s="130" t="s">
        <v>70</v>
      </c>
      <c r="B2" s="131"/>
      <c r="C2" s="131"/>
      <c r="D2" s="131"/>
      <c r="E2" s="131"/>
      <c r="F2" s="131"/>
      <c r="G2" s="131"/>
      <c r="H2" s="132"/>
    </row>
    <row r="3" spans="1:8" ht="16.5" x14ac:dyDescent="0.25">
      <c r="A3" s="39"/>
      <c r="B3" s="40"/>
      <c r="C3" s="40"/>
      <c r="D3" s="40"/>
      <c r="E3" s="40"/>
      <c r="F3" s="40"/>
      <c r="G3" s="40"/>
      <c r="H3" s="41"/>
    </row>
    <row r="4" spans="1:8" x14ac:dyDescent="0.25">
      <c r="A4" s="39"/>
      <c r="C4" s="133" t="s">
        <v>34</v>
      </c>
      <c r="D4" s="133"/>
      <c r="F4" s="134" t="s">
        <v>68</v>
      </c>
      <c r="G4" s="134"/>
      <c r="H4" s="41"/>
    </row>
    <row r="5" spans="1:8" ht="30" customHeight="1" x14ac:dyDescent="0.25">
      <c r="A5" s="39"/>
      <c r="C5" s="134" t="s">
        <v>35</v>
      </c>
      <c r="D5" s="134"/>
      <c r="F5" s="135">
        <v>3262.58</v>
      </c>
      <c r="G5" s="135"/>
      <c r="H5" s="41"/>
    </row>
    <row r="6" spans="1:8" x14ac:dyDescent="0.25">
      <c r="A6" s="39"/>
      <c r="B6" s="44"/>
      <c r="C6" s="44"/>
      <c r="D6" s="44"/>
      <c r="E6" s="44"/>
      <c r="F6" s="44"/>
      <c r="H6" s="41"/>
    </row>
    <row r="7" spans="1:8" x14ac:dyDescent="0.25">
      <c r="A7" s="39"/>
      <c r="B7" s="133" t="s">
        <v>71</v>
      </c>
      <c r="C7" s="133"/>
      <c r="D7" s="133"/>
      <c r="E7" s="133"/>
      <c r="F7" s="133"/>
      <c r="G7" s="133"/>
      <c r="H7" s="41"/>
    </row>
    <row r="8" spans="1:8" x14ac:dyDescent="0.25">
      <c r="A8" s="39"/>
      <c r="B8" s="45"/>
      <c r="C8" s="46"/>
      <c r="D8" s="47"/>
      <c r="E8" s="47"/>
      <c r="F8" s="47"/>
      <c r="H8" s="41"/>
    </row>
    <row r="9" spans="1:8" ht="36.6" customHeight="1" x14ac:dyDescent="0.25">
      <c r="A9" s="39"/>
      <c r="B9" s="141" t="s">
        <v>36</v>
      </c>
      <c r="C9" s="142"/>
      <c r="D9" s="143"/>
      <c r="F9" s="136" t="str">
        <f>C5</f>
        <v>MEDIA GEOMETRICA CON PRESUPUESTO OFICIAL</v>
      </c>
      <c r="G9" s="136"/>
      <c r="H9" s="41"/>
    </row>
    <row r="10" spans="1:8" x14ac:dyDescent="0.25">
      <c r="A10" s="39"/>
      <c r="B10" s="138">
        <v>91824624</v>
      </c>
      <c r="C10" s="139"/>
      <c r="D10" s="140"/>
      <c r="F10" s="137">
        <f>GEOMEAN(B10,E14,E15)</f>
        <v>87328266.764339685</v>
      </c>
      <c r="G10" s="137"/>
      <c r="H10" s="41"/>
    </row>
    <row r="11" spans="1:8" x14ac:dyDescent="0.25">
      <c r="A11" s="39"/>
      <c r="B11" s="47"/>
      <c r="C11" s="47"/>
      <c r="D11" s="47"/>
      <c r="E11" s="47"/>
      <c r="F11" s="47"/>
      <c r="H11" s="41"/>
    </row>
    <row r="12" spans="1:8" x14ac:dyDescent="0.25">
      <c r="A12" s="39"/>
      <c r="B12" s="133" t="s">
        <v>37</v>
      </c>
      <c r="C12" s="133"/>
      <c r="D12" s="133"/>
      <c r="E12" s="133"/>
      <c r="F12" s="133"/>
      <c r="G12" s="133"/>
      <c r="H12" s="41"/>
    </row>
    <row r="13" spans="1:8" ht="30" x14ac:dyDescent="0.25">
      <c r="A13" s="39"/>
      <c r="B13" s="42" t="s">
        <v>38</v>
      </c>
      <c r="C13" s="133" t="s">
        <v>39</v>
      </c>
      <c r="D13" s="133"/>
      <c r="E13" s="43" t="s">
        <v>40</v>
      </c>
      <c r="F13" s="43" t="s">
        <v>41</v>
      </c>
      <c r="G13" s="42" t="s">
        <v>26</v>
      </c>
      <c r="H13" s="41"/>
    </row>
    <row r="14" spans="1:8" x14ac:dyDescent="0.25">
      <c r="A14" s="39"/>
      <c r="B14" s="48">
        <v>1</v>
      </c>
      <c r="C14" s="126" t="s">
        <v>45</v>
      </c>
      <c r="D14" s="126"/>
      <c r="E14" s="49">
        <v>83969636</v>
      </c>
      <c r="F14" s="125">
        <v>300</v>
      </c>
      <c r="G14" s="50">
        <f>+$F$14*(1-($F$10-E14)/$F$10)</f>
        <v>288.46204938406777</v>
      </c>
      <c r="H14" s="41"/>
    </row>
    <row r="15" spans="1:8" x14ac:dyDescent="0.25">
      <c r="A15" s="39"/>
      <c r="B15" s="48">
        <v>2</v>
      </c>
      <c r="C15" s="126" t="s">
        <v>69</v>
      </c>
      <c r="D15" s="126"/>
      <c r="E15" s="49">
        <v>86374012</v>
      </c>
      <c r="F15" s="125"/>
      <c r="G15" s="50">
        <f>+$F$14*(1-($F$10-E15)/$F$10)</f>
        <v>296.72183543875389</v>
      </c>
      <c r="H15" s="41"/>
    </row>
    <row r="16" spans="1:8" ht="15.75" thickBot="1" x14ac:dyDescent="0.3">
      <c r="A16" s="51"/>
      <c r="B16" s="52"/>
      <c r="C16" s="52"/>
      <c r="D16" s="52"/>
      <c r="E16" s="53"/>
      <c r="F16" s="52"/>
      <c r="G16" s="52"/>
      <c r="H16" s="54"/>
    </row>
  </sheetData>
  <mergeCells count="16">
    <mergeCell ref="F14:F15"/>
    <mergeCell ref="C15:D15"/>
    <mergeCell ref="A1:H1"/>
    <mergeCell ref="A2:H2"/>
    <mergeCell ref="C4:D4"/>
    <mergeCell ref="F4:G4"/>
    <mergeCell ref="C5:D5"/>
    <mergeCell ref="F5:G5"/>
    <mergeCell ref="B12:G12"/>
    <mergeCell ref="C13:D13"/>
    <mergeCell ref="C14:D14"/>
    <mergeCell ref="B7:G7"/>
    <mergeCell ref="F9:G9"/>
    <mergeCell ref="F10:G10"/>
    <mergeCell ref="B10:D10"/>
    <mergeCell ref="B9:D9"/>
  </mergeCells>
  <conditionalFormatting sqref="E33">
    <cfRule type="colorScale" priority="1">
      <colorScale>
        <cfvo type="min"/>
        <cfvo type="max"/>
        <color rgb="FF00FF00"/>
        <color theme="5"/>
      </colorScale>
    </cfRule>
  </conditionalFormatting>
  <conditionalFormatting sqref="E34">
    <cfRule type="colorScale" priority="6">
      <colorScale>
        <cfvo type="min"/>
        <cfvo type="max"/>
        <color rgb="FF00FF00"/>
        <color theme="5"/>
      </colorScale>
    </cfRule>
    <cfRule type="colorScale" priority="7">
      <colorScale>
        <cfvo type="min"/>
        <cfvo type="max"/>
        <color rgb="FF00FF00"/>
        <color theme="5"/>
      </colorScale>
    </cfRule>
  </conditionalFormatting>
  <conditionalFormatting sqref="E35">
    <cfRule type="colorScale" priority="2">
      <colorScale>
        <cfvo type="min"/>
        <cfvo type="max"/>
        <color rgb="FF00FF00"/>
        <color theme="5"/>
      </colorScale>
    </cfRule>
  </conditionalFormatting>
  <conditionalFormatting sqref="E35:E38">
    <cfRule type="colorScale" priority="8">
      <colorScale>
        <cfvo type="min"/>
        <cfvo type="max"/>
        <color rgb="FF00FF00"/>
        <color theme="5"/>
      </colorScale>
    </cfRule>
  </conditionalFormatting>
  <conditionalFormatting sqref="E36">
    <cfRule type="colorScale" priority="3">
      <colorScale>
        <cfvo type="min"/>
        <cfvo type="max"/>
        <color rgb="FF00FF00"/>
        <color theme="5"/>
      </colorScale>
    </cfRule>
  </conditionalFormatting>
  <conditionalFormatting sqref="E37">
    <cfRule type="colorScale" priority="4">
      <colorScale>
        <cfvo type="min"/>
        <cfvo type="max"/>
        <color rgb="FF00FF00"/>
        <color theme="5"/>
      </colorScale>
    </cfRule>
  </conditionalFormatting>
  <conditionalFormatting sqref="E38">
    <cfRule type="colorScale" priority="5">
      <colorScale>
        <cfvo type="min"/>
        <cfvo type="max"/>
        <color rgb="FF00FF00"/>
        <color theme="5"/>
      </colorScale>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C74A-5A29-4CB4-AA7B-87DEDA1FEC71}">
  <dimension ref="B1:E19"/>
  <sheetViews>
    <sheetView showGridLines="0" topLeftCell="B1" workbookViewId="0">
      <selection activeCell="F13" sqref="F13"/>
    </sheetView>
  </sheetViews>
  <sheetFormatPr baseColWidth="10" defaultColWidth="11.42578125" defaultRowHeight="15" x14ac:dyDescent="0.2"/>
  <cols>
    <col min="1" max="1" width="1.5703125" style="55" customWidth="1"/>
    <col min="2" max="2" width="54.7109375" style="55" customWidth="1"/>
    <col min="3" max="3" width="9.5703125" style="62" bestFit="1" customWidth="1"/>
    <col min="4" max="5" width="22.42578125" style="55" customWidth="1"/>
    <col min="6" max="16384" width="11.42578125" style="55"/>
  </cols>
  <sheetData>
    <row r="1" spans="2:5" x14ac:dyDescent="0.2">
      <c r="B1" s="144" t="s">
        <v>25</v>
      </c>
      <c r="C1" s="144"/>
      <c r="D1" s="144"/>
      <c r="E1" s="144"/>
    </row>
    <row r="2" spans="2:5" x14ac:dyDescent="0.2">
      <c r="B2" s="145" t="s">
        <v>27</v>
      </c>
      <c r="C2" s="145"/>
      <c r="D2" s="145"/>
      <c r="E2" s="145"/>
    </row>
    <row r="3" spans="2:5" x14ac:dyDescent="0.2">
      <c r="B3" s="56" t="s">
        <v>28</v>
      </c>
      <c r="C3" s="56" t="s">
        <v>26</v>
      </c>
      <c r="D3" s="74" t="s">
        <v>44</v>
      </c>
      <c r="E3" s="76" t="s">
        <v>45</v>
      </c>
    </row>
    <row r="4" spans="2:5" x14ac:dyDescent="0.2">
      <c r="B4" s="57" t="s">
        <v>29</v>
      </c>
      <c r="C4" s="57">
        <f>C5+C6</f>
        <v>580</v>
      </c>
      <c r="D4" s="58">
        <f>+D5+D6</f>
        <v>526.72183543875394</v>
      </c>
      <c r="E4" s="58">
        <f>+E5+E6</f>
        <v>518.46204938406777</v>
      </c>
    </row>
    <row r="5" spans="2:5" x14ac:dyDescent="0.2">
      <c r="B5" s="59" t="s">
        <v>43</v>
      </c>
      <c r="C5" s="6">
        <v>300</v>
      </c>
      <c r="D5" s="60">
        <f>+'ECONOMICA '!G15</f>
        <v>296.72183543875389</v>
      </c>
      <c r="E5" s="60">
        <f>+'ECONOMICA '!G14</f>
        <v>288.46204938406777</v>
      </c>
    </row>
    <row r="6" spans="2:5" x14ac:dyDescent="0.2">
      <c r="B6" s="59" t="s">
        <v>30</v>
      </c>
      <c r="C6" s="6">
        <v>280</v>
      </c>
      <c r="D6" s="60">
        <f>+Deducibles!D24</f>
        <v>230</v>
      </c>
      <c r="E6" s="60">
        <f>+Deducibles!F24</f>
        <v>230</v>
      </c>
    </row>
    <row r="7" spans="2:5" x14ac:dyDescent="0.2">
      <c r="B7" s="57" t="s">
        <v>31</v>
      </c>
      <c r="C7" s="57">
        <f>C8+C9</f>
        <v>400</v>
      </c>
      <c r="D7" s="58">
        <f>+D8+D9</f>
        <v>310.71428571428572</v>
      </c>
      <c r="E7" s="58">
        <f>+E8+E9</f>
        <v>319.80198019801981</v>
      </c>
    </row>
    <row r="8" spans="2:5" x14ac:dyDescent="0.2">
      <c r="B8" s="59" t="s">
        <v>32</v>
      </c>
      <c r="C8" s="6">
        <v>300</v>
      </c>
      <c r="D8" s="60">
        <f>+DRONES!D12</f>
        <v>210.71428571428572</v>
      </c>
      <c r="E8" s="60">
        <f>+DRONES!F12</f>
        <v>219.80198019801981</v>
      </c>
    </row>
    <row r="9" spans="2:5" x14ac:dyDescent="0.2">
      <c r="B9" s="59" t="s">
        <v>33</v>
      </c>
      <c r="C9" s="6">
        <v>100</v>
      </c>
      <c r="D9" s="60">
        <v>100</v>
      </c>
      <c r="E9" s="60">
        <v>100</v>
      </c>
    </row>
    <row r="10" spans="2:5" x14ac:dyDescent="0.2">
      <c r="B10" s="57" t="s">
        <v>72</v>
      </c>
      <c r="C10" s="57">
        <v>20</v>
      </c>
      <c r="D10" s="58">
        <f>+D11</f>
        <v>0</v>
      </c>
      <c r="E10" s="58">
        <f>+E11</f>
        <v>0</v>
      </c>
    </row>
    <row r="11" spans="2:5" ht="28.5" x14ac:dyDescent="0.2">
      <c r="B11" s="61" t="s">
        <v>73</v>
      </c>
      <c r="C11" s="6">
        <v>20</v>
      </c>
      <c r="D11" s="8">
        <v>0</v>
      </c>
      <c r="E11" s="8">
        <v>0</v>
      </c>
    </row>
    <row r="12" spans="2:5" x14ac:dyDescent="0.2">
      <c r="B12" s="56" t="s">
        <v>7</v>
      </c>
      <c r="C12" s="56">
        <f>+C4+C7+C10</f>
        <v>1000</v>
      </c>
      <c r="D12" s="75">
        <f>+D4+D7+D10</f>
        <v>837.43612115303972</v>
      </c>
      <c r="E12" s="77">
        <f>+E4+E7+E10</f>
        <v>838.26402958208757</v>
      </c>
    </row>
    <row r="19" spans="2:2" x14ac:dyDescent="0.2">
      <c r="B19" s="38"/>
    </row>
  </sheetData>
  <mergeCells count="2">
    <mergeCell ref="B1:E1"/>
    <mergeCell ref="B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92252EA1D9A224FBBB011C0A4F6D727" ma:contentTypeVersion="7" ma:contentTypeDescription="Crear nuevo documento." ma:contentTypeScope="" ma:versionID="2a2ffe83234039fa2f921052b646ee29">
  <xsd:schema xmlns:xsd="http://www.w3.org/2001/XMLSchema" xmlns:xs="http://www.w3.org/2001/XMLSchema" xmlns:p="http://schemas.microsoft.com/office/2006/metadata/properties" xmlns:ns3="e8a69e0c-abfd-49a6-8edb-7cd39844ce9d" targetNamespace="http://schemas.microsoft.com/office/2006/metadata/properties" ma:root="true" ma:fieldsID="b8075984240141a1737072aa96ed8b4a" ns3:_="">
    <xsd:import namespace="e8a69e0c-abfd-49a6-8edb-7cd39844ce9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a69e0c-abfd-49a6-8edb-7cd39844c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A983F1-2F87-4941-AA87-A7BDACF60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a69e0c-abfd-49a6-8edb-7cd39844c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BC02B0-D832-41EC-8376-BF627BA51B4F}">
  <ds:schemaRefs>
    <ds:schemaRef ds:uri="http://schemas.microsoft.com/sharepoint/v3/contenttype/forms"/>
  </ds:schemaRefs>
</ds:datastoreItem>
</file>

<file path=customXml/itemProps3.xml><?xml version="1.0" encoding="utf-8"?>
<ds:datastoreItem xmlns:ds="http://schemas.openxmlformats.org/officeDocument/2006/customXml" ds:itemID="{8865C53D-59B0-4DD0-AF5D-EB1284A0EC4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GENERALIDADES</vt:lpstr>
      <vt:lpstr>DRONES</vt:lpstr>
      <vt:lpstr>Deducibles</vt:lpstr>
      <vt:lpstr>ECONOMICA </vt:lpstr>
      <vt:lpstr>CONSOLIDADO</vt:lpstr>
    </vt:vector>
  </TitlesOfParts>
  <Company>Aon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CONDICIONES TÉCNICAS COMPLEMENTARIAS Y DEDUCIBLES</dc:title>
  <dc:creator>Carlos Bejarano</dc:creator>
  <cp:lastModifiedBy>Eduard Arnulfo Pinilla Rivera</cp:lastModifiedBy>
  <cp:lastPrinted>2019-08-13T18:50:51Z</cp:lastPrinted>
  <dcterms:created xsi:type="dcterms:W3CDTF">2011-06-07T15:20:54Z</dcterms:created>
  <dcterms:modified xsi:type="dcterms:W3CDTF">2026-07-22T14:29:43Z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0x010100492252EA1D9A224FBBB011C0A4F6D727</vt:lpwstr>
  </property>
  <property fmtid="{D5CDD505-2E9C-101B-9397-08002B2CF9AE}" pid="3" name="TitusGUID">
    <vt:lpwstr>5f395571-6b83-4157-aaa9-51c771a25ace</vt:lpwstr>
  </property>
  <property fmtid="{D5CDD505-2E9C-101B-9397-08002B2CF9AE}" pid="4" name="AonClassification">
    <vt:lpwstr>ADC_class_200</vt:lpwstr>
  </property>
</Properties>
</file>