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haguirre\Documents\"/>
    </mc:Choice>
  </mc:AlternateContent>
  <xr:revisionPtr revIDLastSave="0" documentId="8_{7054C51C-FA1E-4DC0-B9F2-AB6494CF221B}" xr6:coauthVersionLast="47" xr6:coauthVersionMax="47" xr10:uidLastSave="{00000000-0000-0000-0000-000000000000}"/>
  <bookViews>
    <workbookView xWindow="-108" yWindow="-108" windowWidth="23256" windowHeight="12456" tabRatio="838" activeTab="1" xr2:uid="{00000000-000D-0000-FFFF-FFFF00000000}"/>
  </bookViews>
  <sheets>
    <sheet name="GENERALIDADES" sheetId="25" r:id="rId1"/>
    <sheet name="DRONES" sheetId="4" r:id="rId2"/>
    <sheet name="Deducibles" sheetId="31" r:id="rId3"/>
    <sheet name="ECONOMICA " sheetId="28" r:id="rId4"/>
    <sheet name="CONSOLIDADO" sheetId="29" r:id="rId5"/>
  </sheets>
  <externalReferences>
    <externalReference r:id="rId6"/>
    <externalReference r:id="rId7"/>
  </externalReferences>
  <definedNames>
    <definedName name="_1">#REF!</definedName>
    <definedName name="_2">#REF!</definedName>
    <definedName name="_3">#REF!</definedName>
    <definedName name="_Toc140149825_1">[1]JURIDICA!#REF!</definedName>
    <definedName name="_Toc140149825_59">#REF!</definedName>
    <definedName name="_Toc142149825_60">#REF!</definedName>
    <definedName name="A_impresión_IM">#REF!</definedName>
    <definedName name="AMOR">[1]JURIDICA!#REF!</definedName>
    <definedName name="FFFFFFF">#REF!</definedName>
    <definedName name="GG">[1]JURIDICA!#REF!</definedName>
    <definedName name="GGGGGG">#REF!</definedName>
    <definedName name="opcion2">'[2]CUADRO RESUMEN'!$L$21</definedName>
    <definedName name="opcion3">'[2]CUADRO RESUMEN'!$L$22</definedName>
    <definedName name="opcion4">'[2]CUADRO RESUMEN'!$L$23</definedName>
    <definedName name="opcion5">'[2]CUADRO RESUMEN'!$L$24</definedName>
    <definedName name="opcion6">'[2]CUADRO RESUMEN'!$L$25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29" l="1"/>
  <c r="E6" i="29"/>
  <c r="E5" i="29"/>
  <c r="E4" i="29" s="1"/>
  <c r="D8" i="29"/>
  <c r="D7" i="29" s="1"/>
  <c r="D6" i="29"/>
  <c r="D4" i="29" s="1"/>
  <c r="D5" i="29"/>
  <c r="E10" i="29"/>
  <c r="E7" i="29"/>
  <c r="D10" i="29"/>
  <c r="G15" i="28"/>
  <c r="G14" i="28"/>
  <c r="F10" i="28"/>
  <c r="D24" i="31"/>
  <c r="F12" i="4"/>
  <c r="D12" i="4"/>
  <c r="D9" i="4"/>
  <c r="F7" i="4"/>
  <c r="C7" i="29"/>
  <c r="C4" i="29"/>
  <c r="C12" i="29" s="1"/>
  <c r="F9" i="28"/>
  <c r="B12" i="4"/>
  <c r="F24" i="31"/>
  <c r="E12" i="29" l="1"/>
  <c r="D12" i="29"/>
</calcChain>
</file>

<file path=xl/sharedStrings.xml><?xml version="1.0" encoding="utf-8"?>
<sst xmlns="http://schemas.openxmlformats.org/spreadsheetml/2006/main" count="111" uniqueCount="87">
  <si>
    <t>1. Puntajes Condiciones Complementarias</t>
  </si>
  <si>
    <t>Condición</t>
  </si>
  <si>
    <t>Puntaje</t>
  </si>
  <si>
    <t>CONDICIONES TÉCNICAS COMPLEMENTARIAS</t>
  </si>
  <si>
    <t>RANGO DE DEDUCIBLE</t>
  </si>
  <si>
    <t>Sin deducible</t>
  </si>
  <si>
    <t>3.  DEDUCIBLES</t>
  </si>
  <si>
    <t>TOTAL</t>
  </si>
  <si>
    <t>ANEXO No 2</t>
  </si>
  <si>
    <t>Se rechazará la oferta.</t>
  </si>
  <si>
    <t xml:space="preserve">REGLAS DE INTERPRETACIÓN PARA LA EVALUACIÓN DE LAS CONDICIONES TECNICAS COMPLEMENTARIAS </t>
  </si>
  <si>
    <t xml:space="preserve">CONDICIONES COMPLEMENTARIAS. </t>
  </si>
  <si>
    <t>Las condiciones, coberturas, cláusulas, límites y/o plazo indicados a continuación no son de obligatorio ofrecimiento por los oferentes. Para su calificación  se considerarán los siguientes criterios que corresponden a los generales aplicables, por lo tanto en el caso que se estipulen criterios particulares dentro del contenido de las condiciones, estos primarán sobre los generales:</t>
  </si>
  <si>
    <t xml:space="preserve">¬ Condiciones complementarias para las cuales aplican sublímites y/o plazos: </t>
  </si>
  <si>
    <t xml:space="preserve">Las condiciones complementarias abajo indicadas, para las cuales se señalan sublímites y/o plazos, se calificarán con la asignación del máximo puntaje para la propuesta que ofrezca o se aproxime al sublímite y/o plazo señalado. Las demás ofertas se calificarán en forma proporcional al de la propuesta calificada con el maximo puntaje.  </t>
  </si>
  <si>
    <t xml:space="preserve">Las condiciones complementarias abajo indicadas, en las que solo se consigna texto, se calificarán con la asignación del máximo puntaje para la propuesta que las ofrezca sin sublímite y/o término, es decir, se considerarán otorgadas al 100%. En caso de propuestas que ofrezcan estas condiciones modificadas en cuanto a plazo y/o límite, se asignará el puntaje en forma proporcional con la considerada al 100%  </t>
  </si>
  <si>
    <t>Para las condiciones complementarias para las que se indica requerimiento de límites y/o plazos,  se calificarán hasta el límite y/o plazo solicitado; es decir, los excesos u ofrecimientos adicionales a los señalados en las condiciones complementarias, no se considerarán para asignación de puntaje, sin embargo, el oferente se obliga a otorgarlo en caso de adjudicación y acepta dicha condición con la firma de la oferta.</t>
  </si>
  <si>
    <t xml:space="preserve">¬ Para la aplicación de la calificación proporcional y descendente de coberturas y/o cláusulas que indiquen sublímites por evento / vigencia o agregado anual, se aplicará para la calificación de evento el 50% del puntaje establecido para la condición evaluada y el 50% para la de vigencia o agregado anual. De igual forma la oferta que contemple solamente sublímite para evento, se considerará para la calificación de los dos (2) aspectos, es decir, evento / vigencia o agregado anual.      </t>
  </si>
  <si>
    <t xml:space="preserve">¬ Condiciones complementarias, con requerimiento de oferta de limites y/o valores fijos que se registren en tablas y/o que contemplen rangos y/o valores con base en los cuales se debe efectuar el ofrecimiento:  </t>
  </si>
  <si>
    <t xml:space="preserve">1. Para acceder a calificación, el oferente deberá registrar en forma expresa y de manera clara, el valor y/o límite que ofrece.  </t>
  </si>
  <si>
    <t xml:space="preserve">2.  En el caso de presentar propuesta por un valor y/o límite diferente al establecido en los  rangos de la tabla, se tomará para la asignación de puntaje, el monto y/o límite del rango inmediatamente anterior al del valor ofrecido y el Oferente acepta esta condición con la firma de la oferta y, de ser adjudicada la propuesta, expedirá la póliza con el valor indicado en la propuesta. </t>
  </si>
  <si>
    <t xml:space="preserve">En el caso de que en el resultado del calculo proporcional arroje un puntaje menor a un punto, se asignará como calificación 1,00 punto, cuando sea mayor o igual a 0,5 en consecuencia el valor inferior a 0,5 no se asignara puntaje.      </t>
  </si>
  <si>
    <t>¬ El oferente deberá señalar expresamente en su propuesta las condiciones complementarias que ofrece especificando limite, periodo y demás información necesaria para su evaluación de acuerdo con las condiciones de cada una de ellas, en caso de que no lo indique,se entenderá que las mismas no fueron ofrecidas y por lo tanto no se asignará puntaje alguno.</t>
  </si>
  <si>
    <r>
      <t xml:space="preserve">Se precisa que el ofrecimiento de condiciones (que presten beneficio a la Entidad Asegurada), </t>
    </r>
    <r>
      <rPr>
        <b/>
        <u/>
        <sz val="11"/>
        <rFont val="Tahoma"/>
        <family val="2"/>
      </rPr>
      <t>adicionales</t>
    </r>
    <r>
      <rPr>
        <sz val="11"/>
        <rFont val="Tahoma"/>
        <family val="2"/>
      </rPr>
      <t xml:space="preserve"> a las complementarias solicitadas o en exceso a las mismas; no serán objeto de asignación de puntaje, no obstante la presentación de éstas obliga a la Aseguradora a su otorgamiento en caso de que el contrato le sea adjudicado y el oferente con la firma de la propuesta acepta esta condición.</t>
    </r>
  </si>
  <si>
    <r>
      <t xml:space="preserve">¬ Condiciones complementarias </t>
    </r>
    <r>
      <rPr>
        <b/>
        <u/>
        <sz val="11"/>
        <rFont val="Tahoma"/>
        <family val="2"/>
      </rPr>
      <t>que</t>
    </r>
    <r>
      <rPr>
        <b/>
        <sz val="11"/>
        <rFont val="Tahoma"/>
        <family val="2"/>
      </rPr>
      <t xml:space="preserve"> contienen solo texto: </t>
    </r>
  </si>
  <si>
    <t>UNIVERSIDAD DISTRITAL FRANCISCO JOSE DE CALDAS</t>
  </si>
  <si>
    <t>PUNTAJE</t>
  </si>
  <si>
    <t>CONSOLIDADO CALIFICACION FINAL</t>
  </si>
  <si>
    <t>FACTORES</t>
  </si>
  <si>
    <t>FACTOR ECONÓMICO</t>
  </si>
  <si>
    <t>B – Menores Deducibles</t>
  </si>
  <si>
    <t>FACTOR DE CALIDAD</t>
  </si>
  <si>
    <t>C - Cláusulas y/o Condiciones Complementarias Calificables.</t>
  </si>
  <si>
    <t>D- Apoyo a la Industria Nacional Ley 816 de 2003 100</t>
  </si>
  <si>
    <t>MÉTODO APLICABLE</t>
  </si>
  <si>
    <t>MEDIA GEOMETRICA CON PRESUPUESTO OFICIAL</t>
  </si>
  <si>
    <t>PRESUPUESTO OFICIAL</t>
  </si>
  <si>
    <t>OFERTAS VÁLIDAS</t>
  </si>
  <si>
    <t>IT</t>
  </si>
  <si>
    <t>OFERENTE</t>
  </si>
  <si>
    <t>OFERTA</t>
  </si>
  <si>
    <t>PUNTAJE 
MÁXIMO</t>
  </si>
  <si>
    <t>UNIVERSIDAD DISTRITAL</t>
  </si>
  <si>
    <t>A – Valor de la oferta – Mejor oferta económica</t>
  </si>
  <si>
    <t>AXA COLPATRIA</t>
  </si>
  <si>
    <t>HDI SEGUROS</t>
  </si>
  <si>
    <t>EVALUACIÓN DEDUCIBLES - 280 PUNTOS
SEGURO DE DRONES - UNIVERSIDAD DISTRITAL FRANCISCO JOSÉ DE CALDAS</t>
  </si>
  <si>
    <t xml:space="preserve">A continuación se indica la manera de calificarlos; el proponente deberá indicar en su oferta cuáles aplicará en cada uno de los siguientes </t>
  </si>
  <si>
    <t xml:space="preserve">RESPONSABILIDAD CIVIL EXTRACONTRACTUAL                                                                                                                        </t>
  </si>
  <si>
    <t>Evaluación de Deducible (sin aplicación de mínimo)</t>
  </si>
  <si>
    <t>Superior a 0 y hasta $2.000.000</t>
  </si>
  <si>
    <t>Superior a $2.000.000</t>
  </si>
  <si>
    <t>CASCO</t>
  </si>
  <si>
    <t>Evaluación de Porcentaje sobre el valor de la pérdida indemnizable</t>
  </si>
  <si>
    <t>Superior a 0% y hasta 10%</t>
  </si>
  <si>
    <t xml:space="preserve">Superior a 10% </t>
  </si>
  <si>
    <t>Evaluación de Mínimo: EnSalarios Mínimos Mensuañles Legales Vigentes</t>
  </si>
  <si>
    <t>Superior a 0 y hasta $300.000</t>
  </si>
  <si>
    <t>Superior a $300.000 y hasta  $675.000.</t>
  </si>
  <si>
    <t>Superior a $675.000</t>
  </si>
  <si>
    <t>TOTAL PUNTAJE DRONES</t>
  </si>
  <si>
    <t>PÓLIZA SEGUROS PARA DRONES</t>
  </si>
  <si>
    <r>
      <t xml:space="preserve">Ampliación límite de cobertura responsabilidad civil extracontractual. </t>
    </r>
    <r>
      <rPr>
        <sz val="11"/>
        <color indexed="8"/>
        <rFont val="Tahoma"/>
        <family val="2"/>
      </rPr>
      <t>Se califica con el máximo puntaje el mayor límite adicional al básico obligatorio global para cada equipo Dron, los demás en forma proporcional,  utilizando una regla de tres. valor ofrecido no menor a $50.000.000</t>
    </r>
  </si>
  <si>
    <r>
      <t xml:space="preserve">Errores, omisiones e inexactitudes no intencionales: </t>
    </r>
    <r>
      <rPr>
        <sz val="11"/>
        <color indexed="8"/>
        <rFont val="Tahoma"/>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inculpables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y la indemnización no se reducirá por efecto de tal error u omisión. La aceptación de esta condición otorgará el puntaje ofrecido, la negación para aceptar esta condición no concederá puntaje.</t>
    </r>
  </si>
  <si>
    <r>
      <t xml:space="preserve"> - Limitación de Eventos para la revocación de la póliza.  </t>
    </r>
    <r>
      <rPr>
        <sz val="11"/>
        <color indexed="8"/>
        <rFont val="Tahoma"/>
        <family val="2"/>
      </rPr>
      <t>En consideración a que la disposición contenida en el Artículo 1071 del Código de Comercio, de conformidad con los dispuesto en el Artículo 1162 del mismo Código, puede s'er modificada a sentido favorable al Tomador, Asegurado o Beneficiario, con el objetivo de reforzar la seriedad de los ofrecimientos efectuados en la etapa contractual y precaver que las compañías oferentes realicen una adecuada selección del riesgo en dicha etapa, con la presentación de la oferta las aseguradoras proponentes aceptan la limitación de eventos de revocación unilateral a las siguientes circunstancias:
1. Resultado de siniestralidad: Se presenta cuando en vigencia de la póliza suscrita y durante el término corrido hasta la fecha de aviso de la revocación, exista una siniestralidad superior al 50% del valor asegurado.  
2. Revocación no imputable a la aseguradora de los contratos de reaseguro: Se presenta cuando la aseguradora al momento de dar el aviso de revocación acredita documentalménte que el contrato de reaseguro que respaldaba la colocación fue revocado por los reasegurdores respectivos, por causas no imputables a fallas de la aseguradora en el análisis y transferencia del riesgo.La aceptación de esta condición otorgará el puntaje ofrecido, la negación para aceptar esta condición no concederá puntaje.</t>
    </r>
  </si>
  <si>
    <t>No exigibilidad ni aplicación de garantías para ninguna movilización</t>
  </si>
  <si>
    <t>La aceptación de esta condición otorgará el puntaje ofrecido, la negación para aceptar esta condición no concederá puntaje.</t>
  </si>
  <si>
    <t>Total Puntos - Condiciones Complementarias</t>
  </si>
  <si>
    <t>TRM -21 DE JULIO DE 2026</t>
  </si>
  <si>
    <t>AXA COLPATRIA SEGUROS</t>
  </si>
  <si>
    <t>EVALUACION ECONOMICA GRUPO 6</t>
  </si>
  <si>
    <t>GRUPO VI - SEGURO DE CASCO DRONES</t>
  </si>
  <si>
    <t>FACTOR ADICIONAL A EMPRENDIMIENTOS</t>
  </si>
  <si>
    <t>E -Emprendimientos con personal en condición de discapacidad (Decreto 287 de 2026)</t>
  </si>
  <si>
    <t>Se otorga $100.000.000. Adicional al básico obligatiorio</t>
  </si>
  <si>
    <t>Se otorga</t>
  </si>
  <si>
    <t xml:space="preserve">Se otorga, con aviso previo y sin cambiar su actividad.	</t>
  </si>
  <si>
    <t>SE OTORGA $505.000.000 ADICIONAL AL
BÁSICO</t>
  </si>
  <si>
    <t>SE OTORGA</t>
  </si>
  <si>
    <t>Se otorga,en cuanto al resultado de
siniestralidad opera de la siguiente manera:
Se presenta cuando en vigencia de la póliza
suscrita y durante el término corrido hasta
la fecha de aviso de la revocación, exista
una siniestralidad superior al 70% de las
primas emitidas. las demas condiciones se
aceptan sin modificación.</t>
  </si>
  <si>
    <t>NO SE OTORGA</t>
  </si>
  <si>
    <t>Oferentes Puntaje</t>
  </si>
  <si>
    <t>Se otorga sin deducible</t>
  </si>
  <si>
    <t>Se otorga 5% del valor de la pérdida.</t>
  </si>
  <si>
    <t>SE OTORGA SIN DEDUCIBLE</t>
  </si>
  <si>
    <t>SE OTORGA 5% SOBRE EL VALOR DE LA PERDIDA
INDEMNIZABLE</t>
  </si>
  <si>
    <t>SIN DEDUCIBLE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</si>
</sst>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General\ &quot;Puntos&quot;"/>
    <numFmt numFmtId="165" formatCode="[$$]\ #,##0.00;\-[$$]\ #,##0.00"/>
    <numFmt numFmtId="166" formatCode="&quot;$&quot;\ #,##0"/>
    <numFmt numFmtId="167" formatCode="0.0"/>
  </numFmts>
  <fonts count="25" x14ac:knownFonts="1">
    <font>
      <sz val="11"/>
      <color theme="1"/>
      <name val="Calibri"/>
      <family val="2"/>
      <scheme val="minor"/>
    </font>
    <font>
      <sz val="10"/>
      <name val="Arial"/>
      <family val="2"/>
    </font>
    <font>
      <sz val="11"/>
      <color theme="1"/>
      <name val="Calibri"/>
      <family val="2"/>
      <scheme val="minor"/>
    </font>
    <font>
      <b/>
      <sz val="14"/>
      <name val="Tahoma"/>
      <family val="2"/>
    </font>
    <font>
      <sz val="11"/>
      <color theme="1"/>
      <name val="Tahoma"/>
      <family val="2"/>
    </font>
    <font>
      <b/>
      <sz val="14"/>
      <color theme="0"/>
      <name val="Tahoma"/>
      <family val="2"/>
    </font>
    <font>
      <sz val="11"/>
      <name val="Tahoma"/>
      <family val="2"/>
    </font>
    <font>
      <b/>
      <sz val="11"/>
      <color theme="0"/>
      <name val="Tahoma"/>
      <family val="2"/>
    </font>
    <font>
      <sz val="11"/>
      <color theme="0"/>
      <name val="Tahoma"/>
      <family val="2"/>
    </font>
    <font>
      <b/>
      <sz val="11"/>
      <name val="Tahoma"/>
      <family val="2"/>
    </font>
    <font>
      <sz val="11"/>
      <color indexed="8"/>
      <name val="Tahoma"/>
      <family val="2"/>
    </font>
    <font>
      <b/>
      <sz val="14"/>
      <color theme="1"/>
      <name val="Tahoma"/>
      <family val="2"/>
    </font>
    <font>
      <b/>
      <sz val="11"/>
      <color theme="1"/>
      <name val="Tahoma"/>
      <family val="2"/>
    </font>
    <font>
      <b/>
      <sz val="12"/>
      <color theme="0"/>
      <name val="Tahoma"/>
      <family val="2"/>
    </font>
    <font>
      <sz val="12"/>
      <name val="Tahoma"/>
      <family val="2"/>
    </font>
    <font>
      <b/>
      <sz val="12"/>
      <name val="Tahoma"/>
      <family val="2"/>
    </font>
    <font>
      <b/>
      <u/>
      <sz val="11"/>
      <name val="Tahoma"/>
      <family val="2"/>
    </font>
    <font>
      <b/>
      <sz val="11"/>
      <color rgb="FFFFFFFF"/>
      <name val="Tahoma"/>
      <family val="2"/>
    </font>
    <font>
      <b/>
      <sz val="14"/>
      <color rgb="FFFFFFFF"/>
      <name val="Tahoma"/>
      <family val="2"/>
    </font>
    <font>
      <sz val="12"/>
      <color rgb="FF000000"/>
      <name val="Tahoma"/>
      <family val="2"/>
    </font>
    <font>
      <sz val="12"/>
      <color theme="1"/>
      <name val="Tahoma"/>
      <family val="2"/>
    </font>
    <font>
      <b/>
      <sz val="13"/>
      <color theme="0"/>
      <name val="Tahoma"/>
      <family val="2"/>
    </font>
    <font>
      <b/>
      <sz val="13"/>
      <name val="Tahoma"/>
      <family val="2"/>
    </font>
    <font>
      <b/>
      <sz val="12"/>
      <color theme="1"/>
      <name val="Tahoma"/>
      <family val="2"/>
    </font>
    <font>
      <sz val="12"/>
      <color theme="0"/>
      <name val="Tahoma"/>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3" tint="-0.249977111117893"/>
        <bgColor indexed="64"/>
      </patternFill>
    </fill>
    <fill>
      <patternFill patternType="solid">
        <fgColor rgb="FFFFFFFF"/>
        <bgColor rgb="FF000000"/>
      </patternFill>
    </fill>
    <fill>
      <patternFill patternType="solid">
        <fgColor theme="3" tint="-0.249977111117893"/>
        <bgColor rgb="FF000000"/>
      </patternFill>
    </fill>
    <fill>
      <patternFill patternType="solid">
        <fgColor rgb="FFFFFFFF"/>
        <bgColor indexed="64"/>
      </patternFill>
    </fill>
    <fill>
      <patternFill patternType="solid">
        <fgColor theme="4" tint="-0.249977111117893"/>
        <bgColor indexed="64"/>
      </patternFill>
    </fill>
    <fill>
      <patternFill patternType="solid">
        <fgColor rgb="FFC00000"/>
        <bgColor indexed="64"/>
      </patternFill>
    </fill>
    <fill>
      <patternFill patternType="solid">
        <fgColor theme="0" tint="-4.9989318521683403E-2"/>
        <bgColor indexed="64"/>
      </patternFill>
    </fill>
    <fill>
      <patternFill patternType="solid">
        <fgColor rgb="FFFF00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8">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41" fontId="2" fillId="0" borderId="0" applyFont="0" applyFill="0" applyBorder="0" applyAlignment="0" applyProtection="0"/>
  </cellStyleXfs>
  <cellXfs count="146">
    <xf numFmtId="0" fontId="0" fillId="0" borderId="0" xfId="0"/>
    <xf numFmtId="0" fontId="4" fillId="2" borderId="0" xfId="0" applyFont="1" applyFill="1" applyAlignment="1">
      <alignment vertical="center"/>
    </xf>
    <xf numFmtId="0" fontId="4" fillId="0" borderId="0" xfId="0" applyFont="1" applyAlignment="1">
      <alignment vertical="center"/>
    </xf>
    <xf numFmtId="164" fontId="6" fillId="0" borderId="1" xfId="4" applyNumberFormat="1" applyFont="1" applyFill="1" applyBorder="1" applyAlignment="1">
      <alignment horizontal="left" vertical="center" wrapText="1"/>
    </xf>
    <xf numFmtId="0" fontId="6" fillId="0" borderId="0" xfId="0" applyFont="1" applyAlignment="1">
      <alignment horizontal="justify"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0" fillId="0" borderId="1" xfId="2" applyFont="1" applyFill="1" applyBorder="1" applyAlignment="1">
      <alignment horizontal="left" vertical="center" wrapText="1"/>
    </xf>
    <xf numFmtId="2" fontId="4" fillId="0" borderId="1" xfId="0" applyNumberFormat="1" applyFont="1" applyBorder="1" applyAlignment="1">
      <alignment horizontal="center" vertical="center"/>
    </xf>
    <xf numFmtId="0" fontId="5" fillId="4" borderId="2" xfId="0" applyFont="1" applyFill="1" applyBorder="1" applyAlignment="1">
      <alignment vertical="center"/>
    </xf>
    <xf numFmtId="0" fontId="5" fillId="4" borderId="3" xfId="0" applyFont="1" applyFill="1" applyBorder="1" applyAlignment="1">
      <alignment vertical="center"/>
    </xf>
    <xf numFmtId="0" fontId="6" fillId="0" borderId="0" xfId="0" applyFont="1" applyAlignment="1">
      <alignment vertical="center" wrapText="1"/>
    </xf>
    <xf numFmtId="0" fontId="9" fillId="5" borderId="0" xfId="0" applyFont="1" applyFill="1" applyAlignment="1">
      <alignment vertical="center" wrapText="1"/>
    </xf>
    <xf numFmtId="0" fontId="9" fillId="5" borderId="0" xfId="0" applyFont="1" applyFill="1" applyAlignment="1">
      <alignment horizontal="justify" vertical="center" wrapText="1"/>
    </xf>
    <xf numFmtId="0" fontId="9" fillId="0" borderId="0" xfId="0" applyFont="1" applyAlignment="1">
      <alignment horizontal="center" vertical="center" wrapText="1"/>
    </xf>
    <xf numFmtId="0" fontId="13" fillId="4" borderId="1" xfId="0" applyFont="1" applyFill="1" applyBorder="1" applyAlignment="1">
      <alignment vertical="center" wrapText="1"/>
    </xf>
    <xf numFmtId="0" fontId="14" fillId="2" borderId="1" xfId="0" applyFont="1" applyFill="1" applyBorder="1" applyAlignment="1">
      <alignment vertical="center" wrapText="1"/>
    </xf>
    <xf numFmtId="0" fontId="15" fillId="2"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15" fillId="0" borderId="1" xfId="0" applyFont="1" applyBorder="1" applyAlignment="1">
      <alignment horizontal="left" vertical="center" wrapText="1"/>
    </xf>
    <xf numFmtId="0" fontId="8" fillId="2" borderId="1" xfId="0" applyFont="1" applyFill="1" applyBorder="1" applyAlignment="1">
      <alignment horizontal="center" vertical="center"/>
    </xf>
    <xf numFmtId="164" fontId="15" fillId="0" borderId="1" xfId="0" applyNumberFormat="1" applyFont="1" applyBorder="1" applyAlignment="1">
      <alignment vertical="center" wrapText="1"/>
    </xf>
    <xf numFmtId="0" fontId="14" fillId="0" borderId="1" xfId="0" applyFont="1" applyBorder="1" applyAlignment="1">
      <alignment horizontal="left" vertical="center" wrapText="1"/>
    </xf>
    <xf numFmtId="164" fontId="14" fillId="0" borderId="1" xfId="0" applyNumberFormat="1" applyFont="1" applyBorder="1" applyAlignment="1">
      <alignment horizontal="left" vertical="center" wrapText="1"/>
    </xf>
    <xf numFmtId="164" fontId="15" fillId="0" borderId="1" xfId="0" applyNumberFormat="1" applyFont="1" applyBorder="1" applyAlignment="1">
      <alignment horizontal="left" vertical="center" wrapText="1"/>
    </xf>
    <xf numFmtId="0" fontId="12" fillId="0" borderId="16" xfId="0" applyFont="1" applyBorder="1" applyAlignment="1">
      <alignment horizontal="center" vertical="center" wrapText="1"/>
    </xf>
    <xf numFmtId="0" fontId="12" fillId="0" borderId="1" xfId="0" applyFont="1" applyBorder="1" applyAlignment="1">
      <alignment horizontal="center" vertical="center" wrapText="1"/>
    </xf>
    <xf numFmtId="0" fontId="19" fillId="7" borderId="1" xfId="0" applyFont="1" applyFill="1" applyBorder="1" applyAlignment="1">
      <alignment horizontal="center" vertical="center" wrapText="1"/>
    </xf>
    <xf numFmtId="0" fontId="19" fillId="7" borderId="17" xfId="0" applyFont="1" applyFill="1" applyBorder="1" applyAlignment="1">
      <alignment horizontal="center" vertical="center"/>
    </xf>
    <xf numFmtId="0" fontId="12" fillId="0" borderId="16" xfId="0" applyFont="1" applyBorder="1" applyAlignment="1">
      <alignment horizontal="justify" vertical="center" wrapText="1"/>
    </xf>
    <xf numFmtId="2" fontId="19" fillId="7" borderId="17" xfId="0" applyNumberFormat="1" applyFont="1" applyFill="1" applyBorder="1" applyAlignment="1">
      <alignment horizontal="center" vertical="center" wrapText="1"/>
    </xf>
    <xf numFmtId="0" fontId="4" fillId="0" borderId="16" xfId="0" applyFont="1" applyBorder="1" applyAlignment="1">
      <alignment horizontal="justify" vertical="center" wrapText="1"/>
    </xf>
    <xf numFmtId="0" fontId="18" fillId="4" borderId="18" xfId="0" applyFont="1" applyFill="1" applyBorder="1" applyAlignment="1">
      <alignment vertical="center" wrapText="1"/>
    </xf>
    <xf numFmtId="0" fontId="18" fillId="4" borderId="19" xfId="0" applyFont="1" applyFill="1" applyBorder="1" applyAlignment="1">
      <alignment horizontal="center" vertical="center" wrapText="1"/>
    </xf>
    <xf numFmtId="0" fontId="5" fillId="8" borderId="1" xfId="4" applyFont="1" applyFill="1" applyBorder="1" applyAlignment="1">
      <alignment horizontal="center" vertical="center" wrapText="1"/>
    </xf>
    <xf numFmtId="2" fontId="5" fillId="8" borderId="1" xfId="4" applyNumberFormat="1" applyFont="1" applyFill="1" applyBorder="1" applyAlignment="1">
      <alignment horizontal="center" vertical="center" wrapText="1"/>
    </xf>
    <xf numFmtId="0" fontId="5" fillId="9" borderId="1" xfId="4" applyFont="1" applyFill="1" applyBorder="1" applyAlignment="1">
      <alignment horizontal="center" vertical="center" wrapText="1"/>
    </xf>
    <xf numFmtId="2" fontId="5" fillId="9" borderId="1" xfId="4" applyNumberFormat="1" applyFont="1" applyFill="1" applyBorder="1" applyAlignment="1">
      <alignment horizontal="center" vertical="center" wrapText="1"/>
    </xf>
    <xf numFmtId="0" fontId="20" fillId="0" borderId="0" xfId="0" applyFont="1" applyAlignment="1">
      <alignment vertical="center"/>
    </xf>
    <xf numFmtId="0" fontId="20" fillId="0" borderId="9" xfId="0" applyFont="1" applyBorder="1" applyAlignment="1">
      <alignment vertical="center"/>
    </xf>
    <xf numFmtId="1" fontId="22" fillId="0" borderId="0" xfId="6" applyNumberFormat="1" applyFont="1" applyAlignment="1">
      <alignment horizontal="center" vertical="center" wrapText="1"/>
    </xf>
    <xf numFmtId="0" fontId="20" fillId="0" borderId="11" xfId="0" applyFont="1" applyBorder="1" applyAlignment="1">
      <alignment vertical="center"/>
    </xf>
    <xf numFmtId="0" fontId="23" fillId="2" borderId="1" xfId="0" applyFont="1" applyFill="1" applyBorder="1" applyAlignment="1">
      <alignment horizontal="center" vertical="center"/>
    </xf>
    <xf numFmtId="0" fontId="23" fillId="2" borderId="1" xfId="0" applyFont="1" applyFill="1" applyBorder="1" applyAlignment="1">
      <alignment horizontal="center" vertical="center" wrapText="1"/>
    </xf>
    <xf numFmtId="0" fontId="23" fillId="0" borderId="0" xfId="0" applyFont="1" applyAlignment="1">
      <alignment vertical="center"/>
    </xf>
    <xf numFmtId="0" fontId="23" fillId="2" borderId="0" xfId="0" applyFont="1" applyFill="1" applyAlignment="1">
      <alignment vertical="center"/>
    </xf>
    <xf numFmtId="41" fontId="23" fillId="2" borderId="0" xfId="7" applyFont="1" applyFill="1" applyBorder="1" applyAlignment="1">
      <alignment horizontal="center" vertical="center"/>
    </xf>
    <xf numFmtId="0" fontId="20" fillId="2" borderId="0" xfId="0" applyFont="1" applyFill="1" applyAlignment="1">
      <alignment vertical="center"/>
    </xf>
    <xf numFmtId="0" fontId="20" fillId="2" borderId="1" xfId="0" applyFont="1" applyFill="1" applyBorder="1" applyAlignment="1">
      <alignment horizontal="center" vertical="center"/>
    </xf>
    <xf numFmtId="166" fontId="20" fillId="2" borderId="1" xfId="0" applyNumberFormat="1" applyFont="1" applyFill="1" applyBorder="1" applyAlignment="1">
      <alignment vertical="center"/>
    </xf>
    <xf numFmtId="167" fontId="20" fillId="0" borderId="1" xfId="0" applyNumberFormat="1" applyFont="1" applyBorder="1" applyAlignment="1">
      <alignment horizontal="center" vertical="center"/>
    </xf>
    <xf numFmtId="0" fontId="20" fillId="0" borderId="10" xfId="0" applyFont="1" applyBorder="1" applyAlignment="1">
      <alignment vertical="center"/>
    </xf>
    <xf numFmtId="0" fontId="20" fillId="0" borderId="8" xfId="0" applyFont="1" applyBorder="1" applyAlignment="1">
      <alignment vertical="center"/>
    </xf>
    <xf numFmtId="0" fontId="24" fillId="10" borderId="8" xfId="0" applyFont="1" applyFill="1" applyBorder="1" applyAlignment="1">
      <alignment vertical="center"/>
    </xf>
    <xf numFmtId="0" fontId="20" fillId="0" borderId="12" xfId="0" applyFont="1" applyBorder="1" applyAlignment="1">
      <alignment vertical="center"/>
    </xf>
    <xf numFmtId="0" fontId="20" fillId="0" borderId="0" xfId="0" applyFont="1"/>
    <xf numFmtId="0" fontId="7" fillId="4" borderId="1" xfId="0" applyFont="1" applyFill="1" applyBorder="1" applyAlignment="1">
      <alignment horizontal="center" vertical="center"/>
    </xf>
    <xf numFmtId="0" fontId="12" fillId="0" borderId="1" xfId="0" applyFont="1" applyBorder="1" applyAlignment="1">
      <alignment horizontal="center" vertical="center"/>
    </xf>
    <xf numFmtId="2" fontId="12" fillId="0" borderId="1" xfId="0" applyNumberFormat="1" applyFont="1" applyBorder="1" applyAlignment="1">
      <alignment horizontal="center" vertical="center"/>
    </xf>
    <xf numFmtId="0" fontId="4" fillId="0" borderId="1" xfId="0" applyFont="1" applyBorder="1"/>
    <xf numFmtId="2" fontId="4" fillId="0" borderId="1" xfId="0" applyNumberFormat="1" applyFont="1" applyBorder="1" applyAlignment="1">
      <alignment horizontal="center"/>
    </xf>
    <xf numFmtId="0" fontId="4" fillId="0" borderId="1" xfId="0" applyFont="1" applyBorder="1" applyAlignment="1">
      <alignment vertical="center" wrapText="1"/>
    </xf>
    <xf numFmtId="0" fontId="20" fillId="0" borderId="0" xfId="0" applyFont="1" applyAlignment="1">
      <alignment horizontal="center" vertical="center"/>
    </xf>
    <xf numFmtId="0" fontId="13" fillId="4" borderId="1" xfId="0" applyFont="1" applyFill="1" applyBorder="1" applyAlignment="1">
      <alignment horizontal="left" vertical="center" wrapText="1"/>
    </xf>
    <xf numFmtId="0" fontId="15" fillId="0" borderId="0" xfId="0" applyFont="1" applyAlignment="1">
      <alignment horizontal="left" vertical="center" wrapText="1"/>
    </xf>
    <xf numFmtId="164" fontId="14"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15" fillId="0" borderId="1" xfId="0" applyFont="1" applyBorder="1" applyAlignment="1">
      <alignment horizontal="left" vertical="center" wrapText="1"/>
    </xf>
    <xf numFmtId="0" fontId="13" fillId="4" borderId="1" xfId="0" applyFont="1" applyFill="1" applyBorder="1" applyAlignment="1">
      <alignment horizontal="left" vertical="center" wrapText="1"/>
    </xf>
    <xf numFmtId="0" fontId="5" fillId="4" borderId="2" xfId="4" applyFont="1" applyFill="1" applyBorder="1" applyAlignment="1">
      <alignment horizontal="center" vertical="center" wrapText="1"/>
    </xf>
    <xf numFmtId="0" fontId="5" fillId="4" borderId="3" xfId="4" applyFont="1" applyFill="1" applyBorder="1" applyAlignment="1">
      <alignment horizontal="center" vertical="center" wrapText="1"/>
    </xf>
    <xf numFmtId="0" fontId="5" fillId="4" borderId="5" xfId="4" applyFont="1" applyFill="1" applyBorder="1" applyAlignment="1">
      <alignment horizontal="center" vertical="center" wrapText="1"/>
    </xf>
    <xf numFmtId="0" fontId="9" fillId="5" borderId="0" xfId="0" applyFont="1" applyFill="1" applyAlignment="1">
      <alignment horizontal="justify" vertical="center" wrapText="1"/>
    </xf>
    <xf numFmtId="0" fontId="6" fillId="0" borderId="9" xfId="0" applyFont="1" applyBorder="1" applyAlignment="1">
      <alignment horizontal="justify" vertical="center" wrapText="1"/>
    </xf>
    <xf numFmtId="0" fontId="6" fillId="0" borderId="0" xfId="0" applyFont="1" applyAlignment="1">
      <alignment horizontal="justify" vertical="center" wrapText="1"/>
    </xf>
    <xf numFmtId="0" fontId="6" fillId="0" borderId="11" xfId="0" applyFont="1" applyBorder="1" applyAlignment="1">
      <alignment horizontal="justify" vertical="center" wrapText="1"/>
    </xf>
    <xf numFmtId="0" fontId="9" fillId="5" borderId="0" xfId="0" applyFont="1" applyFill="1" applyAlignment="1">
      <alignment horizontal="center" vertical="center" wrapText="1"/>
    </xf>
    <xf numFmtId="0" fontId="7" fillId="6" borderId="13"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0" xfId="0" applyFont="1" applyFill="1" applyAlignment="1">
      <alignment horizontal="center" vertical="center" wrapText="1"/>
    </xf>
    <xf numFmtId="0" fontId="7" fillId="6" borderId="11"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6" fillId="5" borderId="10" xfId="0" applyFont="1" applyFill="1" applyBorder="1" applyAlignment="1">
      <alignment horizontal="justify" vertical="center" wrapText="1"/>
    </xf>
    <xf numFmtId="0" fontId="6" fillId="5" borderId="8" xfId="0" applyFont="1" applyFill="1" applyBorder="1" applyAlignment="1">
      <alignment horizontal="justify" vertical="center" wrapText="1"/>
    </xf>
    <xf numFmtId="0" fontId="6" fillId="5" borderId="12" xfId="0" applyFont="1" applyFill="1" applyBorder="1" applyAlignment="1">
      <alignment horizontal="justify" vertical="center" wrapText="1"/>
    </xf>
    <xf numFmtId="0" fontId="9" fillId="0" borderId="9" xfId="0" applyFont="1" applyBorder="1" applyAlignment="1">
      <alignment horizontal="justify" vertical="center" wrapText="1"/>
    </xf>
    <xf numFmtId="0" fontId="9" fillId="0" borderId="0" xfId="0" applyFont="1" applyAlignment="1">
      <alignment horizontal="justify" vertical="center" wrapText="1"/>
    </xf>
    <xf numFmtId="0" fontId="9" fillId="0" borderId="11" xfId="0" applyFont="1" applyBorder="1" applyAlignment="1">
      <alignment horizontal="justify" vertical="center" wrapText="1"/>
    </xf>
    <xf numFmtId="0" fontId="6" fillId="5" borderId="9" xfId="0" applyFont="1" applyFill="1" applyBorder="1" applyAlignment="1">
      <alignment horizontal="justify" vertical="center" wrapText="1"/>
    </xf>
    <xf numFmtId="0" fontId="6" fillId="5" borderId="0" xfId="0" applyFont="1" applyFill="1" applyAlignment="1">
      <alignment horizontal="justify" vertical="center" wrapText="1"/>
    </xf>
    <xf numFmtId="0" fontId="6" fillId="5" borderId="11" xfId="0" applyFont="1" applyFill="1" applyBorder="1" applyAlignment="1">
      <alignment horizontal="justify" vertical="center" wrapText="1"/>
    </xf>
    <xf numFmtId="0" fontId="9" fillId="0" borderId="9" xfId="0" applyFont="1" applyBorder="1" applyAlignment="1">
      <alignment horizontal="left" vertical="center" wrapText="1"/>
    </xf>
    <xf numFmtId="0" fontId="9" fillId="0" borderId="0" xfId="0" applyFont="1" applyAlignment="1">
      <alignment horizontal="left" vertical="center" wrapText="1"/>
    </xf>
    <xf numFmtId="0" fontId="9" fillId="0" borderId="11"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left" vertical="center" wrapText="1"/>
    </xf>
    <xf numFmtId="0" fontId="11" fillId="0" borderId="0" xfId="0" applyFont="1" applyAlignment="1">
      <alignment horizontal="center" vertical="center" wrapText="1"/>
    </xf>
    <xf numFmtId="0" fontId="11" fillId="0" borderId="8" xfId="0" applyFont="1" applyBorder="1" applyAlignment="1">
      <alignment horizontal="center" vertical="center" wrapText="1"/>
    </xf>
    <xf numFmtId="2" fontId="19" fillId="7" borderId="22" xfId="0" applyNumberFormat="1" applyFont="1" applyFill="1" applyBorder="1" applyAlignment="1">
      <alignment horizontal="center" vertical="center" wrapText="1"/>
    </xf>
    <xf numFmtId="2" fontId="19" fillId="7" borderId="23" xfId="0" applyNumberFormat="1" applyFont="1" applyFill="1" applyBorder="1" applyAlignment="1">
      <alignment horizontal="center" vertical="center" wrapText="1"/>
    </xf>
    <xf numFmtId="0" fontId="17" fillId="4" borderId="20" xfId="0" applyFont="1" applyFill="1" applyBorder="1" applyAlignment="1">
      <alignment vertical="center" wrapText="1"/>
    </xf>
    <xf numFmtId="0" fontId="17" fillId="4" borderId="21" xfId="0" applyFont="1" applyFill="1" applyBorder="1" applyAlignment="1">
      <alignment vertical="center" wrapText="1"/>
    </xf>
    <xf numFmtId="0" fontId="4" fillId="0" borderId="1" xfId="0" applyFont="1" applyBorder="1" applyAlignment="1">
      <alignment horizontal="center" vertical="center" wrapText="1"/>
    </xf>
    <xf numFmtId="0" fontId="19" fillId="7" borderId="4" xfId="0" applyFont="1" applyFill="1" applyBorder="1" applyAlignment="1">
      <alignment horizontal="center" vertical="center" wrapText="1"/>
    </xf>
    <xf numFmtId="0" fontId="19" fillId="7" borderId="6" xfId="0" applyFont="1" applyFill="1" applyBorder="1" applyAlignment="1">
      <alignment horizontal="center" vertical="center" wrapText="1"/>
    </xf>
    <xf numFmtId="167" fontId="20" fillId="2" borderId="1" xfId="0" applyNumberFormat="1" applyFont="1" applyFill="1" applyBorder="1" applyAlignment="1">
      <alignment horizontal="center" vertical="center"/>
    </xf>
    <xf numFmtId="0" fontId="20" fillId="2" borderId="1" xfId="0" applyFont="1" applyFill="1" applyBorder="1" applyAlignment="1">
      <alignment horizontal="left" vertical="center"/>
    </xf>
    <xf numFmtId="1" fontId="5" fillId="4" borderId="13" xfId="6" applyNumberFormat="1" applyFont="1" applyFill="1" applyBorder="1" applyAlignment="1">
      <alignment horizontal="center" vertical="center" wrapText="1"/>
    </xf>
    <xf numFmtId="1" fontId="5" fillId="4" borderId="14" xfId="6" applyNumberFormat="1" applyFont="1" applyFill="1" applyBorder="1" applyAlignment="1">
      <alignment horizontal="center" vertical="center" wrapText="1"/>
    </xf>
    <xf numFmtId="1" fontId="5" fillId="4" borderId="15" xfId="6" applyNumberFormat="1" applyFont="1" applyFill="1" applyBorder="1" applyAlignment="1">
      <alignment horizontal="center" vertical="center" wrapText="1"/>
    </xf>
    <xf numFmtId="1" fontId="21" fillId="4" borderId="10" xfId="6" applyNumberFormat="1" applyFont="1" applyFill="1" applyBorder="1" applyAlignment="1">
      <alignment horizontal="center" vertical="center" wrapText="1"/>
    </xf>
    <xf numFmtId="1" fontId="21" fillId="4" borderId="8" xfId="6" applyNumberFormat="1" applyFont="1" applyFill="1" applyBorder="1" applyAlignment="1">
      <alignment horizontal="center" vertical="center" wrapText="1"/>
    </xf>
    <xf numFmtId="1" fontId="21" fillId="4" borderId="12" xfId="6" applyNumberFormat="1" applyFont="1" applyFill="1" applyBorder="1" applyAlignment="1">
      <alignment horizontal="center" vertical="center" wrapText="1"/>
    </xf>
    <xf numFmtId="0" fontId="23" fillId="2" borderId="1" xfId="0" applyFont="1" applyFill="1" applyBorder="1" applyAlignment="1">
      <alignment horizontal="center" vertical="center"/>
    </xf>
    <xf numFmtId="0" fontId="23" fillId="2" borderId="1" xfId="0" applyFont="1" applyFill="1" applyBorder="1" applyAlignment="1">
      <alignment horizontal="center" vertical="center" wrapText="1"/>
    </xf>
    <xf numFmtId="165" fontId="23" fillId="2"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166" fontId="23" fillId="0" borderId="1" xfId="7" applyNumberFormat="1" applyFont="1" applyFill="1" applyBorder="1" applyAlignment="1">
      <alignment horizontal="center" vertical="center"/>
    </xf>
    <xf numFmtId="166" fontId="23" fillId="0" borderId="2" xfId="7" applyNumberFormat="1" applyFont="1" applyFill="1" applyBorder="1" applyAlignment="1">
      <alignment horizontal="center" vertical="center"/>
    </xf>
    <xf numFmtId="166" fontId="23" fillId="0" borderId="3" xfId="7" applyNumberFormat="1" applyFont="1" applyFill="1" applyBorder="1" applyAlignment="1">
      <alignment horizontal="center" vertical="center"/>
    </xf>
    <xf numFmtId="166" fontId="23" fillId="0" borderId="5" xfId="7" applyNumberFormat="1" applyFont="1" applyFill="1" applyBorder="1" applyAlignment="1">
      <alignment horizontal="center" vertical="center"/>
    </xf>
    <xf numFmtId="0" fontId="13" fillId="4" borderId="2" xfId="0" applyFont="1" applyFill="1" applyBorder="1" applyAlignment="1">
      <alignment horizontal="center" vertical="center"/>
    </xf>
    <xf numFmtId="0" fontId="13" fillId="4" borderId="3" xfId="0" applyFont="1" applyFill="1" applyBorder="1" applyAlignment="1">
      <alignment horizontal="center" vertical="center"/>
    </xf>
    <xf numFmtId="0" fontId="13" fillId="4" borderId="5" xfId="0" applyFont="1" applyFill="1" applyBorder="1" applyAlignment="1">
      <alignment horizontal="center" vertical="center"/>
    </xf>
    <xf numFmtId="0" fontId="15" fillId="2" borderId="0" xfId="0" applyFont="1" applyFill="1" applyAlignment="1">
      <alignment horizontal="center" vertical="center" wrapText="1"/>
    </xf>
    <xf numFmtId="0" fontId="15" fillId="2" borderId="7" xfId="0" applyFont="1" applyFill="1" applyBorder="1" applyAlignment="1">
      <alignment horizontal="center" vertical="center" wrapText="1"/>
    </xf>
    <xf numFmtId="0" fontId="5" fillId="3" borderId="3" xfId="0" applyFont="1" applyFill="1" applyBorder="1" applyAlignment="1">
      <alignment vertical="center"/>
    </xf>
    <xf numFmtId="2" fontId="5" fillId="3" borderId="1" xfId="0" applyNumberFormat="1" applyFont="1" applyFill="1" applyBorder="1" applyAlignment="1">
      <alignment horizontal="center" vertical="center"/>
    </xf>
    <xf numFmtId="0" fontId="5" fillId="3" borderId="1" xfId="4" applyFont="1" applyFill="1" applyBorder="1" applyAlignment="1">
      <alignment horizontal="center" vertical="center" wrapText="1"/>
    </xf>
    <xf numFmtId="0" fontId="13" fillId="3" borderId="1" xfId="0" applyFont="1" applyFill="1" applyBorder="1" applyAlignment="1">
      <alignment horizontal="center" vertical="center" wrapText="1"/>
    </xf>
    <xf numFmtId="0" fontId="5" fillId="11" borderId="1" xfId="4" applyFont="1" applyFill="1" applyBorder="1" applyAlignment="1">
      <alignment horizontal="center" vertical="center" wrapText="1"/>
    </xf>
    <xf numFmtId="0" fontId="13" fillId="11" borderId="1" xfId="0" applyFont="1" applyFill="1" applyBorder="1" applyAlignment="1">
      <alignment horizontal="center" vertical="center" wrapText="1"/>
    </xf>
    <xf numFmtId="0" fontId="5" fillId="11" borderId="3" xfId="0" applyFont="1" applyFill="1" applyBorder="1" applyAlignment="1">
      <alignment vertical="center"/>
    </xf>
    <xf numFmtId="2" fontId="5" fillId="11" borderId="1" xfId="0" applyNumberFormat="1" applyFont="1" applyFill="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7" fillId="11" borderId="1" xfId="4" applyFont="1" applyFill="1" applyBorder="1" applyAlignment="1">
      <alignment horizontal="center" vertical="center" wrapText="1"/>
    </xf>
    <xf numFmtId="2" fontId="7" fillId="11" borderId="1" xfId="4" applyNumberFormat="1" applyFont="1" applyFill="1" applyBorder="1" applyAlignment="1">
      <alignment horizontal="center" vertical="center" wrapText="1"/>
    </xf>
    <xf numFmtId="0" fontId="7" fillId="3" borderId="1" xfId="4" applyFont="1" applyFill="1" applyBorder="1" applyAlignment="1">
      <alignment horizontal="center" vertical="center" wrapText="1"/>
    </xf>
    <xf numFmtId="2" fontId="7" fillId="3" borderId="1" xfId="4" applyNumberFormat="1" applyFont="1" applyFill="1" applyBorder="1" applyAlignment="1">
      <alignment horizontal="center" vertical="center" wrapText="1"/>
    </xf>
  </cellXfs>
  <cellStyles count="8">
    <cellStyle name="Estilo 1" xfId="1" xr:uid="{00000000-0005-0000-0000-000000000000}"/>
    <cellStyle name="Millares [0] 2" xfId="7" xr:uid="{D37F455F-9034-4DC0-879B-E5783F572462}"/>
    <cellStyle name="Normal" xfId="0" builtinId="0"/>
    <cellStyle name="Normal 2" xfId="2" xr:uid="{00000000-0005-0000-0000-000003000000}"/>
    <cellStyle name="Normal 2 10" xfId="5" xr:uid="{0135D932-8BBE-48CC-9F72-18E9851D444A}"/>
    <cellStyle name="Normal 3" xfId="3" xr:uid="{00000000-0005-0000-0000-000004000000}"/>
    <cellStyle name="Normal 3 2" xfId="6" xr:uid="{3E7507F3-0AD0-4BB8-8E0D-781656750307}"/>
    <cellStyle name="Normal_Slips Publicados_Condiciones Complementarias TRDM" xfId="4"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CONCURSOS%20DE%20MERITOS\Licitaciones\LOTERIA%20DE%20BOGOTA\CONTRATACION%20DIRECTA%202007\CALIFICACION\CALIFICACION%20FINAL%20LOTER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01\DOCUMENTOS%20TECNICO%20-%20COMERCIAL\CONTRATACION%20ASEGURADORAS\ENTIDADES%20ESTATALES\METROVIVIENDA\PROCESO%20SEGUROS%202010\CUADRO%20RESUMEN%20-%202010%20METROVIVIENDA%20QB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RIDICA"/>
      <sheetName val="FINANCIERA"/>
      <sheetName val="1 PARTICIPANTES"/>
      <sheetName val="2 CRITERIOS"/>
      <sheetName val="3 TRDM AMP OB"/>
      <sheetName val="4 TRDM AMP AD"/>
      <sheetName val="5 TRDM CLA OB"/>
      <sheetName val="6 TRDM CLA AD"/>
      <sheetName val="7 TRDM VLR1"/>
      <sheetName val="8 AU AMP OB"/>
      <sheetName val="9 AU AMP AD"/>
      <sheetName val="10 AU CLA OB"/>
      <sheetName val="11 AU CLA AD"/>
      <sheetName val="12 AU VLR"/>
      <sheetName val="13 SO AMP OB"/>
      <sheetName val="14 SO VLR"/>
      <sheetName val="15 TV AMP OB"/>
      <sheetName val="16 TV CLA OB"/>
      <sheetName val="17 TV CLA AD"/>
      <sheetName val="18 TV VLR"/>
      <sheetName val="19 MN AMP OB"/>
      <sheetName val="20 MN CLA OB"/>
      <sheetName val="21 MN CLA AD"/>
      <sheetName val="22 MN VLR"/>
      <sheetName val="23 RCE AMP OB"/>
      <sheetName val="24 RCE AMP AD"/>
      <sheetName val="25 RCE CLA OB"/>
      <sheetName val="26 RCE CLA AD"/>
      <sheetName val="27 RCE VLR"/>
      <sheetName val="28 RCSP AMP OB"/>
      <sheetName val="29 RCSP AMP AD"/>
      <sheetName val="30 RCSP CLA OB"/>
      <sheetName val="31 RCSP CLA AD"/>
      <sheetName val="32 RCSP VLR"/>
      <sheetName val="33 VGD AMP OB"/>
      <sheetName val="34 VGD AMP AD"/>
      <sheetName val="35 VGD CLA OB"/>
      <sheetName val="37 VGD VLR"/>
      <sheetName val="38 IND AMP OB"/>
      <sheetName val="39 IND AMP AD"/>
      <sheetName val="40 IND CLA OB"/>
      <sheetName val="41 IND CLA AD"/>
      <sheetName val="41 IND VLR"/>
      <sheetName val="42  VGE  AMP OB"/>
      <sheetName val="43 VGE AMP AD"/>
      <sheetName val="44  VGE CLA OB"/>
      <sheetName val="46 VGE VLR"/>
      <sheetName val="47 SIN"/>
      <sheetName val="48 RESUMEN GENERAL"/>
      <sheetName val="49 MAYORES PUNTAJES"/>
      <sheetName val="1_PARTICIPANTES"/>
      <sheetName val="2_CRITERIOS"/>
      <sheetName val="3_TRDM_AMP_OB"/>
      <sheetName val="4_TRDM_AMP_AD"/>
      <sheetName val="5_TRDM_CLA_OB"/>
      <sheetName val="6_TRDM_CLA_AD"/>
      <sheetName val="7_TRDM_VLR1"/>
      <sheetName val="8_AU_AMP_OB"/>
      <sheetName val="9_AU_AMP_AD"/>
      <sheetName val="10_AU_CLA_OB"/>
      <sheetName val="11_AU_CLA_AD"/>
      <sheetName val="12_AU_VLR"/>
      <sheetName val="13_SO_AMP_OB"/>
      <sheetName val="14_SO_VLR"/>
      <sheetName val="15_TV_AMP_OB"/>
      <sheetName val="16_TV_CLA_OB"/>
      <sheetName val="17_TV_CLA_AD"/>
      <sheetName val="18_TV_VLR"/>
      <sheetName val="19_MN_AMP_OB"/>
      <sheetName val="20_MN_CLA_OB"/>
      <sheetName val="21_MN_CLA_AD"/>
      <sheetName val="22_MN_VLR"/>
      <sheetName val="23_RCE_AMP_OB"/>
      <sheetName val="24_RCE_AMP_AD"/>
      <sheetName val="25_RCE_CLA_OB"/>
      <sheetName val="26_RCE_CLA_AD"/>
      <sheetName val="27_RCE_VLR"/>
      <sheetName val="28_RCSP_AMP_OB"/>
      <sheetName val="29_RCSP_AMP_AD"/>
      <sheetName val="30_RCSP_CLA_OB"/>
      <sheetName val="31_RCSP_CLA_AD"/>
      <sheetName val="32_RCSP_VLR"/>
      <sheetName val="33_VGD_AMP_OB"/>
      <sheetName val="34_VGD_AMP_AD"/>
      <sheetName val="35_VGD_CLA_OB"/>
      <sheetName val="37_VGD_VLR"/>
      <sheetName val="38_IND_AMP_OB"/>
      <sheetName val="39_IND_AMP_AD"/>
      <sheetName val="40_IND_CLA_OB"/>
      <sheetName val="41_IND_CLA_AD"/>
      <sheetName val="41_IND_VLR"/>
      <sheetName val="42__VGE__AMP_OB"/>
      <sheetName val="43_VGE_AMP_AD"/>
      <sheetName val="44__VGE_CLA_OB"/>
      <sheetName val="46_VGE_VLR"/>
      <sheetName val="47_SIN"/>
      <sheetName val="48_RESUMEN_GENERAL"/>
      <sheetName val="49_MAYORES_PUNTAJES"/>
      <sheetName val="1_PARTICIPANTES1"/>
      <sheetName val="2_CRITERIOS1"/>
      <sheetName val="3_TRDM_AMP_OB1"/>
      <sheetName val="4_TRDM_AMP_AD1"/>
      <sheetName val="5_TRDM_CLA_OB1"/>
      <sheetName val="6_TRDM_CLA_AD1"/>
      <sheetName val="7_TRDM_VLR11"/>
      <sheetName val="8_AU_AMP_OB1"/>
      <sheetName val="9_AU_AMP_AD1"/>
      <sheetName val="10_AU_CLA_OB1"/>
      <sheetName val="11_AU_CLA_AD1"/>
      <sheetName val="12_AU_VLR1"/>
      <sheetName val="13_SO_AMP_OB1"/>
      <sheetName val="14_SO_VLR1"/>
      <sheetName val="15_TV_AMP_OB1"/>
      <sheetName val="16_TV_CLA_OB1"/>
      <sheetName val="17_TV_CLA_AD1"/>
      <sheetName val="18_TV_VLR1"/>
      <sheetName val="19_MN_AMP_OB1"/>
      <sheetName val="20_MN_CLA_OB1"/>
      <sheetName val="21_MN_CLA_AD1"/>
      <sheetName val="22_MN_VLR1"/>
      <sheetName val="23_RCE_AMP_OB1"/>
      <sheetName val="24_RCE_AMP_AD1"/>
      <sheetName val="25_RCE_CLA_OB1"/>
      <sheetName val="26_RCE_CLA_AD1"/>
      <sheetName val="27_RCE_VLR1"/>
      <sheetName val="28_RCSP_AMP_OB1"/>
      <sheetName val="29_RCSP_AMP_AD1"/>
      <sheetName val="30_RCSP_CLA_OB1"/>
      <sheetName val="31_RCSP_CLA_AD1"/>
      <sheetName val="32_RCSP_VLR1"/>
      <sheetName val="33_VGD_AMP_OB1"/>
      <sheetName val="34_VGD_AMP_AD1"/>
      <sheetName val="35_VGD_CLA_OB1"/>
      <sheetName val="37_VGD_VLR1"/>
      <sheetName val="38_IND_AMP_OB1"/>
      <sheetName val="39_IND_AMP_AD1"/>
      <sheetName val="40_IND_CLA_OB1"/>
      <sheetName val="41_IND_CLA_AD1"/>
      <sheetName val="41_IND_VLR1"/>
      <sheetName val="42__VGE__AMP_OB1"/>
      <sheetName val="43_VGE_AMP_AD1"/>
      <sheetName val="44__VGE_CLA_OB1"/>
      <sheetName val="46_VGE_VLR1"/>
      <sheetName val="47_SIN1"/>
      <sheetName val="48_RESUMEN_GENERAL1"/>
      <sheetName val="49_MAYORES_PUNTAJE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uperado_Hoja1"/>
      <sheetName val="CUADRO PRESENTACION"/>
      <sheetName val="RIESGOS"/>
      <sheetName val="COBERTURAS"/>
      <sheetName val="CUADRO RESUMEN"/>
      <sheetName val="Info"/>
      <sheetName val="P Y G FINANCIERO"/>
      <sheetName val="Rea"/>
      <sheetName val="P&amp;G"/>
      <sheetName val="% Pérdida"/>
      <sheetName val="CUADRO_PRESENTACION"/>
      <sheetName val="CUADRO_RESUMEN"/>
      <sheetName val="P_Y_G_FINANCIERO"/>
      <sheetName val="%_Pérdida"/>
      <sheetName val="CUADRO_PRESENTACION1"/>
      <sheetName val="CUADRO_RESUMEN1"/>
      <sheetName val="P_Y_G_FINANCIERO1"/>
      <sheetName val="%_Pérdida1"/>
      <sheetName val="CONSOL"/>
      <sheetName val="LC"/>
      <sheetName val="PRESUPUESTO"/>
      <sheetName val="Links"/>
      <sheetName val="Lead"/>
    </sheetNames>
    <sheetDataSet>
      <sheetData sheetId="0" refreshError="1"/>
      <sheetData sheetId="1" refreshError="1"/>
      <sheetData sheetId="2" refreshError="1"/>
      <sheetData sheetId="3" refreshError="1"/>
      <sheetData sheetId="4" refreshError="1">
        <row r="21">
          <cell r="L21" t="str">
            <v>-  TERREMOTO, TEMBLOR, ERUPCIÓN VOLCANICA:  SIN DEDUCIBLE</v>
          </cell>
        </row>
        <row r="22">
          <cell r="L22" t="str">
            <v>-  AMCCoPH AMIT, TERRORISMO  Y SABOTAJE: SIN DEDUCIBLE</v>
          </cell>
        </row>
        <row r="23">
          <cell r="L23" t="str">
            <v>-  HURTO CALIFICADO Y HURTO SIMPLE PARA CUALQUIER BIENES DIFERENTES A EQUIPOS ELECTRICOS Y ELECTRONICOS Y MAQUINARIA: SIN DEDUCIBLE</v>
          </cell>
        </row>
        <row r="24">
          <cell r="L24" t="str">
            <v>-  DEMAS EVENTOS PARA CUALQUIER BIENES DIFERENTES A EQUIPOS ELECTRICOS Y ELECTRONICOS Y MAQUINARIA: SIN DEDUCIBLE</v>
          </cell>
        </row>
        <row r="25">
          <cell r="L25" t="str">
            <v>-  HURTO CALIFICADO Y HURTO SIMPLE DE EQUIPOS ELECTRICOS Y ELECTRONICOS (EXCEPTO CELULARES, AVANTELES, BEEPERS, RADIOTELÉFONOS Y DEMÁS EQUIPOS PORTATILES DE COMUNICACIÓN, CUALQUIER TECNOLOGIA): SIN DEDUCIBLE</v>
          </cell>
        </row>
      </sheetData>
      <sheetData sheetId="5" refreshError="1"/>
      <sheetData sheetId="6" refreshError="1"/>
      <sheetData sheetId="7" refreshError="1"/>
      <sheetData sheetId="8" refreshError="1"/>
      <sheetData sheetId="9" refreshError="1"/>
      <sheetData sheetId="10"/>
      <sheetData sheetId="11">
        <row r="21">
          <cell r="L21" t="str">
            <v>-  TERREMOTO, TEMBLOR, ERUPCIÓN VOLCANICA:  SIN DEDUCIBLE</v>
          </cell>
        </row>
      </sheetData>
      <sheetData sheetId="12"/>
      <sheetData sheetId="13"/>
      <sheetData sheetId="14"/>
      <sheetData sheetId="15">
        <row r="21">
          <cell r="L21" t="str">
            <v>-  TERREMOTO, TEMBLOR, ERUPCIÓN VOLCANICA:  SIN DEDUCIBLE</v>
          </cell>
        </row>
      </sheetData>
      <sheetData sheetId="16"/>
      <sheetData sheetId="17"/>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59D83-D34F-4ED4-BCD4-89CE045DE031}">
  <dimension ref="A1:IV31"/>
  <sheetViews>
    <sheetView showGridLines="0" workbookViewId="0">
      <selection activeCell="A2" sqref="A1:XFD1048576"/>
    </sheetView>
  </sheetViews>
  <sheetFormatPr baseColWidth="10" defaultColWidth="10.6640625" defaultRowHeight="13.8" x14ac:dyDescent="0.3"/>
  <cols>
    <col min="1" max="4" width="39.5546875" style="2" customWidth="1"/>
    <col min="5" max="16384" width="10.6640625" style="2"/>
  </cols>
  <sheetData>
    <row r="1" spans="1:256" ht="21.45" customHeight="1" x14ac:dyDescent="0.3">
      <c r="A1" s="77" t="s">
        <v>3</v>
      </c>
      <c r="B1" s="78"/>
      <c r="C1" s="78"/>
      <c r="D1" s="79"/>
      <c r="E1" s="12"/>
      <c r="F1" s="12"/>
      <c r="G1" s="12"/>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row>
    <row r="2" spans="1:256" ht="28.5" customHeight="1" x14ac:dyDescent="0.3">
      <c r="A2" s="80" t="s">
        <v>10</v>
      </c>
      <c r="B2" s="81"/>
      <c r="C2" s="81"/>
      <c r="D2" s="82"/>
      <c r="E2" s="12"/>
      <c r="F2" s="12"/>
      <c r="G2" s="12"/>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row>
    <row r="3" spans="1:256" ht="14.25" customHeight="1" thickBot="1" x14ac:dyDescent="0.35">
      <c r="A3" s="83" t="s">
        <v>11</v>
      </c>
      <c r="B3" s="84"/>
      <c r="C3" s="84"/>
      <c r="D3" s="85"/>
      <c r="E3" s="12"/>
      <c r="F3" s="12"/>
      <c r="G3" s="12"/>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c r="IV3" s="11"/>
    </row>
    <row r="4" spans="1:256" ht="67.95" customHeight="1" x14ac:dyDescent="0.3">
      <c r="A4" s="73" t="s">
        <v>12</v>
      </c>
      <c r="B4" s="74"/>
      <c r="C4" s="74"/>
      <c r="D4" s="75"/>
      <c r="E4" s="12"/>
      <c r="F4" s="12"/>
      <c r="G4" s="12"/>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c r="IV4" s="11"/>
    </row>
    <row r="5" spans="1:256" ht="68.25" customHeight="1" x14ac:dyDescent="0.3">
      <c r="A5" s="73" t="s">
        <v>23</v>
      </c>
      <c r="B5" s="74"/>
      <c r="C5" s="74"/>
      <c r="D5" s="75"/>
      <c r="E5" s="72"/>
      <c r="F5" s="72"/>
      <c r="G5" s="12"/>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row>
    <row r="6" spans="1:256" ht="21.45" customHeight="1" x14ac:dyDescent="0.3">
      <c r="A6" s="89" t="s">
        <v>24</v>
      </c>
      <c r="B6" s="90"/>
      <c r="C6" s="90"/>
      <c r="D6" s="91"/>
      <c r="E6" s="12"/>
      <c r="F6" s="12"/>
      <c r="G6" s="12"/>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row>
    <row r="7" spans="1:256" ht="21.45" customHeight="1" x14ac:dyDescent="0.3">
      <c r="A7" s="89" t="s">
        <v>13</v>
      </c>
      <c r="B7" s="90"/>
      <c r="C7" s="90"/>
      <c r="D7" s="91"/>
      <c r="E7" s="12"/>
      <c r="F7" s="12"/>
      <c r="G7" s="12"/>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row>
    <row r="8" spans="1:256" ht="61.2" customHeight="1" x14ac:dyDescent="0.3">
      <c r="A8" s="73" t="s">
        <v>14</v>
      </c>
      <c r="B8" s="74"/>
      <c r="C8" s="74"/>
      <c r="D8" s="75"/>
      <c r="E8" s="12"/>
      <c r="F8" s="12"/>
      <c r="G8" s="12"/>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row>
    <row r="9" spans="1:256" ht="67.95" customHeight="1" x14ac:dyDescent="0.3">
      <c r="A9" s="73" t="s">
        <v>15</v>
      </c>
      <c r="B9" s="74"/>
      <c r="C9" s="74"/>
      <c r="D9" s="75"/>
      <c r="E9" s="72"/>
      <c r="F9" s="72"/>
      <c r="G9" s="12"/>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row>
    <row r="10" spans="1:256" ht="67.95" customHeight="1" x14ac:dyDescent="0.3">
      <c r="A10" s="73" t="s">
        <v>16</v>
      </c>
      <c r="B10" s="74"/>
      <c r="C10" s="74"/>
      <c r="D10" s="75"/>
      <c r="E10" s="76"/>
      <c r="F10" s="76"/>
      <c r="G10" s="12"/>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row>
    <row r="11" spans="1:256" ht="81.45" customHeight="1" x14ac:dyDescent="0.3">
      <c r="A11" s="92" t="s">
        <v>17</v>
      </c>
      <c r="B11" s="93"/>
      <c r="C11" s="93"/>
      <c r="D11" s="94"/>
      <c r="E11" s="13"/>
      <c r="F11" s="12"/>
      <c r="G11" s="12"/>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row>
    <row r="12" spans="1:256" ht="49.95" customHeight="1" x14ac:dyDescent="0.3">
      <c r="A12" s="95" t="s">
        <v>18</v>
      </c>
      <c r="B12" s="96"/>
      <c r="C12" s="96"/>
      <c r="D12" s="97"/>
      <c r="E12" s="12"/>
      <c r="F12" s="12"/>
      <c r="G12" s="12"/>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row>
    <row r="13" spans="1:256" ht="27.45" customHeight="1" x14ac:dyDescent="0.3">
      <c r="A13" s="98" t="s">
        <v>19</v>
      </c>
      <c r="B13" s="99"/>
      <c r="C13" s="99"/>
      <c r="D13" s="100"/>
      <c r="E13" s="12"/>
      <c r="F13" s="12"/>
      <c r="G13" s="12"/>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row>
    <row r="14" spans="1:256" ht="67.95" customHeight="1" x14ac:dyDescent="0.3">
      <c r="A14" s="98" t="s">
        <v>20</v>
      </c>
      <c r="B14" s="99"/>
      <c r="C14" s="99"/>
      <c r="D14" s="100"/>
      <c r="E14" s="12"/>
      <c r="F14" s="12"/>
      <c r="G14" s="12"/>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row>
    <row r="15" spans="1:256" ht="47.7" customHeight="1" x14ac:dyDescent="0.3">
      <c r="A15" s="92" t="s">
        <v>21</v>
      </c>
      <c r="B15" s="93"/>
      <c r="C15" s="93"/>
      <c r="D15" s="94"/>
      <c r="E15" s="12"/>
      <c r="F15" s="12"/>
      <c r="G15" s="12"/>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row>
    <row r="16" spans="1:256" ht="67.95" customHeight="1" thickBot="1" x14ac:dyDescent="0.35">
      <c r="A16" s="86" t="s">
        <v>22</v>
      </c>
      <c r="B16" s="87"/>
      <c r="C16" s="87"/>
      <c r="D16" s="88"/>
      <c r="E16" s="12"/>
      <c r="F16" s="12"/>
      <c r="G16" s="12"/>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c r="IV16" s="11"/>
    </row>
    <row r="17" spans="1:256" x14ac:dyDescent="0.3">
      <c r="A17" s="11"/>
      <c r="B17" s="11"/>
      <c r="C17" s="11"/>
      <c r="D17" s="14"/>
      <c r="E17" s="12"/>
      <c r="F17" s="12"/>
      <c r="G17" s="12"/>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row>
    <row r="18" spans="1:256" x14ac:dyDescent="0.3">
      <c r="A18" s="11"/>
      <c r="B18" s="11"/>
      <c r="C18" s="11"/>
      <c r="D18" s="14"/>
      <c r="E18" s="12"/>
      <c r="F18" s="12"/>
      <c r="G18" s="12"/>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row>
    <row r="19" spans="1:256" x14ac:dyDescent="0.3">
      <c r="A19" s="11"/>
      <c r="B19" s="11"/>
      <c r="C19" s="11"/>
      <c r="D19" s="14"/>
      <c r="E19" s="12"/>
      <c r="F19" s="12"/>
      <c r="G19" s="12"/>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row>
    <row r="20" spans="1:256" x14ac:dyDescent="0.3">
      <c r="A20" s="11"/>
      <c r="B20" s="11"/>
      <c r="C20" s="11"/>
      <c r="D20" s="14"/>
      <c r="E20" s="12"/>
      <c r="F20" s="12"/>
      <c r="G20" s="12"/>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row>
    <row r="21" spans="1:256" x14ac:dyDescent="0.3">
      <c r="A21" s="11"/>
      <c r="B21" s="11"/>
      <c r="C21" s="11"/>
      <c r="D21" s="14"/>
      <c r="E21" s="12"/>
      <c r="F21" s="12"/>
      <c r="G21" s="12"/>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row>
    <row r="22" spans="1:256" x14ac:dyDescent="0.3">
      <c r="A22" s="11"/>
      <c r="B22" s="11"/>
      <c r="C22" s="11"/>
      <c r="D22" s="14"/>
      <c r="E22" s="12"/>
      <c r="F22" s="12"/>
      <c r="G22" s="12"/>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row>
    <row r="23" spans="1:256" x14ac:dyDescent="0.3">
      <c r="A23" s="11"/>
      <c r="B23" s="11"/>
      <c r="C23" s="11"/>
      <c r="D23" s="14"/>
      <c r="E23" s="12"/>
      <c r="F23" s="12"/>
      <c r="G23" s="12"/>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row>
    <row r="24" spans="1:256" x14ac:dyDescent="0.3">
      <c r="A24" s="11"/>
      <c r="B24" s="11"/>
      <c r="C24" s="11"/>
      <c r="D24" s="14"/>
      <c r="E24" s="12"/>
      <c r="F24" s="12"/>
      <c r="G24" s="12"/>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row>
    <row r="25" spans="1:256" x14ac:dyDescent="0.3">
      <c r="A25" s="11"/>
      <c r="B25" s="11"/>
      <c r="C25" s="11"/>
      <c r="D25" s="14"/>
      <c r="E25" s="12"/>
      <c r="F25" s="12"/>
      <c r="G25" s="12"/>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row>
    <row r="26" spans="1:256" x14ac:dyDescent="0.3">
      <c r="A26" s="11"/>
      <c r="B26" s="11"/>
      <c r="C26" s="11"/>
      <c r="D26" s="14"/>
      <c r="E26" s="12"/>
      <c r="F26" s="12"/>
      <c r="G26" s="12"/>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row>
    <row r="27" spans="1:256" x14ac:dyDescent="0.3">
      <c r="A27" s="11"/>
      <c r="B27" s="11"/>
      <c r="C27" s="11"/>
      <c r="D27" s="14"/>
      <c r="E27" s="12"/>
      <c r="F27" s="12"/>
      <c r="G27" s="12"/>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row>
    <row r="28" spans="1:256" x14ac:dyDescent="0.3">
      <c r="A28" s="11"/>
      <c r="B28" s="11"/>
      <c r="C28" s="11"/>
      <c r="D28" s="14"/>
      <c r="E28" s="12"/>
      <c r="F28" s="12"/>
      <c r="G28" s="12"/>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row>
    <row r="29" spans="1:256" x14ac:dyDescent="0.3">
      <c r="A29" s="11"/>
      <c r="B29" s="11"/>
      <c r="C29" s="11"/>
      <c r="D29" s="14"/>
      <c r="E29" s="12"/>
      <c r="F29" s="12"/>
      <c r="G29" s="12"/>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row>
    <row r="30" spans="1:256" x14ac:dyDescent="0.3">
      <c r="A30" s="11"/>
      <c r="B30" s="11"/>
      <c r="C30" s="11"/>
      <c r="D30" s="14"/>
      <c r="E30" s="12"/>
      <c r="F30" s="12"/>
      <c r="G30" s="12"/>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row>
    <row r="31" spans="1:256" x14ac:dyDescent="0.3">
      <c r="A31" s="11"/>
      <c r="B31" s="11"/>
      <c r="C31" s="11"/>
      <c r="D31" s="14"/>
      <c r="E31" s="12"/>
      <c r="F31" s="12"/>
      <c r="G31" s="12"/>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row>
  </sheetData>
  <mergeCells count="19">
    <mergeCell ref="A16:D16"/>
    <mergeCell ref="A6:D6"/>
    <mergeCell ref="A7:D7"/>
    <mergeCell ref="A8:D8"/>
    <mergeCell ref="A9:D9"/>
    <mergeCell ref="A11:D11"/>
    <mergeCell ref="A12:D12"/>
    <mergeCell ref="A13:D13"/>
    <mergeCell ref="A14:D14"/>
    <mergeCell ref="A15:D15"/>
    <mergeCell ref="E9:F9"/>
    <mergeCell ref="A10:D10"/>
    <mergeCell ref="E10:F10"/>
    <mergeCell ref="A1:D1"/>
    <mergeCell ref="A2:D2"/>
    <mergeCell ref="A3:D3"/>
    <mergeCell ref="A4:D4"/>
    <mergeCell ref="A5:D5"/>
    <mergeCell ref="E5:F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F143"/>
  <sheetViews>
    <sheetView showGridLines="0" tabSelected="1" zoomScale="80" zoomScaleNormal="80" workbookViewId="0">
      <selection activeCell="F12" sqref="F12"/>
    </sheetView>
  </sheetViews>
  <sheetFormatPr baseColWidth="10" defaultColWidth="10.6640625" defaultRowHeight="13.95" customHeight="1" zeroHeight="1" x14ac:dyDescent="0.3"/>
  <cols>
    <col min="1" max="1" width="77.44140625" style="2" customWidth="1"/>
    <col min="2" max="2" width="10.6640625" style="2"/>
    <col min="3" max="3" width="43.5546875" style="2" customWidth="1"/>
    <col min="4" max="4" width="11.5546875" style="2" customWidth="1"/>
    <col min="5" max="5" width="43.5546875" style="2" customWidth="1"/>
    <col min="6" max="6" width="11.5546875" style="2" customWidth="1"/>
    <col min="7" max="256" width="10.6640625" style="2" customWidth="1"/>
    <col min="257" max="16384" width="10.6640625" style="2"/>
  </cols>
  <sheetData>
    <row r="1" spans="1:6" ht="17.7" customHeight="1" x14ac:dyDescent="0.3">
      <c r="A1" s="101" t="s">
        <v>8</v>
      </c>
      <c r="B1" s="101"/>
      <c r="C1" s="101"/>
      <c r="D1" s="101"/>
    </row>
    <row r="2" spans="1:6" ht="17.399999999999999" x14ac:dyDescent="0.3">
      <c r="A2" s="101" t="s">
        <v>25</v>
      </c>
      <c r="B2" s="101"/>
      <c r="C2" s="101"/>
      <c r="D2" s="101"/>
    </row>
    <row r="3" spans="1:6" ht="17.7" customHeight="1" x14ac:dyDescent="0.3">
      <c r="A3" s="101" t="s">
        <v>3</v>
      </c>
      <c r="B3" s="101"/>
      <c r="C3" s="101"/>
      <c r="D3" s="101"/>
    </row>
    <row r="4" spans="1:6" ht="23.7" customHeight="1" thickBot="1" x14ac:dyDescent="0.35">
      <c r="A4" s="102" t="s">
        <v>61</v>
      </c>
      <c r="B4" s="102"/>
      <c r="C4" s="102"/>
      <c r="D4" s="102"/>
    </row>
    <row r="5" spans="1:6" ht="41.7" customHeight="1" x14ac:dyDescent="0.3">
      <c r="A5" s="105" t="s">
        <v>0</v>
      </c>
      <c r="B5" s="106"/>
      <c r="C5" s="36" t="s">
        <v>44</v>
      </c>
      <c r="D5" s="36" t="s">
        <v>2</v>
      </c>
      <c r="E5" s="34" t="s">
        <v>45</v>
      </c>
      <c r="F5" s="34" t="s">
        <v>2</v>
      </c>
    </row>
    <row r="6" spans="1:6" ht="19.95" customHeight="1" x14ac:dyDescent="0.3">
      <c r="A6" s="25" t="s">
        <v>1</v>
      </c>
      <c r="B6" s="26" t="s">
        <v>2</v>
      </c>
      <c r="C6" s="27"/>
      <c r="D6" s="28"/>
      <c r="E6" s="27"/>
      <c r="F6" s="28"/>
    </row>
    <row r="7" spans="1:6" ht="70.5" customHeight="1" x14ac:dyDescent="0.3">
      <c r="A7" s="29" t="s">
        <v>62</v>
      </c>
      <c r="B7" s="5">
        <v>100</v>
      </c>
      <c r="C7" s="27" t="s">
        <v>77</v>
      </c>
      <c r="D7" s="30">
        <v>100</v>
      </c>
      <c r="E7" s="27" t="s">
        <v>74</v>
      </c>
      <c r="F7" s="30">
        <f>100*B7/505</f>
        <v>19.801980198019802</v>
      </c>
    </row>
    <row r="8" spans="1:6" ht="194.25" customHeight="1" x14ac:dyDescent="0.3">
      <c r="A8" s="29" t="s">
        <v>63</v>
      </c>
      <c r="B8" s="5">
        <v>75</v>
      </c>
      <c r="C8" s="27" t="s">
        <v>78</v>
      </c>
      <c r="D8" s="30">
        <v>75</v>
      </c>
      <c r="E8" s="27" t="s">
        <v>75</v>
      </c>
      <c r="F8" s="30">
        <v>75</v>
      </c>
    </row>
    <row r="9" spans="1:6" ht="276" x14ac:dyDescent="0.3">
      <c r="A9" s="29" t="s">
        <v>64</v>
      </c>
      <c r="B9" s="5">
        <v>50</v>
      </c>
      <c r="C9" s="27" t="s">
        <v>79</v>
      </c>
      <c r="D9" s="30">
        <f>50*B9/70</f>
        <v>35.714285714285715</v>
      </c>
      <c r="E9" s="27" t="s">
        <v>75</v>
      </c>
      <c r="F9" s="30">
        <v>50</v>
      </c>
    </row>
    <row r="10" spans="1:6" ht="34.5" customHeight="1" x14ac:dyDescent="0.3">
      <c r="A10" s="29" t="s">
        <v>65</v>
      </c>
      <c r="B10" s="107">
        <v>75</v>
      </c>
      <c r="C10" s="108" t="s">
        <v>80</v>
      </c>
      <c r="D10" s="103">
        <v>0</v>
      </c>
      <c r="E10" s="108" t="s">
        <v>76</v>
      </c>
      <c r="F10" s="103">
        <v>75</v>
      </c>
    </row>
    <row r="11" spans="1:6" ht="51" customHeight="1" x14ac:dyDescent="0.3">
      <c r="A11" s="31" t="s">
        <v>66</v>
      </c>
      <c r="B11" s="107"/>
      <c r="C11" s="109"/>
      <c r="D11" s="104"/>
      <c r="E11" s="109"/>
      <c r="F11" s="104"/>
    </row>
    <row r="12" spans="1:6" ht="28.2" customHeight="1" thickBot="1" x14ac:dyDescent="0.35">
      <c r="A12" s="32" t="s">
        <v>67</v>
      </c>
      <c r="B12" s="33">
        <f>SUM(B7:B11)</f>
        <v>300</v>
      </c>
      <c r="C12" s="36"/>
      <c r="D12" s="37">
        <f>SUM(D7:D11)</f>
        <v>210.71428571428572</v>
      </c>
      <c r="E12" s="34"/>
      <c r="F12" s="35">
        <f>SUM(F7:F11)</f>
        <v>219.80198019801981</v>
      </c>
    </row>
    <row r="13" spans="1:6" ht="13.8" hidden="1" x14ac:dyDescent="0.3"/>
    <row r="14" spans="1:6" ht="13.8" hidden="1" x14ac:dyDescent="0.3"/>
    <row r="15" spans="1:6" ht="13.8" hidden="1" x14ac:dyDescent="0.3"/>
    <row r="16" spans="1:6" ht="13.8" hidden="1" x14ac:dyDescent="0.3"/>
    <row r="17" ht="13.8" hidden="1" x14ac:dyDescent="0.3"/>
    <row r="18" ht="13.8" hidden="1" x14ac:dyDescent="0.3"/>
    <row r="19" ht="13.8" hidden="1" x14ac:dyDescent="0.3"/>
    <row r="20" ht="13.8" hidden="1" x14ac:dyDescent="0.3"/>
    <row r="21" ht="13.8" hidden="1" x14ac:dyDescent="0.3"/>
    <row r="22" ht="13.8" hidden="1" x14ac:dyDescent="0.3"/>
    <row r="23" ht="13.8" hidden="1" x14ac:dyDescent="0.3"/>
    <row r="24" ht="13.8" hidden="1" x14ac:dyDescent="0.3"/>
    <row r="25" ht="13.8" hidden="1" x14ac:dyDescent="0.3"/>
    <row r="26" ht="13.8" hidden="1" x14ac:dyDescent="0.3"/>
    <row r="27" ht="13.8" hidden="1" x14ac:dyDescent="0.3"/>
    <row r="28" ht="13.8" hidden="1" x14ac:dyDescent="0.3"/>
    <row r="29" ht="13.8" hidden="1" x14ac:dyDescent="0.3"/>
    <row r="30" ht="13.8" hidden="1" x14ac:dyDescent="0.3"/>
    <row r="31" ht="13.8" hidden="1" x14ac:dyDescent="0.3"/>
    <row r="32" ht="13.8" hidden="1" x14ac:dyDescent="0.3"/>
    <row r="33" ht="13.8" hidden="1" x14ac:dyDescent="0.3"/>
    <row r="34" ht="13.8" hidden="1" x14ac:dyDescent="0.3"/>
    <row r="35" ht="13.8" hidden="1" x14ac:dyDescent="0.3"/>
    <row r="36" ht="13.8" hidden="1" x14ac:dyDescent="0.3"/>
    <row r="37" ht="13.8" hidden="1" x14ac:dyDescent="0.3"/>
    <row r="38" ht="13.8" hidden="1" x14ac:dyDescent="0.3"/>
    <row r="39" ht="13.8" hidden="1" x14ac:dyDescent="0.3"/>
    <row r="40" ht="13.8" hidden="1" x14ac:dyDescent="0.3"/>
    <row r="41" ht="13.8" hidden="1" x14ac:dyDescent="0.3"/>
    <row r="42" ht="13.8" hidden="1" x14ac:dyDescent="0.3"/>
    <row r="43" ht="13.8" hidden="1" x14ac:dyDescent="0.3"/>
    <row r="44" ht="13.8" hidden="1" x14ac:dyDescent="0.3"/>
    <row r="45" ht="13.8" hidden="1" x14ac:dyDescent="0.3"/>
    <row r="46" ht="13.8" hidden="1" x14ac:dyDescent="0.3"/>
    <row r="47" ht="13.8" hidden="1" x14ac:dyDescent="0.3"/>
    <row r="48" ht="13.8" hidden="1" x14ac:dyDescent="0.3"/>
    <row r="49" ht="13.8" hidden="1" x14ac:dyDescent="0.3"/>
    <row r="50" ht="13.8" hidden="1" x14ac:dyDescent="0.3"/>
    <row r="51" ht="13.8" hidden="1" x14ac:dyDescent="0.3"/>
    <row r="52" ht="13.8" hidden="1" x14ac:dyDescent="0.3"/>
    <row r="53" ht="13.8" hidden="1" x14ac:dyDescent="0.3"/>
    <row r="54" ht="13.8" hidden="1" x14ac:dyDescent="0.3"/>
    <row r="55" ht="13.8" hidden="1" x14ac:dyDescent="0.3"/>
    <row r="56" ht="13.8" hidden="1" x14ac:dyDescent="0.3"/>
    <row r="57" ht="13.8" hidden="1" x14ac:dyDescent="0.3"/>
    <row r="58" ht="13.8" hidden="1" x14ac:dyDescent="0.3"/>
    <row r="59" ht="13.8" hidden="1" x14ac:dyDescent="0.3"/>
    <row r="60" ht="13.8" hidden="1" x14ac:dyDescent="0.3"/>
    <row r="61" ht="13.8" hidden="1" x14ac:dyDescent="0.3"/>
    <row r="62" ht="13.8" hidden="1" x14ac:dyDescent="0.3"/>
    <row r="63" ht="13.8" hidden="1" x14ac:dyDescent="0.3"/>
    <row r="64" ht="13.8" hidden="1" x14ac:dyDescent="0.3"/>
    <row r="65" ht="13.8" hidden="1" x14ac:dyDescent="0.3"/>
    <row r="66" ht="13.8" hidden="1" x14ac:dyDescent="0.3"/>
    <row r="67" ht="13.8" hidden="1" x14ac:dyDescent="0.3"/>
    <row r="68" ht="13.8" hidden="1" x14ac:dyDescent="0.3"/>
    <row r="69" ht="13.8" hidden="1" x14ac:dyDescent="0.3"/>
    <row r="70" ht="13.8" hidden="1" x14ac:dyDescent="0.3"/>
    <row r="71" ht="13.8" hidden="1" x14ac:dyDescent="0.3"/>
    <row r="72" ht="13.8" hidden="1" x14ac:dyDescent="0.3"/>
    <row r="73" ht="13.8" hidden="1" x14ac:dyDescent="0.3"/>
    <row r="74" ht="13.8" hidden="1" x14ac:dyDescent="0.3"/>
    <row r="75" ht="13.8" hidden="1" x14ac:dyDescent="0.3"/>
    <row r="76" ht="13.8" hidden="1" x14ac:dyDescent="0.3"/>
    <row r="77" ht="13.8" hidden="1" x14ac:dyDescent="0.3"/>
    <row r="78" ht="13.8" hidden="1" x14ac:dyDescent="0.3"/>
    <row r="79" ht="13.8" hidden="1" x14ac:dyDescent="0.3"/>
    <row r="80" ht="13.8" hidden="1" x14ac:dyDescent="0.3"/>
    <row r="81" ht="13.8" hidden="1" x14ac:dyDescent="0.3"/>
    <row r="82" ht="13.8" hidden="1" x14ac:dyDescent="0.3"/>
    <row r="83" ht="13.8" hidden="1" x14ac:dyDescent="0.3"/>
    <row r="84" ht="13.8" hidden="1" x14ac:dyDescent="0.3"/>
    <row r="85" ht="13.8" hidden="1" x14ac:dyDescent="0.3"/>
    <row r="86" ht="13.8" hidden="1" x14ac:dyDescent="0.3"/>
    <row r="87" ht="13.8" hidden="1" x14ac:dyDescent="0.3"/>
    <row r="88" ht="13.8" hidden="1" x14ac:dyDescent="0.3"/>
    <row r="89" ht="13.8" hidden="1" x14ac:dyDescent="0.3"/>
    <row r="90" ht="13.8" hidden="1" x14ac:dyDescent="0.3"/>
    <row r="91" ht="13.8" hidden="1" x14ac:dyDescent="0.3"/>
    <row r="92" ht="13.8" hidden="1" x14ac:dyDescent="0.3"/>
    <row r="93" ht="13.8" hidden="1" x14ac:dyDescent="0.3"/>
    <row r="94" ht="13.8" hidden="1" x14ac:dyDescent="0.3"/>
    <row r="95" ht="13.8" hidden="1" x14ac:dyDescent="0.3"/>
    <row r="96" ht="13.8" hidden="1" x14ac:dyDescent="0.3"/>
    <row r="97" ht="13.8" hidden="1" x14ac:dyDescent="0.3"/>
    <row r="98" ht="13.8" hidden="1" x14ac:dyDescent="0.3"/>
    <row r="99" ht="13.8" hidden="1" x14ac:dyDescent="0.3"/>
    <row r="100" ht="13.8" hidden="1" x14ac:dyDescent="0.3"/>
    <row r="101" ht="13.8" hidden="1" x14ac:dyDescent="0.3"/>
    <row r="102" ht="13.8" hidden="1" x14ac:dyDescent="0.3"/>
    <row r="103" ht="13.8" hidden="1" x14ac:dyDescent="0.3"/>
    <row r="104" ht="13.8" hidden="1" x14ac:dyDescent="0.3"/>
    <row r="105" ht="13.8" hidden="1" x14ac:dyDescent="0.3"/>
    <row r="106" ht="13.8" hidden="1" x14ac:dyDescent="0.3"/>
    <row r="107" ht="13.8" hidden="1" x14ac:dyDescent="0.3"/>
    <row r="108" ht="13.8" hidden="1" x14ac:dyDescent="0.3"/>
    <row r="109" ht="13.8" hidden="1" x14ac:dyDescent="0.3"/>
    <row r="110" ht="13.8" hidden="1" x14ac:dyDescent="0.3"/>
    <row r="111" ht="13.8" hidden="1" x14ac:dyDescent="0.3"/>
    <row r="112" ht="13.8" hidden="1" x14ac:dyDescent="0.3"/>
    <row r="113" ht="13.8" hidden="1" x14ac:dyDescent="0.3"/>
    <row r="114" ht="13.8" hidden="1" x14ac:dyDescent="0.3"/>
    <row r="115" ht="13.8" hidden="1" x14ac:dyDescent="0.3"/>
    <row r="116" ht="13.8" hidden="1" x14ac:dyDescent="0.3"/>
    <row r="117" ht="13.8" hidden="1" x14ac:dyDescent="0.3"/>
    <row r="118" ht="13.8" hidden="1" x14ac:dyDescent="0.3"/>
    <row r="119" ht="13.8" hidden="1" x14ac:dyDescent="0.3"/>
    <row r="120" ht="13.8" hidden="1" x14ac:dyDescent="0.3"/>
    <row r="121" ht="13.8" hidden="1" x14ac:dyDescent="0.3"/>
    <row r="122" ht="13.8" hidden="1" x14ac:dyDescent="0.3"/>
    <row r="123" ht="13.8" hidden="1" x14ac:dyDescent="0.3"/>
    <row r="124" ht="13.8" hidden="1" x14ac:dyDescent="0.3"/>
    <row r="125" ht="13.8" hidden="1" x14ac:dyDescent="0.3"/>
    <row r="126" ht="13.8" hidden="1" x14ac:dyDescent="0.3"/>
    <row r="127" ht="13.8" hidden="1" x14ac:dyDescent="0.3"/>
    <row r="128" ht="13.8" hidden="1" x14ac:dyDescent="0.3"/>
    <row r="129" ht="13.8" hidden="1" x14ac:dyDescent="0.3"/>
    <row r="130" ht="13.8" hidden="1" x14ac:dyDescent="0.3"/>
    <row r="131" ht="13.8" hidden="1" x14ac:dyDescent="0.3"/>
    <row r="132" ht="13.8" hidden="1" x14ac:dyDescent="0.3"/>
    <row r="133" ht="13.8" hidden="1" x14ac:dyDescent="0.3"/>
    <row r="134" ht="13.8" hidden="1" x14ac:dyDescent="0.3"/>
    <row r="135" ht="13.8" hidden="1" x14ac:dyDescent="0.3"/>
    <row r="136" ht="13.8" hidden="1" x14ac:dyDescent="0.3"/>
    <row r="137" ht="13.8" hidden="1" x14ac:dyDescent="0.3"/>
    <row r="138" ht="13.8" hidden="1" x14ac:dyDescent="0.3"/>
    <row r="139" ht="13.8" hidden="1" x14ac:dyDescent="0.3"/>
    <row r="140" ht="13.8" hidden="1" x14ac:dyDescent="0.3"/>
    <row r="141" ht="13.8" hidden="1" x14ac:dyDescent="0.3"/>
    <row r="142" ht="13.8" hidden="1" x14ac:dyDescent="0.3"/>
    <row r="143" ht="13.8" hidden="1" x14ac:dyDescent="0.3"/>
  </sheetData>
  <mergeCells count="10">
    <mergeCell ref="A1:D1"/>
    <mergeCell ref="A2:D2"/>
    <mergeCell ref="A3:D3"/>
    <mergeCell ref="A4:D4"/>
    <mergeCell ref="F10:F11"/>
    <mergeCell ref="A5:B5"/>
    <mergeCell ref="B10:B11"/>
    <mergeCell ref="C10:C11"/>
    <mergeCell ref="D10:D11"/>
    <mergeCell ref="E10:E11"/>
  </mergeCells>
  <printOptions horizontalCentered="1" verticalCentered="1"/>
  <pageMargins left="0.70866141732283472" right="0.70866141732283472" top="0.74803149606299213" bottom="0.74803149606299213" header="0.31496062992125984" footer="0.31496062992125984"/>
  <pageSetup scale="4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93679-81AF-47FC-B39B-1DF132F2A1E3}">
  <dimension ref="A1:G24"/>
  <sheetViews>
    <sheetView showGridLines="0" topLeftCell="A3" zoomScale="80" zoomScaleNormal="80" workbookViewId="0">
      <selection activeCell="D16" sqref="D16"/>
    </sheetView>
  </sheetViews>
  <sheetFormatPr baseColWidth="10" defaultColWidth="11.44140625" defaultRowHeight="13.8" x14ac:dyDescent="0.3"/>
  <cols>
    <col min="1" max="1" width="90.44140625" style="2" customWidth="1"/>
    <col min="2" max="2" width="61.33203125" style="2" customWidth="1"/>
    <col min="3" max="3" width="40" style="2" customWidth="1"/>
    <col min="4" max="4" width="26.44140625" style="2" customWidth="1"/>
    <col min="5" max="5" width="53.5546875" style="2" bestFit="1" customWidth="1"/>
    <col min="6" max="6" width="13.33203125" style="2" customWidth="1"/>
    <col min="7" max="7" width="6.5546875" style="1" hidden="1" customWidth="1"/>
    <col min="8" max="257" width="0" style="2" hidden="1" customWidth="1"/>
    <col min="258" max="258" width="4" style="2" customWidth="1"/>
    <col min="259" max="16384" width="11.44140625" style="2"/>
  </cols>
  <sheetData>
    <row r="1" spans="1:7" ht="17.399999999999999" x14ac:dyDescent="0.3">
      <c r="A1" s="66" t="s">
        <v>8</v>
      </c>
      <c r="B1" s="66"/>
      <c r="C1" s="66"/>
      <c r="D1" s="66"/>
      <c r="E1" s="66"/>
      <c r="F1" s="66"/>
    </row>
    <row r="3" spans="1:7" ht="51.75" customHeight="1" x14ac:dyDescent="0.3">
      <c r="A3" s="66" t="s">
        <v>46</v>
      </c>
      <c r="B3" s="66"/>
      <c r="C3" s="66"/>
      <c r="D3" s="66"/>
      <c r="E3" s="66"/>
      <c r="F3" s="66"/>
    </row>
    <row r="4" spans="1:7" s="4" customFormat="1" ht="18" customHeight="1" x14ac:dyDescent="0.3">
      <c r="A4" s="15" t="s">
        <v>6</v>
      </c>
      <c r="B4" s="15"/>
      <c r="C4" s="69" t="s">
        <v>81</v>
      </c>
      <c r="D4" s="70"/>
      <c r="E4" s="70"/>
      <c r="F4" s="71"/>
      <c r="G4" s="1"/>
    </row>
    <row r="5" spans="1:7" s="4" customFormat="1" ht="43.5" customHeight="1" x14ac:dyDescent="0.3">
      <c r="A5" s="16" t="s">
        <v>47</v>
      </c>
      <c r="B5" s="17">
        <v>280</v>
      </c>
      <c r="C5" s="139"/>
      <c r="D5" s="140"/>
      <c r="E5" s="140"/>
      <c r="F5" s="141"/>
      <c r="G5" s="1"/>
    </row>
    <row r="6" spans="1:7" ht="17.399999999999999" x14ac:dyDescent="0.3">
      <c r="A6" s="68" t="s">
        <v>48</v>
      </c>
      <c r="B6" s="68"/>
      <c r="C6" s="135" t="s">
        <v>44</v>
      </c>
      <c r="D6" s="136" t="s">
        <v>2</v>
      </c>
      <c r="E6" s="133" t="s">
        <v>45</v>
      </c>
      <c r="F6" s="134" t="s">
        <v>2</v>
      </c>
    </row>
    <row r="7" spans="1:7" ht="15" x14ac:dyDescent="0.3">
      <c r="A7" s="67" t="s">
        <v>49</v>
      </c>
      <c r="B7" s="67"/>
      <c r="C7" s="64"/>
      <c r="D7" s="64"/>
      <c r="F7" s="20"/>
    </row>
    <row r="8" spans="1:7" ht="15" x14ac:dyDescent="0.3">
      <c r="A8" s="19" t="s">
        <v>4</v>
      </c>
      <c r="B8" s="21" t="s">
        <v>2</v>
      </c>
      <c r="C8" s="21"/>
      <c r="D8" s="21"/>
      <c r="E8" s="6"/>
      <c r="F8" s="20"/>
    </row>
    <row r="9" spans="1:7" ht="15" x14ac:dyDescent="0.3">
      <c r="A9" s="22" t="s">
        <v>5</v>
      </c>
      <c r="B9" s="23">
        <v>140</v>
      </c>
      <c r="C9" s="65" t="s">
        <v>84</v>
      </c>
      <c r="D9" s="23">
        <v>140</v>
      </c>
      <c r="E9" s="6" t="s">
        <v>82</v>
      </c>
      <c r="F9" s="6">
        <v>140</v>
      </c>
    </row>
    <row r="10" spans="1:7" ht="15" x14ac:dyDescent="0.3">
      <c r="A10" s="7" t="s">
        <v>50</v>
      </c>
      <c r="B10" s="23">
        <v>100</v>
      </c>
      <c r="C10" s="23"/>
      <c r="D10" s="23"/>
      <c r="E10" s="6"/>
      <c r="F10" s="6"/>
    </row>
    <row r="11" spans="1:7" x14ac:dyDescent="0.3">
      <c r="A11" s="7" t="s">
        <v>51</v>
      </c>
      <c r="B11" s="3" t="s">
        <v>9</v>
      </c>
      <c r="C11" s="3"/>
      <c r="D11" s="3"/>
      <c r="E11" s="6"/>
      <c r="F11" s="6"/>
    </row>
    <row r="12" spans="1:7" ht="15" x14ac:dyDescent="0.3">
      <c r="A12" s="68" t="s">
        <v>52</v>
      </c>
      <c r="B12" s="68"/>
      <c r="C12" s="63"/>
      <c r="D12" s="63"/>
      <c r="E12" s="18"/>
      <c r="F12" s="18"/>
    </row>
    <row r="13" spans="1:7" ht="15" x14ac:dyDescent="0.3">
      <c r="A13" s="67" t="s">
        <v>53</v>
      </c>
      <c r="B13" s="67"/>
      <c r="C13" s="64"/>
      <c r="D13" s="64"/>
      <c r="E13" s="4"/>
      <c r="F13" s="6"/>
    </row>
    <row r="14" spans="1:7" ht="15" x14ac:dyDescent="0.3">
      <c r="A14" s="19" t="s">
        <v>4</v>
      </c>
      <c r="B14" s="21" t="s">
        <v>2</v>
      </c>
      <c r="C14" s="21"/>
      <c r="D14" s="21"/>
      <c r="E14" s="6"/>
      <c r="F14" s="6"/>
    </row>
    <row r="15" spans="1:7" ht="15" x14ac:dyDescent="0.3">
      <c r="A15" s="22" t="s">
        <v>5</v>
      </c>
      <c r="B15" s="23">
        <v>100</v>
      </c>
      <c r="C15" s="23"/>
      <c r="D15" s="23"/>
      <c r="E15" s="6"/>
      <c r="F15" s="6"/>
    </row>
    <row r="16" spans="1:7" ht="45" x14ac:dyDescent="0.3">
      <c r="A16" s="22" t="s">
        <v>54</v>
      </c>
      <c r="B16" s="23">
        <v>50</v>
      </c>
      <c r="C16" s="65" t="s">
        <v>85</v>
      </c>
      <c r="D16" s="23">
        <v>50</v>
      </c>
      <c r="E16" s="6" t="s">
        <v>83</v>
      </c>
      <c r="F16" s="6">
        <v>50</v>
      </c>
    </row>
    <row r="17" spans="1:6" ht="15" x14ac:dyDescent="0.3">
      <c r="A17" s="22" t="s">
        <v>55</v>
      </c>
      <c r="B17" s="3" t="s">
        <v>9</v>
      </c>
      <c r="C17" s="3"/>
      <c r="D17" s="3"/>
      <c r="E17" s="6"/>
      <c r="F17" s="6"/>
    </row>
    <row r="18" spans="1:6" ht="15" x14ac:dyDescent="0.3">
      <c r="A18" s="67" t="s">
        <v>56</v>
      </c>
      <c r="B18" s="67"/>
      <c r="C18" s="64"/>
      <c r="D18" s="64"/>
      <c r="F18" s="20"/>
    </row>
    <row r="19" spans="1:6" ht="15" x14ac:dyDescent="0.3">
      <c r="A19" s="19" t="s">
        <v>4</v>
      </c>
      <c r="B19" s="24" t="s">
        <v>2</v>
      </c>
      <c r="C19" s="24"/>
      <c r="D19" s="24"/>
      <c r="E19" s="6"/>
      <c r="F19" s="20"/>
    </row>
    <row r="20" spans="1:6" ht="15" x14ac:dyDescent="0.3">
      <c r="A20" s="22" t="s">
        <v>5</v>
      </c>
      <c r="B20" s="23">
        <v>40</v>
      </c>
      <c r="C20" s="65" t="s">
        <v>86</v>
      </c>
      <c r="D20" s="23">
        <v>40</v>
      </c>
      <c r="E20" s="6" t="s">
        <v>82</v>
      </c>
      <c r="F20" s="6">
        <v>40</v>
      </c>
    </row>
    <row r="21" spans="1:6" ht="15" x14ac:dyDescent="0.3">
      <c r="A21" s="7" t="s">
        <v>57</v>
      </c>
      <c r="B21" s="23">
        <v>30</v>
      </c>
      <c r="C21" s="23"/>
      <c r="D21" s="23"/>
      <c r="E21" s="6"/>
      <c r="F21" s="6"/>
    </row>
    <row r="22" spans="1:6" ht="15" x14ac:dyDescent="0.3">
      <c r="A22" s="7" t="s">
        <v>58</v>
      </c>
      <c r="B22" s="23">
        <v>10</v>
      </c>
      <c r="C22" s="23"/>
      <c r="D22" s="23"/>
      <c r="E22" s="6"/>
      <c r="F22" s="8"/>
    </row>
    <row r="23" spans="1:6" x14ac:dyDescent="0.3">
      <c r="A23" s="7" t="s">
        <v>59</v>
      </c>
      <c r="B23" s="3" t="s">
        <v>9</v>
      </c>
      <c r="C23" s="3"/>
      <c r="D23" s="3"/>
      <c r="E23" s="6"/>
      <c r="F23" s="6"/>
    </row>
    <row r="24" spans="1:6" ht="17.399999999999999" x14ac:dyDescent="0.3">
      <c r="A24" s="9" t="s">
        <v>60</v>
      </c>
      <c r="B24" s="10"/>
      <c r="C24" s="137"/>
      <c r="D24" s="138">
        <f>SUM(D7:D23)</f>
        <v>230</v>
      </c>
      <c r="E24" s="131"/>
      <c r="F24" s="132">
        <f>SUM(F7:F23)</f>
        <v>230</v>
      </c>
    </row>
  </sheetData>
  <mergeCells count="9">
    <mergeCell ref="A1:F1"/>
    <mergeCell ref="A18:B18"/>
    <mergeCell ref="A3:F3"/>
    <mergeCell ref="A6:B6"/>
    <mergeCell ref="A7:B7"/>
    <mergeCell ref="A12:B12"/>
    <mergeCell ref="A13:B13"/>
    <mergeCell ref="C4:F4"/>
    <mergeCell ref="C5: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A80D7-A696-4E61-BB96-2A44E7579135}">
  <dimension ref="A1:H16"/>
  <sheetViews>
    <sheetView showGridLines="0" zoomScale="90" zoomScaleNormal="90" workbookViewId="0">
      <selection activeCell="K14" sqref="K14"/>
    </sheetView>
  </sheetViews>
  <sheetFormatPr baseColWidth="10" defaultColWidth="11.44140625" defaultRowHeight="15" x14ac:dyDescent="0.3"/>
  <cols>
    <col min="1" max="1" width="1.5546875" style="38" customWidth="1"/>
    <col min="2" max="2" width="2.5546875" style="38" bestFit="1" customWidth="1"/>
    <col min="3" max="3" width="30.5546875" style="38" customWidth="1"/>
    <col min="4" max="4" width="25.5546875" style="38" customWidth="1"/>
    <col min="5" max="5" width="16.6640625" style="38" customWidth="1"/>
    <col min="6" max="6" width="13.109375" style="38" customWidth="1"/>
    <col min="7" max="7" width="22" style="38" customWidth="1"/>
    <col min="8" max="8" width="1.5546875" style="38" customWidth="1"/>
    <col min="9" max="9" width="0.88671875" style="38" customWidth="1"/>
    <col min="10" max="10" width="2.5546875" style="38" bestFit="1" customWidth="1"/>
    <col min="11" max="11" width="11.44140625" style="38"/>
    <col min="12" max="12" width="15.33203125" style="38" bestFit="1" customWidth="1"/>
    <col min="13" max="13" width="14" style="38" bestFit="1" customWidth="1"/>
    <col min="14" max="14" width="16.88671875" style="38" customWidth="1"/>
    <col min="15" max="15" width="13.44140625" style="38" customWidth="1"/>
    <col min="16" max="16" width="0.88671875" style="38" customWidth="1"/>
    <col min="17" max="16384" width="11.44140625" style="38"/>
  </cols>
  <sheetData>
    <row r="1" spans="1:8" ht="17.399999999999999" x14ac:dyDescent="0.3">
      <c r="A1" s="112" t="s">
        <v>42</v>
      </c>
      <c r="B1" s="113"/>
      <c r="C1" s="113"/>
      <c r="D1" s="113"/>
      <c r="E1" s="113"/>
      <c r="F1" s="113"/>
      <c r="G1" s="113"/>
      <c r="H1" s="114"/>
    </row>
    <row r="2" spans="1:8" ht="17.399999999999999" thickBot="1" x14ac:dyDescent="0.35">
      <c r="A2" s="115" t="s">
        <v>70</v>
      </c>
      <c r="B2" s="116"/>
      <c r="C2" s="116"/>
      <c r="D2" s="116"/>
      <c r="E2" s="116"/>
      <c r="F2" s="116"/>
      <c r="G2" s="116"/>
      <c r="H2" s="117"/>
    </row>
    <row r="3" spans="1:8" ht="16.8" x14ac:dyDescent="0.3">
      <c r="A3" s="39"/>
      <c r="B3" s="40"/>
      <c r="C3" s="40"/>
      <c r="D3" s="40"/>
      <c r="E3" s="40"/>
      <c r="F3" s="40"/>
      <c r="G3" s="40"/>
      <c r="H3" s="41"/>
    </row>
    <row r="4" spans="1:8" x14ac:dyDescent="0.3">
      <c r="A4" s="39"/>
      <c r="C4" s="118" t="s">
        <v>34</v>
      </c>
      <c r="D4" s="118"/>
      <c r="F4" s="119" t="s">
        <v>68</v>
      </c>
      <c r="G4" s="119"/>
      <c r="H4" s="41"/>
    </row>
    <row r="5" spans="1:8" ht="30" customHeight="1" x14ac:dyDescent="0.3">
      <c r="A5" s="39"/>
      <c r="C5" s="119" t="s">
        <v>35</v>
      </c>
      <c r="D5" s="119"/>
      <c r="F5" s="120">
        <v>3262.58</v>
      </c>
      <c r="G5" s="120"/>
      <c r="H5" s="41"/>
    </row>
    <row r="6" spans="1:8" x14ac:dyDescent="0.3">
      <c r="A6" s="39"/>
      <c r="B6" s="44"/>
      <c r="C6" s="44"/>
      <c r="D6" s="44"/>
      <c r="E6" s="44"/>
      <c r="F6" s="44"/>
      <c r="H6" s="41"/>
    </row>
    <row r="7" spans="1:8" x14ac:dyDescent="0.3">
      <c r="A7" s="39"/>
      <c r="B7" s="118" t="s">
        <v>71</v>
      </c>
      <c r="C7" s="118"/>
      <c r="D7" s="118"/>
      <c r="E7" s="118"/>
      <c r="F7" s="118"/>
      <c r="G7" s="118"/>
      <c r="H7" s="41"/>
    </row>
    <row r="8" spans="1:8" x14ac:dyDescent="0.3">
      <c r="A8" s="39"/>
      <c r="B8" s="45"/>
      <c r="C8" s="46"/>
      <c r="D8" s="47"/>
      <c r="E8" s="47"/>
      <c r="F8" s="47"/>
      <c r="H8" s="41"/>
    </row>
    <row r="9" spans="1:8" ht="36.6" customHeight="1" x14ac:dyDescent="0.3">
      <c r="A9" s="39"/>
      <c r="B9" s="126" t="s">
        <v>36</v>
      </c>
      <c r="C9" s="127"/>
      <c r="D9" s="128"/>
      <c r="F9" s="121" t="str">
        <f>C5</f>
        <v>MEDIA GEOMETRICA CON PRESUPUESTO OFICIAL</v>
      </c>
      <c r="G9" s="121"/>
      <c r="H9" s="41"/>
    </row>
    <row r="10" spans="1:8" x14ac:dyDescent="0.3">
      <c r="A10" s="39"/>
      <c r="B10" s="123">
        <v>91824624</v>
      </c>
      <c r="C10" s="124"/>
      <c r="D10" s="125"/>
      <c r="F10" s="122">
        <f>GEOMEAN(B10,E14,E15)</f>
        <v>87328266.764339685</v>
      </c>
      <c r="G10" s="122"/>
      <c r="H10" s="41"/>
    </row>
    <row r="11" spans="1:8" x14ac:dyDescent="0.3">
      <c r="A11" s="39"/>
      <c r="B11" s="47"/>
      <c r="C11" s="47"/>
      <c r="D11" s="47"/>
      <c r="E11" s="47"/>
      <c r="F11" s="47"/>
      <c r="H11" s="41"/>
    </row>
    <row r="12" spans="1:8" x14ac:dyDescent="0.3">
      <c r="A12" s="39"/>
      <c r="B12" s="118" t="s">
        <v>37</v>
      </c>
      <c r="C12" s="118"/>
      <c r="D12" s="118"/>
      <c r="E12" s="118"/>
      <c r="F12" s="118"/>
      <c r="G12" s="118"/>
      <c r="H12" s="41"/>
    </row>
    <row r="13" spans="1:8" ht="30" x14ac:dyDescent="0.3">
      <c r="A13" s="39"/>
      <c r="B13" s="42" t="s">
        <v>38</v>
      </c>
      <c r="C13" s="118" t="s">
        <v>39</v>
      </c>
      <c r="D13" s="118"/>
      <c r="E13" s="43" t="s">
        <v>40</v>
      </c>
      <c r="F13" s="43" t="s">
        <v>41</v>
      </c>
      <c r="G13" s="42" t="s">
        <v>26</v>
      </c>
      <c r="H13" s="41"/>
    </row>
    <row r="14" spans="1:8" x14ac:dyDescent="0.3">
      <c r="A14" s="39"/>
      <c r="B14" s="48">
        <v>1</v>
      </c>
      <c r="C14" s="111" t="s">
        <v>45</v>
      </c>
      <c r="D14" s="111"/>
      <c r="E14" s="49">
        <v>83969636</v>
      </c>
      <c r="F14" s="110">
        <v>300</v>
      </c>
      <c r="G14" s="50">
        <f>+$F$14*(1-($F$10-E14)/$F$10)</f>
        <v>288.46204938406777</v>
      </c>
      <c r="H14" s="41"/>
    </row>
    <row r="15" spans="1:8" x14ac:dyDescent="0.3">
      <c r="A15" s="39"/>
      <c r="B15" s="48">
        <v>2</v>
      </c>
      <c r="C15" s="111" t="s">
        <v>69</v>
      </c>
      <c r="D15" s="111"/>
      <c r="E15" s="49">
        <v>86374012</v>
      </c>
      <c r="F15" s="110"/>
      <c r="G15" s="50">
        <f>+$F$14*(1-($F$10-E15)/$F$10)</f>
        <v>296.72183543875389</v>
      </c>
      <c r="H15" s="41"/>
    </row>
    <row r="16" spans="1:8" ht="15.6" thickBot="1" x14ac:dyDescent="0.35">
      <c r="A16" s="51"/>
      <c r="B16" s="52"/>
      <c r="C16" s="52"/>
      <c r="D16" s="52"/>
      <c r="E16" s="53"/>
      <c r="F16" s="52"/>
      <c r="G16" s="52"/>
      <c r="H16" s="54"/>
    </row>
  </sheetData>
  <mergeCells count="16">
    <mergeCell ref="F14:F15"/>
    <mergeCell ref="C15:D15"/>
    <mergeCell ref="A1:H1"/>
    <mergeCell ref="A2:H2"/>
    <mergeCell ref="C4:D4"/>
    <mergeCell ref="F4:G4"/>
    <mergeCell ref="C5:D5"/>
    <mergeCell ref="F5:G5"/>
    <mergeCell ref="B12:G12"/>
    <mergeCell ref="C13:D13"/>
    <mergeCell ref="C14:D14"/>
    <mergeCell ref="B7:G7"/>
    <mergeCell ref="F9:G9"/>
    <mergeCell ref="F10:G10"/>
    <mergeCell ref="B10:D10"/>
    <mergeCell ref="B9:D9"/>
  </mergeCells>
  <conditionalFormatting sqref="E33">
    <cfRule type="colorScale" priority="1">
      <colorScale>
        <cfvo type="min"/>
        <cfvo type="max"/>
        <color rgb="FF00FF00"/>
        <color theme="5"/>
      </colorScale>
    </cfRule>
  </conditionalFormatting>
  <conditionalFormatting sqref="E34">
    <cfRule type="colorScale" priority="6">
      <colorScale>
        <cfvo type="min"/>
        <cfvo type="max"/>
        <color rgb="FF00FF00"/>
        <color theme="5"/>
      </colorScale>
    </cfRule>
    <cfRule type="colorScale" priority="7">
      <colorScale>
        <cfvo type="min"/>
        <cfvo type="max"/>
        <color rgb="FF00FF00"/>
        <color theme="5"/>
      </colorScale>
    </cfRule>
  </conditionalFormatting>
  <conditionalFormatting sqref="E35">
    <cfRule type="colorScale" priority="2">
      <colorScale>
        <cfvo type="min"/>
        <cfvo type="max"/>
        <color rgb="FF00FF00"/>
        <color theme="5"/>
      </colorScale>
    </cfRule>
  </conditionalFormatting>
  <conditionalFormatting sqref="E35:E38">
    <cfRule type="colorScale" priority="8">
      <colorScale>
        <cfvo type="min"/>
        <cfvo type="max"/>
        <color rgb="FF00FF00"/>
        <color theme="5"/>
      </colorScale>
    </cfRule>
  </conditionalFormatting>
  <conditionalFormatting sqref="E36">
    <cfRule type="colorScale" priority="3">
      <colorScale>
        <cfvo type="min"/>
        <cfvo type="max"/>
        <color rgb="FF00FF00"/>
        <color theme="5"/>
      </colorScale>
    </cfRule>
  </conditionalFormatting>
  <conditionalFormatting sqref="E37">
    <cfRule type="colorScale" priority="4">
      <colorScale>
        <cfvo type="min"/>
        <cfvo type="max"/>
        <color rgb="FF00FF00"/>
        <color theme="5"/>
      </colorScale>
    </cfRule>
  </conditionalFormatting>
  <conditionalFormatting sqref="E38">
    <cfRule type="colorScale" priority="5">
      <colorScale>
        <cfvo type="min"/>
        <cfvo type="max"/>
        <color rgb="FF00FF00"/>
        <color theme="5"/>
      </colorScale>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1C74A-5A29-4CB4-AA7B-87DEDA1FEC71}">
  <dimension ref="B1:E19"/>
  <sheetViews>
    <sheetView showGridLines="0" topLeftCell="B1" workbookViewId="0">
      <selection activeCell="F13" sqref="F13"/>
    </sheetView>
  </sheetViews>
  <sheetFormatPr baseColWidth="10" defaultColWidth="11.44140625" defaultRowHeight="15" x14ac:dyDescent="0.25"/>
  <cols>
    <col min="1" max="1" width="1.5546875" style="55" customWidth="1"/>
    <col min="2" max="2" width="54.6640625" style="55" customWidth="1"/>
    <col min="3" max="3" width="9.5546875" style="62" bestFit="1" customWidth="1"/>
    <col min="4" max="5" width="22.44140625" style="55" customWidth="1"/>
    <col min="6" max="16384" width="11.44140625" style="55"/>
  </cols>
  <sheetData>
    <row r="1" spans="2:5" x14ac:dyDescent="0.25">
      <c r="B1" s="129" t="s">
        <v>25</v>
      </c>
      <c r="C1" s="129"/>
      <c r="D1" s="129"/>
      <c r="E1" s="129"/>
    </row>
    <row r="2" spans="2:5" x14ac:dyDescent="0.25">
      <c r="B2" s="130" t="s">
        <v>27</v>
      </c>
      <c r="C2" s="130"/>
      <c r="D2" s="130"/>
      <c r="E2" s="130"/>
    </row>
    <row r="3" spans="2:5" x14ac:dyDescent="0.25">
      <c r="B3" s="56" t="s">
        <v>28</v>
      </c>
      <c r="C3" s="56" t="s">
        <v>26</v>
      </c>
      <c r="D3" s="142" t="s">
        <v>44</v>
      </c>
      <c r="E3" s="144" t="s">
        <v>45</v>
      </c>
    </row>
    <row r="4" spans="2:5" x14ac:dyDescent="0.25">
      <c r="B4" s="57" t="s">
        <v>29</v>
      </c>
      <c r="C4" s="57">
        <f>C5+C6</f>
        <v>580</v>
      </c>
      <c r="D4" s="58">
        <f>+D5+D6</f>
        <v>526.72183543875394</v>
      </c>
      <c r="E4" s="58">
        <f>+E5+E6</f>
        <v>518.46204938406777</v>
      </c>
    </row>
    <row r="5" spans="2:5" x14ac:dyDescent="0.25">
      <c r="B5" s="59" t="s">
        <v>43</v>
      </c>
      <c r="C5" s="6">
        <v>300</v>
      </c>
      <c r="D5" s="60">
        <f>+'ECONOMICA '!G15</f>
        <v>296.72183543875389</v>
      </c>
      <c r="E5" s="60">
        <f>+'ECONOMICA '!G14</f>
        <v>288.46204938406777</v>
      </c>
    </row>
    <row r="6" spans="2:5" x14ac:dyDescent="0.25">
      <c r="B6" s="59" t="s">
        <v>30</v>
      </c>
      <c r="C6" s="6">
        <v>280</v>
      </c>
      <c r="D6" s="60">
        <f>+Deducibles!D24</f>
        <v>230</v>
      </c>
      <c r="E6" s="60">
        <f>+Deducibles!F24</f>
        <v>230</v>
      </c>
    </row>
    <row r="7" spans="2:5" x14ac:dyDescent="0.25">
      <c r="B7" s="57" t="s">
        <v>31</v>
      </c>
      <c r="C7" s="57">
        <f>C8+C9</f>
        <v>400</v>
      </c>
      <c r="D7" s="58">
        <f>+D8+D9</f>
        <v>310.71428571428572</v>
      </c>
      <c r="E7" s="58">
        <f>+E8+E9</f>
        <v>319.80198019801981</v>
      </c>
    </row>
    <row r="8" spans="2:5" x14ac:dyDescent="0.25">
      <c r="B8" s="59" t="s">
        <v>32</v>
      </c>
      <c r="C8" s="6">
        <v>300</v>
      </c>
      <c r="D8" s="60">
        <f>+DRONES!D12</f>
        <v>210.71428571428572</v>
      </c>
      <c r="E8" s="60">
        <f>+DRONES!F12</f>
        <v>219.80198019801981</v>
      </c>
    </row>
    <row r="9" spans="2:5" x14ac:dyDescent="0.25">
      <c r="B9" s="59" t="s">
        <v>33</v>
      </c>
      <c r="C9" s="6">
        <v>100</v>
      </c>
      <c r="D9" s="60">
        <v>100</v>
      </c>
      <c r="E9" s="60">
        <v>100</v>
      </c>
    </row>
    <row r="10" spans="2:5" x14ac:dyDescent="0.25">
      <c r="B10" s="57" t="s">
        <v>72</v>
      </c>
      <c r="C10" s="57">
        <v>20</v>
      </c>
      <c r="D10" s="58">
        <f>+D11</f>
        <v>0</v>
      </c>
      <c r="E10" s="58">
        <f>+E11</f>
        <v>0</v>
      </c>
    </row>
    <row r="11" spans="2:5" ht="27.6" x14ac:dyDescent="0.25">
      <c r="B11" s="61" t="s">
        <v>73</v>
      </c>
      <c r="C11" s="6">
        <v>20</v>
      </c>
      <c r="D11" s="8">
        <v>0</v>
      </c>
      <c r="E11" s="8">
        <v>0</v>
      </c>
    </row>
    <row r="12" spans="2:5" x14ac:dyDescent="0.25">
      <c r="B12" s="56" t="s">
        <v>7</v>
      </c>
      <c r="C12" s="56">
        <f>+C4+C7+C10</f>
        <v>1000</v>
      </c>
      <c r="D12" s="143">
        <f>+D4+D7+D10</f>
        <v>837.43612115303972</v>
      </c>
      <c r="E12" s="145">
        <f>+E4+E7+E10</f>
        <v>838.26402958208757</v>
      </c>
    </row>
    <row r="19" spans="2:2" x14ac:dyDescent="0.25">
      <c r="B19" s="38"/>
    </row>
  </sheetData>
  <mergeCells count="2">
    <mergeCell ref="B1:E1"/>
    <mergeCell ref="B2: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92252EA1D9A224FBBB011C0A4F6D727" ma:contentTypeVersion="7" ma:contentTypeDescription="Crear nuevo documento." ma:contentTypeScope="" ma:versionID="2a2ffe83234039fa2f921052b646ee29">
  <xsd:schema xmlns:xsd="http://www.w3.org/2001/XMLSchema" xmlns:xs="http://www.w3.org/2001/XMLSchema" xmlns:p="http://schemas.microsoft.com/office/2006/metadata/properties" xmlns:ns3="e8a69e0c-abfd-49a6-8edb-7cd39844ce9d" targetNamespace="http://schemas.microsoft.com/office/2006/metadata/properties" ma:root="true" ma:fieldsID="b8075984240141a1737072aa96ed8b4a" ns3:_="">
    <xsd:import namespace="e8a69e0c-abfd-49a6-8edb-7cd39844ce9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a69e0c-abfd-49a6-8edb-7cd39844ce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65C53D-59B0-4DD0-AF5D-EB1284A0EC4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FBC02B0-D832-41EC-8376-BF627BA51B4F}">
  <ds:schemaRefs>
    <ds:schemaRef ds:uri="http://schemas.microsoft.com/sharepoint/v3/contenttype/forms"/>
  </ds:schemaRefs>
</ds:datastoreItem>
</file>

<file path=customXml/itemProps3.xml><?xml version="1.0" encoding="utf-8"?>
<ds:datastoreItem xmlns:ds="http://schemas.openxmlformats.org/officeDocument/2006/customXml" ds:itemID="{74A983F1-2F87-4941-AA87-A7BDACF607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a69e0c-abfd-49a6-8edb-7cd39844ce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GENERALIDADES</vt:lpstr>
      <vt:lpstr>DRONES</vt:lpstr>
      <vt:lpstr>Deducibles</vt:lpstr>
      <vt:lpstr>ECONOMICA </vt:lpstr>
      <vt:lpstr>CONSOLIDADO</vt:lpstr>
    </vt:vector>
  </TitlesOfParts>
  <Company>Aon Colombia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CONDICIONES TÉCNICAS COMPLEMENTARIAS Y DEDUCIBLES</dc:title>
  <dc:creator>Carlos Bejarano</dc:creator>
  <cp:lastModifiedBy>Héctor Aguirre Méndez</cp:lastModifiedBy>
  <cp:lastPrinted>2019-08-13T18:50:51Z</cp:lastPrinted>
  <dcterms:created xsi:type="dcterms:W3CDTF">2011-06-07T15:20:54Z</dcterms:created>
  <dcterms:modified xsi:type="dcterms:W3CDTF">2026-07-22T01:40:45Z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0x010100492252EA1D9A224FBBB011C0A4F6D727</vt:lpwstr>
  </property>
  <property fmtid="{D5CDD505-2E9C-101B-9397-08002B2CF9AE}" pid="3" name="TitusGUID">
    <vt:lpwstr>5f395571-6b83-4157-aaa9-51c771a25ace</vt:lpwstr>
  </property>
  <property fmtid="{D5CDD505-2E9C-101B-9397-08002B2CF9AE}" pid="4" name="AonClassification">
    <vt:lpwstr>ADC_class_200</vt:lpwstr>
  </property>
</Properties>
</file>