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bibiana\AppData\Local\Microsoft\Windows\INetCache\Content.Outlook\LNWDQJRO\"/>
    </mc:Choice>
  </mc:AlternateContent>
  <xr:revisionPtr revIDLastSave="0" documentId="13_ncr:1_{D641A98F-DEA4-4ABD-933D-58597D63073F}" xr6:coauthVersionLast="47" xr6:coauthVersionMax="47" xr10:uidLastSave="{00000000-0000-0000-0000-000000000000}"/>
  <bookViews>
    <workbookView xWindow="20370" yWindow="-120" windowWidth="20730" windowHeight="11040" tabRatio="638" xr2:uid="{00000000-000D-0000-FFFF-FFFF00000000}"/>
  </bookViews>
  <sheets>
    <sheet name="GRUPO 1" sheetId="6" r:id="rId1"/>
    <sheet name="GRUPO 2" sheetId="7" r:id="rId2"/>
    <sheet name="GRUPO 3" sheetId="12" r:id="rId3"/>
    <sheet name="GRUPO 4" sheetId="13" r:id="rId4"/>
    <sheet name="GRUPO 5" sheetId="14" r:id="rId5"/>
    <sheet name="GRUPO 6" sheetId="15" r:id="rId6"/>
  </sheets>
  <definedNames>
    <definedName name="_xlnm.Print_Area" localSheetId="0">'GRUPO 1'!$A$1:$F$2</definedName>
    <definedName name="_xlnm.Print_Titles" localSheetId="0">'GRUPO 1'!$2:$2</definedName>
    <definedName name="_xlnm.Print_Titles" localSheetId="1">'GRUPO 2'!#REF!</definedName>
    <definedName name="_xlnm.Print_Titles" localSheetId="2">'GRUPO 3'!#REF!</definedName>
  </definedName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15" l="1"/>
  <c r="F6" i="15"/>
  <c r="F5" i="15"/>
  <c r="F5" i="14"/>
  <c r="F23" i="13"/>
  <c r="F22" i="13"/>
  <c r="F21" i="13"/>
  <c r="F20" i="13"/>
  <c r="F13" i="13"/>
  <c r="F12" i="13"/>
  <c r="F5" i="13"/>
  <c r="F19" i="12"/>
  <c r="F12" i="12"/>
  <c r="F5" i="12"/>
  <c r="F19" i="7"/>
  <c r="F12" i="7"/>
  <c r="F5" i="7"/>
  <c r="F14" i="6"/>
  <c r="F13" i="6"/>
  <c r="F6" i="6"/>
  <c r="D15" i="15" l="1"/>
  <c r="F14" i="15"/>
  <c r="D8" i="15"/>
  <c r="D6" i="14"/>
  <c r="F6" i="14"/>
  <c r="D24" i="13"/>
  <c r="D14" i="13"/>
  <c r="F14" i="13"/>
  <c r="D6" i="13"/>
  <c r="F6" i="13"/>
  <c r="F8" i="15" l="1"/>
  <c r="F24" i="13"/>
  <c r="F15" i="15"/>
  <c r="D20" i="12"/>
  <c r="D13" i="12"/>
  <c r="F13" i="12"/>
  <c r="D6" i="12"/>
  <c r="F6" i="12"/>
  <c r="F20" i="12" l="1"/>
  <c r="D20" i="7"/>
  <c r="F20" i="7" l="1"/>
  <c r="D13" i="7"/>
  <c r="F13" i="7"/>
  <c r="D6" i="7"/>
  <c r="F6" i="7"/>
  <c r="D15" i="6"/>
  <c r="F15" i="6" l="1"/>
  <c r="D7" i="6"/>
  <c r="F5" i="6"/>
  <c r="F7" i="6" l="1"/>
</calcChain>
</file>

<file path=xl/sharedStrings.xml><?xml version="1.0" encoding="utf-8"?>
<sst xmlns="http://schemas.openxmlformats.org/spreadsheetml/2006/main" count="210" uniqueCount="75">
  <si>
    <t>VERIFICACION TECNICA HABILITANTE GRUPO 1</t>
  </si>
  <si>
    <t>EXPERIENCIA REQUERIDA</t>
  </si>
  <si>
    <t>NOMBRE</t>
  </si>
  <si>
    <t>PRIMA CERTIFICADA</t>
  </si>
  <si>
    <t>SMMLV</t>
  </si>
  <si>
    <t>TOTAL VERIFICACION</t>
  </si>
  <si>
    <t>CUMPLE / NO CUMPLE</t>
  </si>
  <si>
    <t>CUMPLE</t>
  </si>
  <si>
    <t>VERIFICACION TECNICA HABILITANTE GRUPO 2</t>
  </si>
  <si>
    <t>UNIVERSIDAD DISTRITAL FRANCISCO JOSE DE CALDAS</t>
  </si>
  <si>
    <t>VIGENCIA CONTRATO</t>
  </si>
  <si>
    <t>VERIFICACION TECNICA HABILITANTE GRUPO 3</t>
  </si>
  <si>
    <t>No. CONTRATO</t>
  </si>
  <si>
    <t>Entre uno (1) y hasta cinco (5) certificaciones
- Primas iguales o superiores a 1.900 SMMLV
- Vigencia técnica dentro de los últimos diez (10) años; se aceptan únicamente certificaciones de clientes con contratos ejecutados y liquidados.
La acreditación de experiencia para este grupo deberá comprender todas las pólizas de seguro que lo conforman.</t>
  </si>
  <si>
    <t>AXA COLPATRIA</t>
  </si>
  <si>
    <t>ASEGURADORA SOLIDARIA</t>
  </si>
  <si>
    <t>MAPFRE SEGUROS</t>
  </si>
  <si>
    <t>Entre uno (1) y hasta cinco (5) certificaciones
- Primas iguales o superiores a 500 SMMLV
- Vigencia técnica dentro de los últimos diez (10) años; se aceptan únicamente certificaciones de clientes con contratos ejecutados y liquidados.</t>
  </si>
  <si>
    <t>SEGUROS AURORA</t>
  </si>
  <si>
    <t>HDI SEGUROS</t>
  </si>
  <si>
    <t>Entre uno (1) y hasta cinco (5) certificaciones
- Primas iguales o superiores a 300 SMMLV
- Vigencia técnica dentro de los últimos diez (10) años Vigencia técnica dentro de los últimos diez (10) años; se aceptan únicamente certificaciones de clientes con contratos ejecutados y liquidados.  Se aceptan primas emitidas para las pólizas de accidentes personales escolares y accidentes personales colectivo.</t>
  </si>
  <si>
    <t>Entre uno (1) y hasta cinco (5) certificaciones
- Primas iguales o superiores a 50 SMMLV
- Vigencia técnica dentro de los últimos diez (10) años; se aceptan únicamente certificaciones de clientes con contratos ejecutados y liquidados.  NO SE EXIGIRA EXPERIENCIA PARA EL RAMO DE SOAT.</t>
  </si>
  <si>
    <t>VERIFICACION TECNICA HABILITANTE GRUPO 5</t>
  </si>
  <si>
    <t>VERIFICACION TECNICA HABILITANTE GRUPO 4</t>
  </si>
  <si>
    <t xml:space="preserve">Entre uno (1) y hasta cinco (5) certificaciones
-- Primas iguales o superiores a 20 SMMLV
- Vigencia técnica dentro de los últimos diez (10) años; Vigencia técnica dentro de los últimos diez (10) años; se aceptan únicamente certificaciones de clientes con contratos ejecutados y liquidados. Se aceptan pólizas de casco aviación y Responsabilidad civil extracontractual. </t>
  </si>
  <si>
    <t>VERIFICACION TECNICA HABILITANTE GRUPO 6</t>
  </si>
  <si>
    <t>UT SOLIDARIA-MAPFRE-UDISTRITAL2026</t>
  </si>
  <si>
    <t>Municipio de Medellín</t>
  </si>
  <si>
    <t>21/08/2018 Hasta 21/08/2019</t>
  </si>
  <si>
    <t>Universidad Dsitrital Francisco Jose de caldas</t>
  </si>
  <si>
    <t>1/11/2018 Hasta  31/10/2019</t>
  </si>
  <si>
    <t>SECRETARIA
GENERAL
ALCALDIA
MAYOR DE
BOGOTÁ</t>
  </si>
  <si>
    <t>SERVICIO
NACIONAL
DE
APRENDIZAJE
- SENA</t>
  </si>
  <si>
    <t>15/04/2019 Hasta el 15/10/2020</t>
  </si>
  <si>
    <t>19/08/2020 Hasta el 09/10/2021</t>
  </si>
  <si>
    <t>UT-AXA-SBS-CHUBB-UDISTRITAL2026</t>
  </si>
  <si>
    <t>ALCALDÍA DE SANTIAGO DE CAL</t>
  </si>
  <si>
    <t>23/06/2020 hasta 30/08/2021</t>
  </si>
  <si>
    <t>Entre uno (1) y hasta cinco (5) certificaciones
- Primas iguales o superiores a 150 SMMLV
- Vigencia técnica dentro de los últimos diez (10) años; se aceptan únicamente certificaciones de clientes con contratos ejecutados y liquidados.</t>
  </si>
  <si>
    <t>SERVICIOS POSTALES NACIONALES S.A</t>
  </si>
  <si>
    <t>25/11/2015 Hasta 24/11/2017</t>
  </si>
  <si>
    <t>EMPRESA DE TRANSPORTE DEL TERCER MILENIO TRANSMILENIO
S.A.</t>
  </si>
  <si>
    <t>22/06/2022 Hasta 01/10/2023</t>
  </si>
  <si>
    <t>UT AXA COLPATRIA - SBS - CHUBB-</t>
  </si>
  <si>
    <t>MUNICIPIO DE MEDELLIN</t>
  </si>
  <si>
    <t>01/11/2018 Hasta 31/10/2019</t>
  </si>
  <si>
    <t>FISCALIA
GENERAL DE
LA NACION</t>
  </si>
  <si>
    <t>22/06/2019 Hasta 10/03/2022</t>
  </si>
  <si>
    <t>12/04/2019 Hasta 15/10/2020</t>
  </si>
  <si>
    <t>UNION TEMPORAL TEMPORAL ESTADO – MUNDIAL CONVOCATORIA PUBLICA 006-2026</t>
  </si>
  <si>
    <t>CATEDRAL DE SAL DE ZIPAQUIRA S.A.SEM</t>
  </si>
  <si>
    <t>01/01/2023 Hasta 09/02/2024</t>
  </si>
  <si>
    <t>DEPARTAMENTO DE
ANTIOQUIA</t>
  </si>
  <si>
    <t>17/05/2018 HASTA 24/11/2018</t>
  </si>
  <si>
    <t>CAJA DE
COMPENSACION FAMILIAR COMPENSAR</t>
  </si>
  <si>
    <t>31/08/2020 HASTA 31/12/2021</t>
  </si>
  <si>
    <t>Universidad Pedagógica y
Tecnológica de
Colombia</t>
  </si>
  <si>
    <t>26/02/2020 Hasta 26/08//2020</t>
  </si>
  <si>
    <t>Institución
Universitaria Antonio
Jose Camacho</t>
  </si>
  <si>
    <t>05/08/2021 Hasta 05/08/2022</t>
  </si>
  <si>
    <t>Agencia Nacional de Minería</t>
  </si>
  <si>
    <t>12/09/202 Hasta 19/07/2024</t>
  </si>
  <si>
    <t>Universidad Católica
de Manizales</t>
  </si>
  <si>
    <t>01/07/2019 Hasta 01/01/2020</t>
  </si>
  <si>
    <t>Secretaría de Vigilancia Convivencia y Justicia</t>
  </si>
  <si>
    <t>16/07/2017 Hasta 29/09/2018</t>
  </si>
  <si>
    <t>Secretaria Distrital de Seguridad
Convivencia y Justicia</t>
  </si>
  <si>
    <t>22/12/20222 –
29/12/2023</t>
  </si>
  <si>
    <t>Unida de Búsqueda
de Personas Dadas por Desaparecidas en el Contexto y en razón del Conflicto
Armado</t>
  </si>
  <si>
    <t>01/12/2022 –
30/05/2024</t>
  </si>
  <si>
    <t>Instituto Geográfico
Agustín Codazzi -
IGAC</t>
  </si>
  <si>
    <t>19/06/2024 –
19/07/2025</t>
  </si>
  <si>
    <t>ELECTRIFICADORA
DEL META S.A ESP</t>
  </si>
  <si>
    <t>03/02/2019-
05/03/2023</t>
  </si>
  <si>
    <t>se rechaza la oferta por no atender el llamado a subsanacion por parte de la Universidad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</si>
</sst>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\ #,##0;\-&quot;$&quot;\ #,##0"/>
    <numFmt numFmtId="6" formatCode="&quot;$&quot;\ #,##0;[Red]\-&quot;$&quot;\ #,##0"/>
    <numFmt numFmtId="44" formatCode="_-&quot;$&quot;\ * #,##0.00_-;\-&quot;$&quot;\ * #,##0.00_-;_-&quot;$&quot;\ * &quot;-&quot;??_-;_-@_-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Tahoma"/>
      <family val="2"/>
    </font>
    <font>
      <b/>
      <sz val="12"/>
      <color theme="1"/>
      <name val="Tahoma"/>
      <family val="2"/>
    </font>
    <font>
      <b/>
      <sz val="12"/>
      <color theme="0"/>
      <name val="Tahoma"/>
      <family val="2"/>
    </font>
    <font>
      <b/>
      <sz val="12"/>
      <name val="Tahoma"/>
      <family val="2"/>
    </font>
    <font>
      <sz val="12"/>
      <color theme="1"/>
      <name val="Arial Narrow"/>
      <family val="2"/>
    </font>
    <font>
      <sz val="12"/>
      <name val="Arial Narrow"/>
      <family val="2"/>
    </font>
    <font>
      <b/>
      <sz val="12"/>
      <color theme="1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44" fontId="2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5" fontId="3" fillId="0" borderId="1" xfId="3" applyNumberFormat="1" applyFont="1" applyBorder="1" applyAlignment="1">
      <alignment vertical="center"/>
    </xf>
    <xf numFmtId="5" fontId="3" fillId="0" borderId="1" xfId="3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right" vertical="center" wrapText="1"/>
    </xf>
    <xf numFmtId="5" fontId="4" fillId="0" borderId="1" xfId="3" applyNumberFormat="1" applyFont="1" applyBorder="1" applyAlignment="1">
      <alignment vertical="center"/>
    </xf>
    <xf numFmtId="4" fontId="4" fillId="0" borderId="1" xfId="0" applyNumberFormat="1" applyFont="1" applyBorder="1" applyAlignment="1">
      <alignment horizontal="right" vertical="center" wrapText="1"/>
    </xf>
    <xf numFmtId="0" fontId="5" fillId="3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5" fontId="7" fillId="0" borderId="1" xfId="3" applyNumberFormat="1" applyFont="1" applyBorder="1" applyAlignment="1">
      <alignment horizontal="center" vertical="center" wrapText="1"/>
    </xf>
    <xf numFmtId="5" fontId="7" fillId="0" borderId="1" xfId="3" applyNumberFormat="1" applyFont="1" applyBorder="1" applyAlignment="1">
      <alignment vertical="center"/>
    </xf>
    <xf numFmtId="14" fontId="8" fillId="0" borderId="1" xfId="3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6" fontId="7" fillId="0" borderId="1" xfId="0" applyNumberFormat="1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0" fontId="6" fillId="5" borderId="2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</cellXfs>
  <cellStyles count="4">
    <cellStyle name="Moneda" xfId="3" builtinId="4"/>
    <cellStyle name="Normal" xfId="0" builtinId="0"/>
    <cellStyle name="Normal 2 10" xfId="2" xr:uid="{00000000-0005-0000-0000-000002000000}"/>
    <cellStyle name="Normal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"/>
  <sheetViews>
    <sheetView showGridLines="0" tabSelected="1" topLeftCell="A13" zoomScale="90" zoomScaleNormal="90" workbookViewId="0">
      <selection activeCell="D5" sqref="D5"/>
    </sheetView>
  </sheetViews>
  <sheetFormatPr baseColWidth="10" defaultColWidth="0" defaultRowHeight="15" zeroHeight="1" x14ac:dyDescent="0.25"/>
  <cols>
    <col min="1" max="1" width="36" style="1" customWidth="1"/>
    <col min="2" max="2" width="22.28515625" style="1" customWidth="1"/>
    <col min="3" max="3" width="32.28515625" style="1" customWidth="1"/>
    <col min="4" max="4" width="21.5703125" style="1" bestFit="1" customWidth="1"/>
    <col min="5" max="5" width="27.7109375" style="1" customWidth="1"/>
    <col min="6" max="6" width="22.28515625" style="1" customWidth="1"/>
    <col min="7" max="16384" width="22.28515625" style="1" hidden="1"/>
  </cols>
  <sheetData>
    <row r="1" spans="1:6" ht="26.25" customHeight="1" x14ac:dyDescent="0.25">
      <c r="A1" s="25" t="s">
        <v>9</v>
      </c>
      <c r="B1" s="26"/>
      <c r="C1" s="26"/>
      <c r="D1" s="26"/>
      <c r="E1" s="26"/>
      <c r="F1" s="27"/>
    </row>
    <row r="2" spans="1:6" ht="30" customHeight="1" x14ac:dyDescent="0.25">
      <c r="A2" s="28" t="s">
        <v>0</v>
      </c>
      <c r="B2" s="29"/>
      <c r="C2" s="29"/>
      <c r="D2" s="29"/>
      <c r="E2" s="29"/>
      <c r="F2" s="30"/>
    </row>
    <row r="3" spans="1:6" x14ac:dyDescent="0.25">
      <c r="A3" s="21" t="s">
        <v>26</v>
      </c>
      <c r="B3" s="22"/>
      <c r="C3" s="22"/>
      <c r="D3" s="22"/>
      <c r="E3" s="22"/>
      <c r="F3" s="23"/>
    </row>
    <row r="4" spans="1:6" ht="30" x14ac:dyDescent="0.25">
      <c r="A4" s="11" t="s">
        <v>1</v>
      </c>
      <c r="B4" s="2" t="s">
        <v>12</v>
      </c>
      <c r="C4" s="2" t="s">
        <v>2</v>
      </c>
      <c r="D4" s="11" t="s">
        <v>3</v>
      </c>
      <c r="E4" s="11" t="s">
        <v>10</v>
      </c>
      <c r="F4" s="2" t="s">
        <v>4</v>
      </c>
    </row>
    <row r="5" spans="1:6" ht="136.5" customHeight="1" x14ac:dyDescent="0.25">
      <c r="A5" s="31" t="s">
        <v>13</v>
      </c>
      <c r="B5" s="13">
        <v>115</v>
      </c>
      <c r="C5" s="3" t="s">
        <v>27</v>
      </c>
      <c r="D5" s="4">
        <v>9931173992</v>
      </c>
      <c r="E5" s="3" t="s">
        <v>30</v>
      </c>
      <c r="F5" s="6">
        <f>+D5/828116</f>
        <v>11992.491380434625</v>
      </c>
    </row>
    <row r="6" spans="1:6" ht="136.5" customHeight="1" x14ac:dyDescent="0.25">
      <c r="A6" s="32"/>
      <c r="B6" s="13">
        <v>139</v>
      </c>
      <c r="C6" s="3" t="s">
        <v>29</v>
      </c>
      <c r="D6" s="4">
        <v>435846622</v>
      </c>
      <c r="E6" s="3" t="s">
        <v>28</v>
      </c>
      <c r="F6" s="6">
        <f>+D6/828116</f>
        <v>526.31107477696366</v>
      </c>
    </row>
    <row r="7" spans="1:6" x14ac:dyDescent="0.25">
      <c r="A7" s="21" t="s">
        <v>5</v>
      </c>
      <c r="B7" s="22"/>
      <c r="C7" s="23"/>
      <c r="D7" s="7">
        <f>SUM(D5:D6)</f>
        <v>10367020614</v>
      </c>
      <c r="E7" s="7"/>
      <c r="F7" s="8">
        <f>SUM(F5:F6)</f>
        <v>12518.802455211589</v>
      </c>
    </row>
    <row r="8" spans="1:6" x14ac:dyDescent="0.25">
      <c r="A8" s="24" t="s">
        <v>6</v>
      </c>
      <c r="B8" s="24"/>
      <c r="C8" s="24"/>
      <c r="D8" s="24"/>
      <c r="E8" s="9"/>
      <c r="F8" s="10" t="s">
        <v>7</v>
      </c>
    </row>
    <row r="9" spans="1:6" x14ac:dyDescent="0.25"/>
    <row r="10" spans="1:6" x14ac:dyDescent="0.25"/>
    <row r="11" spans="1:6" x14ac:dyDescent="0.25">
      <c r="A11" s="21" t="s">
        <v>35</v>
      </c>
      <c r="B11" s="22"/>
      <c r="C11" s="22"/>
      <c r="D11" s="22"/>
      <c r="E11" s="22"/>
      <c r="F11" s="23"/>
    </row>
    <row r="12" spans="1:6" ht="30" x14ac:dyDescent="0.25">
      <c r="A12" s="11" t="s">
        <v>1</v>
      </c>
      <c r="B12" s="2" t="s">
        <v>12</v>
      </c>
      <c r="C12" s="2" t="s">
        <v>2</v>
      </c>
      <c r="D12" s="11" t="s">
        <v>3</v>
      </c>
      <c r="E12" s="11" t="s">
        <v>10</v>
      </c>
      <c r="F12" s="2" t="s">
        <v>4</v>
      </c>
    </row>
    <row r="13" spans="1:6" ht="136.5" customHeight="1" x14ac:dyDescent="0.25">
      <c r="A13" s="31" t="s">
        <v>13</v>
      </c>
      <c r="B13" s="13">
        <v>98</v>
      </c>
      <c r="C13" s="13" t="s">
        <v>31</v>
      </c>
      <c r="D13" s="4">
        <v>580164269</v>
      </c>
      <c r="E13" s="14" t="s">
        <v>33</v>
      </c>
      <c r="F13" s="6">
        <f>+D13/877803</f>
        <v>660.92764435756089</v>
      </c>
    </row>
    <row r="14" spans="1:6" ht="136.5" customHeight="1" x14ac:dyDescent="0.25">
      <c r="A14" s="32"/>
      <c r="B14" s="13">
        <v>117</v>
      </c>
      <c r="C14" s="13" t="s">
        <v>32</v>
      </c>
      <c r="D14" s="4">
        <v>2121738836</v>
      </c>
      <c r="E14" s="14" t="s">
        <v>34</v>
      </c>
      <c r="F14" s="6">
        <f>+D14/908526</f>
        <v>2335.3639147366175</v>
      </c>
    </row>
    <row r="15" spans="1:6" x14ac:dyDescent="0.25">
      <c r="A15" s="21" t="s">
        <v>5</v>
      </c>
      <c r="B15" s="22"/>
      <c r="C15" s="23"/>
      <c r="D15" s="7">
        <f>SUM(D13:D14)</f>
        <v>2701903105</v>
      </c>
      <c r="E15" s="7"/>
      <c r="F15" s="8">
        <f>SUM(F13:F14)</f>
        <v>2996.2915590941784</v>
      </c>
    </row>
    <row r="16" spans="1:6" x14ac:dyDescent="0.25">
      <c r="A16" s="24" t="s">
        <v>6</v>
      </c>
      <c r="B16" s="24"/>
      <c r="C16" s="24"/>
      <c r="D16" s="24"/>
      <c r="E16" s="9"/>
      <c r="F16" s="10" t="s">
        <v>7</v>
      </c>
    </row>
    <row r="17" x14ac:dyDescent="0.25"/>
  </sheetData>
  <mergeCells count="10">
    <mergeCell ref="A13:A14"/>
    <mergeCell ref="A15:C15"/>
    <mergeCell ref="A16:D16"/>
    <mergeCell ref="A7:C7"/>
    <mergeCell ref="A8:D8"/>
    <mergeCell ref="A1:F1"/>
    <mergeCell ref="A3:F3"/>
    <mergeCell ref="A2:F2"/>
    <mergeCell ref="A5:A6"/>
    <mergeCell ref="A11:F11"/>
  </mergeCells>
  <printOptions horizontalCentered="1"/>
  <pageMargins left="0.59055118110236227" right="0.59055118110236227" top="0.59055118110236227" bottom="0.59055118110236227" header="0.31496062992125984" footer="0.31496062992125984"/>
  <pageSetup paperSize="122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showGridLines="0" topLeftCell="A5" zoomScale="80" zoomScaleNormal="80" workbookViewId="0">
      <selection activeCell="A14" sqref="A14:D14"/>
    </sheetView>
  </sheetViews>
  <sheetFormatPr baseColWidth="10" defaultColWidth="0" defaultRowHeight="15" zeroHeight="1" x14ac:dyDescent="0.25"/>
  <cols>
    <col min="1" max="1" width="36" style="1" customWidth="1"/>
    <col min="2" max="2" width="22.28515625" style="1" customWidth="1"/>
    <col min="3" max="3" width="32.28515625" style="1" customWidth="1"/>
    <col min="4" max="4" width="20.28515625" style="1" customWidth="1"/>
    <col min="5" max="5" width="27.7109375" style="1" customWidth="1"/>
    <col min="6" max="6" width="22.28515625" style="1" customWidth="1"/>
    <col min="7" max="16384" width="22.28515625" style="1" hidden="1"/>
  </cols>
  <sheetData>
    <row r="1" spans="1:6" ht="26.25" customHeight="1" x14ac:dyDescent="0.25">
      <c r="A1" s="25" t="s">
        <v>9</v>
      </c>
      <c r="B1" s="26"/>
      <c r="C1" s="26"/>
      <c r="D1" s="26"/>
      <c r="E1" s="26"/>
      <c r="F1" s="27"/>
    </row>
    <row r="2" spans="1:6" ht="30" customHeight="1" x14ac:dyDescent="0.25">
      <c r="A2" s="28" t="s">
        <v>8</v>
      </c>
      <c r="B2" s="29"/>
      <c r="C2" s="29"/>
      <c r="D2" s="29"/>
      <c r="E2" s="29"/>
      <c r="F2" s="30"/>
    </row>
    <row r="3" spans="1:6" x14ac:dyDescent="0.25">
      <c r="A3" s="21" t="s">
        <v>15</v>
      </c>
      <c r="B3" s="22"/>
      <c r="C3" s="22"/>
      <c r="D3" s="22"/>
      <c r="E3" s="22"/>
      <c r="F3" s="23"/>
    </row>
    <row r="4" spans="1:6" ht="30" x14ac:dyDescent="0.25">
      <c r="A4" s="11" t="s">
        <v>1</v>
      </c>
      <c r="B4" s="2" t="s">
        <v>12</v>
      </c>
      <c r="C4" s="2" t="s">
        <v>2</v>
      </c>
      <c r="D4" s="11" t="s">
        <v>3</v>
      </c>
      <c r="E4" s="11" t="s">
        <v>10</v>
      </c>
      <c r="F4" s="2" t="s">
        <v>4</v>
      </c>
    </row>
    <row r="5" spans="1:6" ht="201" customHeight="1" x14ac:dyDescent="0.25">
      <c r="A5" s="12" t="s">
        <v>38</v>
      </c>
      <c r="B5" s="3">
        <v>120</v>
      </c>
      <c r="C5" s="3" t="s">
        <v>36</v>
      </c>
      <c r="D5" s="4">
        <v>711780821</v>
      </c>
      <c r="E5" s="5" t="s">
        <v>37</v>
      </c>
      <c r="F5" s="6">
        <f>+D5/908526</f>
        <v>783.44573628052467</v>
      </c>
    </row>
    <row r="6" spans="1:6" x14ac:dyDescent="0.25">
      <c r="A6" s="21" t="s">
        <v>5</v>
      </c>
      <c r="B6" s="22"/>
      <c r="C6" s="23"/>
      <c r="D6" s="7">
        <f>SUM(D5:D5)</f>
        <v>711780821</v>
      </c>
      <c r="E6" s="7"/>
      <c r="F6" s="8">
        <f>SUM(F5:F5)</f>
        <v>783.44573628052467</v>
      </c>
    </row>
    <row r="7" spans="1:6" x14ac:dyDescent="0.25">
      <c r="A7" s="24" t="s">
        <v>6</v>
      </c>
      <c r="B7" s="24"/>
      <c r="C7" s="24"/>
      <c r="D7" s="24"/>
      <c r="E7" s="9"/>
      <c r="F7" s="10" t="s">
        <v>7</v>
      </c>
    </row>
    <row r="8" spans="1:6" x14ac:dyDescent="0.25"/>
    <row r="9" spans="1:6" x14ac:dyDescent="0.25"/>
    <row r="10" spans="1:6" x14ac:dyDescent="0.25">
      <c r="A10" s="21" t="s">
        <v>16</v>
      </c>
      <c r="B10" s="22"/>
      <c r="C10" s="22"/>
      <c r="D10" s="22"/>
      <c r="E10" s="22"/>
      <c r="F10" s="23"/>
    </row>
    <row r="11" spans="1:6" ht="30" x14ac:dyDescent="0.25">
      <c r="A11" s="11" t="s">
        <v>1</v>
      </c>
      <c r="B11" s="2" t="s">
        <v>12</v>
      </c>
      <c r="C11" s="2" t="s">
        <v>2</v>
      </c>
      <c r="D11" s="11" t="s">
        <v>3</v>
      </c>
      <c r="E11" s="11" t="s">
        <v>10</v>
      </c>
      <c r="F11" s="2" t="s">
        <v>4</v>
      </c>
    </row>
    <row r="12" spans="1:6" ht="136.5" customHeight="1" x14ac:dyDescent="0.25">
      <c r="A12" s="12" t="s">
        <v>38</v>
      </c>
      <c r="B12" s="3">
        <v>62</v>
      </c>
      <c r="C12" s="3" t="s">
        <v>39</v>
      </c>
      <c r="D12" s="4">
        <v>815000000</v>
      </c>
      <c r="E12" s="5" t="s">
        <v>40</v>
      </c>
      <c r="F12" s="6">
        <f>+D12/737717</f>
        <v>1104.759684269171</v>
      </c>
    </row>
    <row r="13" spans="1:6" x14ac:dyDescent="0.25">
      <c r="A13" s="21" t="s">
        <v>5</v>
      </c>
      <c r="B13" s="22"/>
      <c r="C13" s="23"/>
      <c r="D13" s="7">
        <f>SUM(D12:D12)</f>
        <v>815000000</v>
      </c>
      <c r="E13" s="7"/>
      <c r="F13" s="8">
        <f>SUM(F12:F12)</f>
        <v>1104.759684269171</v>
      </c>
    </row>
    <row r="14" spans="1:6" ht="105" x14ac:dyDescent="0.25">
      <c r="A14" s="24" t="s">
        <v>6</v>
      </c>
      <c r="B14" s="24"/>
      <c r="C14" s="24"/>
      <c r="D14" s="24"/>
      <c r="E14" s="9"/>
      <c r="F14" s="20" t="s">
        <v>74</v>
      </c>
    </row>
    <row r="16" spans="1:6" x14ac:dyDescent="0.25"/>
    <row r="17" spans="1:6" x14ac:dyDescent="0.25">
      <c r="A17" s="21" t="s">
        <v>14</v>
      </c>
      <c r="B17" s="22"/>
      <c r="C17" s="22"/>
      <c r="D17" s="22"/>
      <c r="E17" s="22"/>
      <c r="F17" s="23"/>
    </row>
    <row r="18" spans="1:6" ht="30" x14ac:dyDescent="0.25">
      <c r="A18" s="11" t="s">
        <v>1</v>
      </c>
      <c r="B18" s="2" t="s">
        <v>12</v>
      </c>
      <c r="C18" s="2" t="s">
        <v>2</v>
      </c>
      <c r="D18" s="11" t="s">
        <v>3</v>
      </c>
      <c r="E18" s="11" t="s">
        <v>10</v>
      </c>
      <c r="F18" s="2" t="s">
        <v>4</v>
      </c>
    </row>
    <row r="19" spans="1:6" ht="219" customHeight="1" x14ac:dyDescent="0.25">
      <c r="A19" s="12" t="s">
        <v>38</v>
      </c>
      <c r="B19" s="3">
        <v>113</v>
      </c>
      <c r="C19" s="3" t="s">
        <v>41</v>
      </c>
      <c r="D19" s="4">
        <v>843000000</v>
      </c>
      <c r="E19" s="5" t="s">
        <v>42</v>
      </c>
      <c r="F19" s="6">
        <f>+D19/1160000</f>
        <v>726.72413793103453</v>
      </c>
    </row>
    <row r="20" spans="1:6" x14ac:dyDescent="0.25">
      <c r="A20" s="21" t="s">
        <v>5</v>
      </c>
      <c r="B20" s="22"/>
      <c r="C20" s="23"/>
      <c r="D20" s="7">
        <f>SUM(D19:D19)</f>
        <v>843000000</v>
      </c>
      <c r="E20" s="7"/>
      <c r="F20" s="8">
        <f>SUM(F19:F19)</f>
        <v>726.72413793103453</v>
      </c>
    </row>
    <row r="21" spans="1:6" x14ac:dyDescent="0.25">
      <c r="A21" s="24" t="s">
        <v>6</v>
      </c>
      <c r="B21" s="24"/>
      <c r="C21" s="24"/>
      <c r="D21" s="24"/>
      <c r="E21" s="9"/>
      <c r="F21" s="10" t="s">
        <v>7</v>
      </c>
    </row>
    <row r="22" spans="1:6" x14ac:dyDescent="0.25"/>
    <row r="23" spans="1:6" x14ac:dyDescent="0.25"/>
    <row r="24" spans="1:6" x14ac:dyDescent="0.25"/>
    <row r="26" spans="1:6" x14ac:dyDescent="0.25"/>
    <row r="27" spans="1:6" x14ac:dyDescent="0.25"/>
  </sheetData>
  <mergeCells count="11">
    <mergeCell ref="A17:F17"/>
    <mergeCell ref="A20:C20"/>
    <mergeCell ref="A21:D21"/>
    <mergeCell ref="A13:C13"/>
    <mergeCell ref="A14:D14"/>
    <mergeCell ref="A7:D7"/>
    <mergeCell ref="A10:F10"/>
    <mergeCell ref="A1:F1"/>
    <mergeCell ref="A6:C6"/>
    <mergeCell ref="A2:F2"/>
    <mergeCell ref="A3:F3"/>
  </mergeCells>
  <printOptions horizontalCentered="1"/>
  <pageMargins left="0.59055118110236227" right="0.59055118110236227" top="0.59055118110236227" bottom="0.59055118110236227" header="0.31496062992125984" footer="0.31496062992125984"/>
  <pageSetup paperSize="122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064F7-492B-4B72-BC85-431970EB44CA}">
  <dimension ref="A1:F27"/>
  <sheetViews>
    <sheetView showGridLines="0" topLeftCell="A18" zoomScale="80" zoomScaleNormal="80" workbookViewId="0">
      <selection activeCell="E12" sqref="E12"/>
    </sheetView>
  </sheetViews>
  <sheetFormatPr baseColWidth="10" defaultColWidth="0" defaultRowHeight="15" zeroHeight="1" x14ac:dyDescent="0.25"/>
  <cols>
    <col min="1" max="1" width="36" style="1" customWidth="1"/>
    <col min="2" max="2" width="22.28515625" style="1" customWidth="1"/>
    <col min="3" max="3" width="32.28515625" style="1" customWidth="1"/>
    <col min="4" max="4" width="20.28515625" style="1" customWidth="1"/>
    <col min="5" max="5" width="27.7109375" style="1" customWidth="1"/>
    <col min="6" max="6" width="22.28515625" style="1" customWidth="1"/>
    <col min="7" max="16384" width="22.28515625" style="1" hidden="1"/>
  </cols>
  <sheetData>
    <row r="1" spans="1:6" ht="26.25" customHeight="1" x14ac:dyDescent="0.25">
      <c r="A1" s="25" t="s">
        <v>9</v>
      </c>
      <c r="B1" s="26"/>
      <c r="C1" s="26"/>
      <c r="D1" s="26"/>
      <c r="E1" s="26"/>
      <c r="F1" s="27"/>
    </row>
    <row r="2" spans="1:6" ht="30" customHeight="1" x14ac:dyDescent="0.25">
      <c r="A2" s="28" t="s">
        <v>11</v>
      </c>
      <c r="B2" s="29"/>
      <c r="C2" s="29"/>
      <c r="D2" s="29"/>
      <c r="E2" s="29"/>
      <c r="F2" s="30"/>
    </row>
    <row r="3" spans="1:6" x14ac:dyDescent="0.25">
      <c r="A3" s="21" t="s">
        <v>15</v>
      </c>
      <c r="B3" s="22"/>
      <c r="C3" s="22"/>
      <c r="D3" s="22"/>
      <c r="E3" s="22"/>
      <c r="F3" s="23"/>
    </row>
    <row r="4" spans="1:6" ht="30" x14ac:dyDescent="0.25">
      <c r="A4" s="11" t="s">
        <v>1</v>
      </c>
      <c r="B4" s="2" t="s">
        <v>12</v>
      </c>
      <c r="C4" s="2" t="s">
        <v>2</v>
      </c>
      <c r="D4" s="11" t="s">
        <v>3</v>
      </c>
      <c r="E4" s="11" t="s">
        <v>10</v>
      </c>
      <c r="F4" s="2" t="s">
        <v>4</v>
      </c>
    </row>
    <row r="5" spans="1:6" ht="159.75" customHeight="1" x14ac:dyDescent="0.25">
      <c r="A5" s="12" t="s">
        <v>17</v>
      </c>
      <c r="B5" s="13">
        <v>114</v>
      </c>
      <c r="C5" s="13" t="s">
        <v>44</v>
      </c>
      <c r="D5" s="15">
        <v>2818576323</v>
      </c>
      <c r="E5" s="5" t="s">
        <v>45</v>
      </c>
      <c r="F5" s="6">
        <f>+D5/828116</f>
        <v>3403.6008518130311</v>
      </c>
    </row>
    <row r="6" spans="1:6" x14ac:dyDescent="0.25">
      <c r="A6" s="21" t="s">
        <v>5</v>
      </c>
      <c r="B6" s="22"/>
      <c r="C6" s="23"/>
      <c r="D6" s="7">
        <f>SUM(D5:D5)</f>
        <v>2818576323</v>
      </c>
      <c r="E6" s="7"/>
      <c r="F6" s="8">
        <f>SUM(F5:F5)</f>
        <v>3403.6008518130311</v>
      </c>
    </row>
    <row r="7" spans="1:6" x14ac:dyDescent="0.25">
      <c r="A7" s="24" t="s">
        <v>6</v>
      </c>
      <c r="B7" s="24"/>
      <c r="C7" s="24"/>
      <c r="D7" s="24"/>
      <c r="E7" s="9"/>
      <c r="F7" s="10" t="s">
        <v>7</v>
      </c>
    </row>
    <row r="8" spans="1:6" x14ac:dyDescent="0.25"/>
    <row r="9" spans="1:6" x14ac:dyDescent="0.25"/>
    <row r="10" spans="1:6" x14ac:dyDescent="0.25">
      <c r="A10" s="21" t="s">
        <v>16</v>
      </c>
      <c r="B10" s="22"/>
      <c r="C10" s="22"/>
      <c r="D10" s="22"/>
      <c r="E10" s="22"/>
      <c r="F10" s="23"/>
    </row>
    <row r="11" spans="1:6" ht="30" x14ac:dyDescent="0.25">
      <c r="A11" s="11" t="s">
        <v>1</v>
      </c>
      <c r="B11" s="2" t="s">
        <v>12</v>
      </c>
      <c r="C11" s="2" t="s">
        <v>2</v>
      </c>
      <c r="D11" s="11" t="s">
        <v>3</v>
      </c>
      <c r="E11" s="11" t="s">
        <v>10</v>
      </c>
      <c r="F11" s="2" t="s">
        <v>4</v>
      </c>
    </row>
    <row r="12" spans="1:6" ht="214.5" customHeight="1" x14ac:dyDescent="0.25">
      <c r="A12" s="12" t="s">
        <v>17</v>
      </c>
      <c r="B12" s="13">
        <v>75</v>
      </c>
      <c r="C12" s="13" t="s">
        <v>46</v>
      </c>
      <c r="D12" s="15">
        <v>3359876713</v>
      </c>
      <c r="E12" s="16" t="s">
        <v>47</v>
      </c>
      <c r="F12" s="6">
        <f>+D12/1000000</f>
        <v>3359.8767130000001</v>
      </c>
    </row>
    <row r="13" spans="1:6" x14ac:dyDescent="0.25">
      <c r="A13" s="21" t="s">
        <v>5</v>
      </c>
      <c r="B13" s="22"/>
      <c r="C13" s="23"/>
      <c r="D13" s="7">
        <f>SUM(D12:D12)</f>
        <v>3359876713</v>
      </c>
      <c r="E13" s="7"/>
      <c r="F13" s="8">
        <f>SUM(F12:F12)</f>
        <v>3359.8767130000001</v>
      </c>
    </row>
    <row r="14" spans="1:6" ht="105" x14ac:dyDescent="0.25">
      <c r="A14" s="24" t="s">
        <v>6</v>
      </c>
      <c r="B14" s="24"/>
      <c r="C14" s="24"/>
      <c r="D14" s="24"/>
      <c r="E14" s="9"/>
      <c r="F14" s="20" t="s">
        <v>74</v>
      </c>
    </row>
    <row r="15" spans="1:6" x14ac:dyDescent="0.25"/>
    <row r="16" spans="1:6" x14ac:dyDescent="0.25"/>
    <row r="17" spans="1:6" x14ac:dyDescent="0.25">
      <c r="A17" s="21" t="s">
        <v>43</v>
      </c>
      <c r="B17" s="22"/>
      <c r="C17" s="22"/>
      <c r="D17" s="22"/>
      <c r="E17" s="22"/>
      <c r="F17" s="23"/>
    </row>
    <row r="18" spans="1:6" ht="30" x14ac:dyDescent="0.25">
      <c r="A18" s="11" t="s">
        <v>1</v>
      </c>
      <c r="B18" s="2" t="s">
        <v>12</v>
      </c>
      <c r="C18" s="2" t="s">
        <v>2</v>
      </c>
      <c r="D18" s="11" t="s">
        <v>3</v>
      </c>
      <c r="E18" s="11" t="s">
        <v>10</v>
      </c>
      <c r="F18" s="2" t="s">
        <v>4</v>
      </c>
    </row>
    <row r="19" spans="1:6" ht="166.5" customHeight="1" x14ac:dyDescent="0.25">
      <c r="A19" s="12" t="s">
        <v>17</v>
      </c>
      <c r="B19" s="13">
        <v>98</v>
      </c>
      <c r="C19" s="13" t="s">
        <v>31</v>
      </c>
      <c r="D19" s="4">
        <v>806900944</v>
      </c>
      <c r="E19" s="5" t="s">
        <v>48</v>
      </c>
      <c r="F19" s="6">
        <f>+D19/877803</f>
        <v>919.22782674472523</v>
      </c>
    </row>
    <row r="20" spans="1:6" x14ac:dyDescent="0.25">
      <c r="A20" s="21" t="s">
        <v>5</v>
      </c>
      <c r="B20" s="22"/>
      <c r="C20" s="23"/>
      <c r="D20" s="7">
        <f>SUM(D19:D19)</f>
        <v>806900944</v>
      </c>
      <c r="E20" s="7"/>
      <c r="F20" s="8">
        <f>SUM(F19:F19)</f>
        <v>919.22782674472523</v>
      </c>
    </row>
    <row r="21" spans="1:6" x14ac:dyDescent="0.25">
      <c r="A21" s="24" t="s">
        <v>6</v>
      </c>
      <c r="B21" s="24"/>
      <c r="C21" s="24"/>
      <c r="D21" s="24"/>
      <c r="E21" s="9"/>
      <c r="F21" s="10" t="s">
        <v>7</v>
      </c>
    </row>
    <row r="25" spans="1:6" x14ac:dyDescent="0.25"/>
    <row r="26" spans="1:6" x14ac:dyDescent="0.25"/>
    <row r="27" spans="1:6" x14ac:dyDescent="0.25"/>
  </sheetData>
  <mergeCells count="11">
    <mergeCell ref="A20:C20"/>
    <mergeCell ref="A21:D21"/>
    <mergeCell ref="A7:D7"/>
    <mergeCell ref="A10:F10"/>
    <mergeCell ref="A13:C13"/>
    <mergeCell ref="A14:D14"/>
    <mergeCell ref="A1:F1"/>
    <mergeCell ref="A2:F2"/>
    <mergeCell ref="A3:F3"/>
    <mergeCell ref="A6:C6"/>
    <mergeCell ref="A17:F17"/>
  </mergeCells>
  <printOptions horizontalCentered="1"/>
  <pageMargins left="0.59055118110236227" right="0.59055118110236227" top="0.59055118110236227" bottom="0.74803149606299213" header="0.31496062992125984" footer="0.31496062992125984"/>
  <pageSetup paperSize="122" scale="8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53E6C-E95F-461B-A1D8-13C14A1DFD37}">
  <dimension ref="A1:F28"/>
  <sheetViews>
    <sheetView showGridLines="0" topLeftCell="A12" zoomScale="80" zoomScaleNormal="80" workbookViewId="0">
      <selection activeCell="E5" sqref="E5"/>
    </sheetView>
  </sheetViews>
  <sheetFormatPr baseColWidth="10" defaultColWidth="0" defaultRowHeight="15" zeroHeight="1" x14ac:dyDescent="0.25"/>
  <cols>
    <col min="1" max="1" width="36" style="1" customWidth="1"/>
    <col min="2" max="2" width="22.28515625" style="1" customWidth="1"/>
    <col min="3" max="3" width="32.28515625" style="1" customWidth="1"/>
    <col min="4" max="4" width="20.28515625" style="1" customWidth="1"/>
    <col min="5" max="5" width="27.7109375" style="1" customWidth="1"/>
    <col min="6" max="6" width="22.28515625" style="1" customWidth="1"/>
    <col min="7" max="16384" width="22.28515625" style="1" hidden="1"/>
  </cols>
  <sheetData>
    <row r="1" spans="1:6" ht="26.25" customHeight="1" x14ac:dyDescent="0.25">
      <c r="A1" s="25" t="s">
        <v>9</v>
      </c>
      <c r="B1" s="26"/>
      <c r="C1" s="26"/>
      <c r="D1" s="26"/>
      <c r="E1" s="26"/>
      <c r="F1" s="27"/>
    </row>
    <row r="2" spans="1:6" ht="30" customHeight="1" x14ac:dyDescent="0.25">
      <c r="A2" s="28" t="s">
        <v>23</v>
      </c>
      <c r="B2" s="29"/>
      <c r="C2" s="29"/>
      <c r="D2" s="29"/>
      <c r="E2" s="29"/>
      <c r="F2" s="30"/>
    </row>
    <row r="3" spans="1:6" x14ac:dyDescent="0.25">
      <c r="A3" s="21" t="s">
        <v>18</v>
      </c>
      <c r="B3" s="22"/>
      <c r="C3" s="22"/>
      <c r="D3" s="22"/>
      <c r="E3" s="22"/>
      <c r="F3" s="23"/>
    </row>
    <row r="4" spans="1:6" ht="30" x14ac:dyDescent="0.25">
      <c r="A4" s="11" t="s">
        <v>1</v>
      </c>
      <c r="B4" s="2" t="s">
        <v>12</v>
      </c>
      <c r="C4" s="2" t="s">
        <v>2</v>
      </c>
      <c r="D4" s="11" t="s">
        <v>3</v>
      </c>
      <c r="E4" s="11" t="s">
        <v>10</v>
      </c>
      <c r="F4" s="2" t="s">
        <v>4</v>
      </c>
    </row>
    <row r="5" spans="1:6" ht="243" customHeight="1" x14ac:dyDescent="0.25">
      <c r="A5" s="12" t="s">
        <v>20</v>
      </c>
      <c r="B5" s="13">
        <v>2</v>
      </c>
      <c r="C5" s="13" t="s">
        <v>50</v>
      </c>
      <c r="D5" s="15">
        <v>641842820</v>
      </c>
      <c r="E5" s="16" t="s">
        <v>51</v>
      </c>
      <c r="F5" s="6">
        <f>+D5/1300000</f>
        <v>493.72524615384617</v>
      </c>
    </row>
    <row r="6" spans="1:6" x14ac:dyDescent="0.25">
      <c r="A6" s="21" t="s">
        <v>5</v>
      </c>
      <c r="B6" s="22"/>
      <c r="C6" s="23"/>
      <c r="D6" s="7">
        <f>SUM(D5:D5)</f>
        <v>641842820</v>
      </c>
      <c r="E6" s="7"/>
      <c r="F6" s="8">
        <f>SUM(F5:F5)</f>
        <v>493.72524615384617</v>
      </c>
    </row>
    <row r="7" spans="1:6" ht="105" x14ac:dyDescent="0.25">
      <c r="A7" s="24" t="s">
        <v>6</v>
      </c>
      <c r="B7" s="24"/>
      <c r="C7" s="24"/>
      <c r="D7" s="24"/>
      <c r="E7" s="9"/>
      <c r="F7" s="20" t="s">
        <v>74</v>
      </c>
    </row>
    <row r="8" spans="1:6" x14ac:dyDescent="0.25"/>
    <row r="9" spans="1:6" x14ac:dyDescent="0.25"/>
    <row r="10" spans="1:6" x14ac:dyDescent="0.25">
      <c r="A10" s="21" t="s">
        <v>49</v>
      </c>
      <c r="B10" s="22"/>
      <c r="C10" s="22"/>
      <c r="D10" s="22"/>
      <c r="E10" s="22"/>
      <c r="F10" s="23"/>
    </row>
    <row r="11" spans="1:6" ht="30" x14ac:dyDescent="0.25">
      <c r="A11" s="11" t="s">
        <v>1</v>
      </c>
      <c r="B11" s="2" t="s">
        <v>12</v>
      </c>
      <c r="C11" s="2" t="s">
        <v>2</v>
      </c>
      <c r="D11" s="11" t="s">
        <v>3</v>
      </c>
      <c r="E11" s="11" t="s">
        <v>10</v>
      </c>
      <c r="F11" s="2" t="s">
        <v>4</v>
      </c>
    </row>
    <row r="12" spans="1:6" ht="136.5" customHeight="1" x14ac:dyDescent="0.25">
      <c r="A12" s="31" t="s">
        <v>20</v>
      </c>
      <c r="B12" s="17">
        <v>11</v>
      </c>
      <c r="C12" s="13" t="s">
        <v>52</v>
      </c>
      <c r="D12" s="15">
        <v>547152718</v>
      </c>
      <c r="E12" s="13" t="s">
        <v>53</v>
      </c>
      <c r="F12" s="6">
        <f>+D12/781242</f>
        <v>700.36265075354368</v>
      </c>
    </row>
    <row r="13" spans="1:6" ht="136.5" customHeight="1" x14ac:dyDescent="0.25">
      <c r="A13" s="32"/>
      <c r="B13" s="13">
        <v>6</v>
      </c>
      <c r="C13" s="13" t="s">
        <v>54</v>
      </c>
      <c r="D13" s="15">
        <v>90510750</v>
      </c>
      <c r="E13" s="16" t="s">
        <v>55</v>
      </c>
      <c r="F13" s="6">
        <f>+D13/908526</f>
        <v>99.623731186559326</v>
      </c>
    </row>
    <row r="14" spans="1:6" x14ac:dyDescent="0.25">
      <c r="A14" s="21" t="s">
        <v>5</v>
      </c>
      <c r="B14" s="22"/>
      <c r="C14" s="23"/>
      <c r="D14" s="7">
        <f>SUM(D12:D13)</f>
        <v>637663468</v>
      </c>
      <c r="E14" s="7"/>
      <c r="F14" s="8">
        <f>SUM(F12:F13)</f>
        <v>799.986381940103</v>
      </c>
    </row>
    <row r="15" spans="1:6" x14ac:dyDescent="0.25">
      <c r="A15" s="24" t="s">
        <v>6</v>
      </c>
      <c r="B15" s="24"/>
      <c r="C15" s="24"/>
      <c r="D15" s="24"/>
      <c r="E15" s="9"/>
      <c r="F15" s="10" t="s">
        <v>7</v>
      </c>
    </row>
    <row r="16" spans="1:6" x14ac:dyDescent="0.25"/>
    <row r="17" spans="1:6" x14ac:dyDescent="0.25"/>
    <row r="18" spans="1:6" x14ac:dyDescent="0.25">
      <c r="A18" s="21" t="s">
        <v>19</v>
      </c>
      <c r="B18" s="22"/>
      <c r="C18" s="22"/>
      <c r="D18" s="22"/>
      <c r="E18" s="22"/>
      <c r="F18" s="23"/>
    </row>
    <row r="19" spans="1:6" ht="30" x14ac:dyDescent="0.25">
      <c r="A19" s="11" t="s">
        <v>1</v>
      </c>
      <c r="B19" s="2" t="s">
        <v>12</v>
      </c>
      <c r="C19" s="2" t="s">
        <v>2</v>
      </c>
      <c r="D19" s="11" t="s">
        <v>3</v>
      </c>
      <c r="E19" s="11" t="s">
        <v>10</v>
      </c>
      <c r="F19" s="2" t="s">
        <v>4</v>
      </c>
    </row>
    <row r="20" spans="1:6" ht="136.5" customHeight="1" x14ac:dyDescent="0.25">
      <c r="A20" s="31" t="s">
        <v>20</v>
      </c>
      <c r="B20" s="3">
        <v>98</v>
      </c>
      <c r="C20" s="3" t="s">
        <v>56</v>
      </c>
      <c r="D20" s="4">
        <v>304890000</v>
      </c>
      <c r="E20" s="5" t="s">
        <v>57</v>
      </c>
      <c r="F20" s="6">
        <f>+D20/877803</f>
        <v>347.33305764505246</v>
      </c>
    </row>
    <row r="21" spans="1:6" ht="136.5" customHeight="1" x14ac:dyDescent="0.25">
      <c r="A21" s="32"/>
      <c r="B21" s="18">
        <v>108</v>
      </c>
      <c r="C21" s="13" t="s">
        <v>58</v>
      </c>
      <c r="D21" s="19">
        <v>192755160</v>
      </c>
      <c r="E21" s="13" t="s">
        <v>59</v>
      </c>
      <c r="F21" s="6">
        <f>+D21/1000000</f>
        <v>192.75515999999999</v>
      </c>
    </row>
    <row r="22" spans="1:6" ht="136.5" customHeight="1" x14ac:dyDescent="0.25">
      <c r="A22" s="32"/>
      <c r="B22" s="18">
        <v>83</v>
      </c>
      <c r="C22" s="13" t="s">
        <v>62</v>
      </c>
      <c r="D22" s="19">
        <v>69566123</v>
      </c>
      <c r="E22" s="13" t="s">
        <v>63</v>
      </c>
      <c r="F22" s="6">
        <f>+D22/877803</f>
        <v>79.250267998628388</v>
      </c>
    </row>
    <row r="23" spans="1:6" ht="136.5" customHeight="1" x14ac:dyDescent="0.25">
      <c r="A23" s="33"/>
      <c r="B23" s="18">
        <v>131</v>
      </c>
      <c r="C23" s="18" t="s">
        <v>60</v>
      </c>
      <c r="D23" s="19">
        <v>79834858</v>
      </c>
      <c r="E23" s="13" t="s">
        <v>61</v>
      </c>
      <c r="F23" s="6">
        <f>+D23/1300000</f>
        <v>61.41142923076923</v>
      </c>
    </row>
    <row r="24" spans="1:6" x14ac:dyDescent="0.25">
      <c r="A24" s="21" t="s">
        <v>5</v>
      </c>
      <c r="B24" s="22"/>
      <c r="C24" s="23"/>
      <c r="D24" s="7">
        <f>SUM(D20:D23)</f>
        <v>647046141</v>
      </c>
      <c r="E24" s="7"/>
      <c r="F24" s="8">
        <f>SUM(F20:F23)</f>
        <v>680.74991487445016</v>
      </c>
    </row>
    <row r="25" spans="1:6" x14ac:dyDescent="0.25">
      <c r="A25" s="24" t="s">
        <v>6</v>
      </c>
      <c r="B25" s="24"/>
      <c r="C25" s="24"/>
      <c r="D25" s="24"/>
      <c r="E25" s="9"/>
      <c r="F25" s="10" t="s">
        <v>7</v>
      </c>
    </row>
    <row r="28" spans="1:6" x14ac:dyDescent="0.25"/>
  </sheetData>
  <mergeCells count="13">
    <mergeCell ref="A24:C24"/>
    <mergeCell ref="A25:D25"/>
    <mergeCell ref="A10:F10"/>
    <mergeCell ref="A12:A13"/>
    <mergeCell ref="A14:C14"/>
    <mergeCell ref="A15:D15"/>
    <mergeCell ref="A18:F18"/>
    <mergeCell ref="A20:A23"/>
    <mergeCell ref="A7:D7"/>
    <mergeCell ref="A1:F1"/>
    <mergeCell ref="A2:F2"/>
    <mergeCell ref="A3:F3"/>
    <mergeCell ref="A6:C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49BBE-0B5E-4D53-B78C-13F9673C28F7}">
  <dimension ref="A1:F9"/>
  <sheetViews>
    <sheetView zoomScale="80" zoomScaleNormal="80" workbookViewId="0">
      <selection activeCell="E5" sqref="E5"/>
    </sheetView>
  </sheetViews>
  <sheetFormatPr baseColWidth="10" defaultColWidth="0" defaultRowHeight="15" zeroHeight="1" x14ac:dyDescent="0.25"/>
  <cols>
    <col min="1" max="1" width="36" style="1" customWidth="1"/>
    <col min="2" max="2" width="22.28515625" style="1" customWidth="1"/>
    <col min="3" max="3" width="32.28515625" style="1" customWidth="1"/>
    <col min="4" max="4" width="20.28515625" style="1" customWidth="1"/>
    <col min="5" max="5" width="27.7109375" style="1" customWidth="1"/>
    <col min="6" max="6" width="22.28515625" style="1" customWidth="1"/>
    <col min="7" max="16384" width="22.28515625" style="1" hidden="1"/>
  </cols>
  <sheetData>
    <row r="1" spans="1:6" ht="26.25" customHeight="1" x14ac:dyDescent="0.25">
      <c r="A1" s="25" t="s">
        <v>9</v>
      </c>
      <c r="B1" s="26"/>
      <c r="C1" s="26"/>
      <c r="D1" s="26"/>
      <c r="E1" s="26"/>
      <c r="F1" s="27"/>
    </row>
    <row r="2" spans="1:6" ht="30" customHeight="1" x14ac:dyDescent="0.25">
      <c r="A2" s="28" t="s">
        <v>22</v>
      </c>
      <c r="B2" s="29"/>
      <c r="C2" s="29"/>
      <c r="D2" s="29"/>
      <c r="E2" s="29"/>
      <c r="F2" s="30"/>
    </row>
    <row r="3" spans="1:6" x14ac:dyDescent="0.25">
      <c r="A3" s="21" t="s">
        <v>15</v>
      </c>
      <c r="B3" s="22"/>
      <c r="C3" s="22"/>
      <c r="D3" s="22"/>
      <c r="E3" s="22"/>
      <c r="F3" s="23"/>
    </row>
    <row r="4" spans="1:6" ht="30" x14ac:dyDescent="0.25">
      <c r="A4" s="11" t="s">
        <v>1</v>
      </c>
      <c r="B4" s="2" t="s">
        <v>12</v>
      </c>
      <c r="C4" s="2" t="s">
        <v>2</v>
      </c>
      <c r="D4" s="11" t="s">
        <v>3</v>
      </c>
      <c r="E4" s="11" t="s">
        <v>10</v>
      </c>
      <c r="F4" s="2" t="s">
        <v>4</v>
      </c>
    </row>
    <row r="5" spans="1:6" ht="198.75" customHeight="1" x14ac:dyDescent="0.25">
      <c r="A5" s="12" t="s">
        <v>21</v>
      </c>
      <c r="B5" s="3">
        <v>130</v>
      </c>
      <c r="C5" s="3" t="s">
        <v>64</v>
      </c>
      <c r="D5" s="4">
        <v>5561129778</v>
      </c>
      <c r="E5" s="5" t="s">
        <v>65</v>
      </c>
      <c r="F5" s="6">
        <f>+D5/781242</f>
        <v>7118.3190074266358</v>
      </c>
    </row>
    <row r="6" spans="1:6" x14ac:dyDescent="0.25">
      <c r="A6" s="21" t="s">
        <v>5</v>
      </c>
      <c r="B6" s="22"/>
      <c r="C6" s="23"/>
      <c r="D6" s="7">
        <f>SUM(D5:D5)</f>
        <v>5561129778</v>
      </c>
      <c r="E6" s="7"/>
      <c r="F6" s="8">
        <f>SUM(F5:F5)</f>
        <v>7118.3190074266358</v>
      </c>
    </row>
    <row r="7" spans="1:6" x14ac:dyDescent="0.25">
      <c r="A7" s="24" t="s">
        <v>6</v>
      </c>
      <c r="B7" s="24"/>
      <c r="C7" s="24"/>
      <c r="D7" s="24"/>
      <c r="E7" s="9"/>
      <c r="F7" s="10" t="s">
        <v>7</v>
      </c>
    </row>
    <row r="8" spans="1:6" x14ac:dyDescent="0.25"/>
    <row r="9" spans="1:6" x14ac:dyDescent="0.25"/>
  </sheetData>
  <mergeCells count="5">
    <mergeCell ref="A7:D7"/>
    <mergeCell ref="A1:F1"/>
    <mergeCell ref="A2:F2"/>
    <mergeCell ref="A3:F3"/>
    <mergeCell ref="A6:C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1D55D-F023-4024-8E61-7A4A3699AAC7}">
  <dimension ref="A1:F27"/>
  <sheetViews>
    <sheetView showGridLines="0" topLeftCell="A7" zoomScale="80" zoomScaleNormal="80" workbookViewId="0">
      <selection activeCell="C14" sqref="C14"/>
    </sheetView>
  </sheetViews>
  <sheetFormatPr baseColWidth="10" defaultColWidth="0" defaultRowHeight="15" zeroHeight="1" x14ac:dyDescent="0.25"/>
  <cols>
    <col min="1" max="1" width="36" style="1" customWidth="1"/>
    <col min="2" max="2" width="22.28515625" style="1" customWidth="1"/>
    <col min="3" max="3" width="32.28515625" style="1" customWidth="1"/>
    <col min="4" max="4" width="20.28515625" style="1" customWidth="1"/>
    <col min="5" max="5" width="27.7109375" style="1" customWidth="1"/>
    <col min="6" max="6" width="22.28515625" style="1" customWidth="1"/>
    <col min="7" max="16384" width="22.28515625" style="1" hidden="1"/>
  </cols>
  <sheetData>
    <row r="1" spans="1:6" ht="26.25" customHeight="1" x14ac:dyDescent="0.25">
      <c r="A1" s="25" t="s">
        <v>9</v>
      </c>
      <c r="B1" s="26"/>
      <c r="C1" s="26"/>
      <c r="D1" s="26"/>
      <c r="E1" s="26"/>
      <c r="F1" s="27"/>
    </row>
    <row r="2" spans="1:6" ht="30" customHeight="1" x14ac:dyDescent="0.25">
      <c r="A2" s="28" t="s">
        <v>25</v>
      </c>
      <c r="B2" s="29"/>
      <c r="C2" s="29"/>
      <c r="D2" s="29"/>
      <c r="E2" s="29"/>
      <c r="F2" s="30"/>
    </row>
    <row r="3" spans="1:6" x14ac:dyDescent="0.25">
      <c r="A3" s="21" t="s">
        <v>19</v>
      </c>
      <c r="B3" s="22"/>
      <c r="C3" s="22"/>
      <c r="D3" s="22"/>
      <c r="E3" s="22"/>
      <c r="F3" s="23"/>
    </row>
    <row r="4" spans="1:6" ht="30" x14ac:dyDescent="0.25">
      <c r="A4" s="11" t="s">
        <v>1</v>
      </c>
      <c r="B4" s="2" t="s">
        <v>12</v>
      </c>
      <c r="C4" s="2" t="s">
        <v>2</v>
      </c>
      <c r="D4" s="11" t="s">
        <v>3</v>
      </c>
      <c r="E4" s="11" t="s">
        <v>10</v>
      </c>
      <c r="F4" s="2" t="s">
        <v>4</v>
      </c>
    </row>
    <row r="5" spans="1:6" ht="136.5" customHeight="1" x14ac:dyDescent="0.25">
      <c r="A5" s="31" t="s">
        <v>24</v>
      </c>
      <c r="B5" s="3">
        <v>120</v>
      </c>
      <c r="C5" s="3" t="s">
        <v>66</v>
      </c>
      <c r="D5" s="4">
        <v>523340792</v>
      </c>
      <c r="E5" s="5" t="s">
        <v>67</v>
      </c>
      <c r="F5" s="6">
        <f>+D5/1160000</f>
        <v>451.15585517241379</v>
      </c>
    </row>
    <row r="6" spans="1:6" ht="136.5" customHeight="1" x14ac:dyDescent="0.25">
      <c r="A6" s="32"/>
      <c r="B6" s="3">
        <v>118</v>
      </c>
      <c r="C6" s="3" t="s">
        <v>68</v>
      </c>
      <c r="D6" s="4">
        <v>192476567</v>
      </c>
      <c r="E6" s="5" t="s">
        <v>69</v>
      </c>
      <c r="F6" s="6">
        <f>+D6/1300000</f>
        <v>148.05889769230768</v>
      </c>
    </row>
    <row r="7" spans="1:6" ht="136.5" customHeight="1" x14ac:dyDescent="0.25">
      <c r="A7" s="33"/>
      <c r="B7" s="3">
        <v>132</v>
      </c>
      <c r="C7" s="3" t="s">
        <v>70</v>
      </c>
      <c r="D7" s="4">
        <v>1399217204</v>
      </c>
      <c r="E7" s="5" t="s">
        <v>71</v>
      </c>
      <c r="F7" s="6">
        <f>+D7/1423500</f>
        <v>982.94148507200566</v>
      </c>
    </row>
    <row r="8" spans="1:6" x14ac:dyDescent="0.25">
      <c r="A8" s="21" t="s">
        <v>5</v>
      </c>
      <c r="B8" s="22"/>
      <c r="C8" s="23"/>
      <c r="D8" s="7">
        <f>SUM(D5:D7)</f>
        <v>2115034563</v>
      </c>
      <c r="E8" s="7"/>
      <c r="F8" s="8">
        <f>SUM(F5:F7)</f>
        <v>1582.1562379367272</v>
      </c>
    </row>
    <row r="9" spans="1:6" x14ac:dyDescent="0.25">
      <c r="A9" s="24" t="s">
        <v>6</v>
      </c>
      <c r="B9" s="24"/>
      <c r="C9" s="24"/>
      <c r="D9" s="24"/>
      <c r="E9" s="9"/>
      <c r="F9" s="10" t="s">
        <v>7</v>
      </c>
    </row>
    <row r="10" spans="1:6" x14ac:dyDescent="0.25"/>
    <row r="11" spans="1:6" x14ac:dyDescent="0.25"/>
    <row r="12" spans="1:6" x14ac:dyDescent="0.25">
      <c r="A12" s="21" t="s">
        <v>14</v>
      </c>
      <c r="B12" s="22"/>
      <c r="C12" s="22"/>
      <c r="D12" s="22"/>
      <c r="E12" s="22"/>
      <c r="F12" s="23"/>
    </row>
    <row r="13" spans="1:6" ht="30" x14ac:dyDescent="0.25">
      <c r="A13" s="11" t="s">
        <v>1</v>
      </c>
      <c r="B13" s="2" t="s">
        <v>12</v>
      </c>
      <c r="C13" s="2" t="s">
        <v>2</v>
      </c>
      <c r="D13" s="11" t="s">
        <v>3</v>
      </c>
      <c r="E13" s="11" t="s">
        <v>10</v>
      </c>
      <c r="F13" s="2" t="s">
        <v>4</v>
      </c>
    </row>
    <row r="14" spans="1:6" ht="136.5" customHeight="1" x14ac:dyDescent="0.25">
      <c r="A14" s="12" t="s">
        <v>24</v>
      </c>
      <c r="B14" s="3">
        <v>115</v>
      </c>
      <c r="C14" s="3" t="s">
        <v>72</v>
      </c>
      <c r="D14" s="4">
        <v>1813753125</v>
      </c>
      <c r="E14" s="5" t="s">
        <v>73</v>
      </c>
      <c r="F14" s="6">
        <f>+D14/828116</f>
        <v>2190.2162559351586</v>
      </c>
    </row>
    <row r="15" spans="1:6" x14ac:dyDescent="0.25">
      <c r="A15" s="21" t="s">
        <v>5</v>
      </c>
      <c r="B15" s="22"/>
      <c r="C15" s="23"/>
      <c r="D15" s="7">
        <f>SUM(D14:D14)</f>
        <v>1813753125</v>
      </c>
      <c r="E15" s="7"/>
      <c r="F15" s="8">
        <f>SUM(F14:F14)</f>
        <v>2190.2162559351586</v>
      </c>
    </row>
    <row r="16" spans="1:6" x14ac:dyDescent="0.25">
      <c r="A16" s="24" t="s">
        <v>6</v>
      </c>
      <c r="B16" s="24"/>
      <c r="C16" s="24"/>
      <c r="D16" s="24"/>
      <c r="E16" s="9"/>
      <c r="F16" s="10" t="s">
        <v>7</v>
      </c>
    </row>
    <row r="27" x14ac:dyDescent="0.25"/>
  </sheetData>
  <mergeCells count="9">
    <mergeCell ref="A12:F12"/>
    <mergeCell ref="A15:C15"/>
    <mergeCell ref="A16:D16"/>
    <mergeCell ref="A1:F1"/>
    <mergeCell ref="A2:F2"/>
    <mergeCell ref="A3:F3"/>
    <mergeCell ref="A5:A7"/>
    <mergeCell ref="A8:C8"/>
    <mergeCell ref="A9:D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2</vt:i4>
      </vt:variant>
    </vt:vector>
  </HeadingPairs>
  <TitlesOfParts>
    <vt:vector size="8" baseType="lpstr">
      <vt:lpstr>GRUPO 1</vt:lpstr>
      <vt:lpstr>GRUPO 2</vt:lpstr>
      <vt:lpstr>GRUPO 3</vt:lpstr>
      <vt:lpstr>GRUPO 4</vt:lpstr>
      <vt:lpstr>GRUPO 5</vt:lpstr>
      <vt:lpstr>GRUPO 6</vt:lpstr>
      <vt:lpstr>'GRUPO 1'!Área_de_impresión</vt:lpstr>
      <vt:lpstr>'GRUPO 1'!Títulos_a_imprimir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Carlos Arturo Bejarano Sema</dc:creator>
  <cp:keywords/>
  <dc:description/>
  <cp:lastModifiedBy>Magda Bibiana Chavez Riaño</cp:lastModifiedBy>
  <cp:revision/>
  <dcterms:created xsi:type="dcterms:W3CDTF">2020-06-10T14:20:54Z</dcterms:created>
  <dcterms:modified xsi:type="dcterms:W3CDTF">2026-07-30T21:22:32Z</dcterms:modified>
  <cp:category/>
  <cp:contentStatus/>
</cp:coreProperties>
</file>