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ibiana\AppData\Local\Microsoft\Windows\INetCache\Content.Outlook\LNWDQJRO\"/>
    </mc:Choice>
  </mc:AlternateContent>
  <xr:revisionPtr revIDLastSave="0" documentId="13_ncr:1_{4A97C616-F830-4E2E-AC5C-63DA702F15DF}" xr6:coauthVersionLast="47" xr6:coauthVersionMax="47" xr10:uidLastSave="{00000000-0000-0000-0000-000000000000}"/>
  <bookViews>
    <workbookView xWindow="20370" yWindow="-120" windowWidth="20730" windowHeight="11040" tabRatio="638" activeTab="5" xr2:uid="{00000000-000D-0000-FFFF-FFFF00000000}"/>
  </bookViews>
  <sheets>
    <sheet name="GRUPO 1" sheetId="6" r:id="rId1"/>
    <sheet name="GRUPO 2" sheetId="7" r:id="rId2"/>
    <sheet name="GRUPO 3" sheetId="8" r:id="rId3"/>
    <sheet name="GRUPO 4" sheetId="9" r:id="rId4"/>
    <sheet name="GRUPO 5" sheetId="10" r:id="rId5"/>
    <sheet name="GRUPO 6" sheetId="11" r:id="rId6"/>
  </sheets>
  <definedNames>
    <definedName name="_xlnm.Print_Area" localSheetId="0">'GRUPO 1'!$A$1:$F$2</definedName>
    <definedName name="_xlnm.Print_Titles" localSheetId="0">'GRUPO 1'!$2:$2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8" l="1"/>
  <c r="F17" i="9"/>
  <c r="F16" i="9"/>
  <c r="F8" i="9"/>
  <c r="F9" i="9"/>
  <c r="F7" i="9"/>
  <c r="F8" i="11"/>
  <c r="F7" i="11"/>
  <c r="F25" i="9"/>
  <c r="F24" i="9"/>
  <c r="F23" i="9"/>
  <c r="F14" i="11"/>
  <c r="F15" i="11" s="1"/>
  <c r="F25" i="7"/>
  <c r="F24" i="7"/>
  <c r="F15" i="7"/>
  <c r="F9" i="7"/>
  <c r="F8" i="10"/>
  <c r="F7" i="10"/>
  <c r="F8" i="8"/>
  <c r="F7" i="8"/>
  <c r="F8" i="7"/>
  <c r="F7" i="7"/>
  <c r="F19" i="6"/>
  <c r="F18" i="6"/>
  <c r="F16" i="6"/>
  <c r="F9" i="8" l="1"/>
  <c r="F26" i="9"/>
  <c r="F10" i="6"/>
  <c r="F9" i="6"/>
  <c r="F8" i="6"/>
  <c r="F7" i="6"/>
  <c r="E15" i="11"/>
  <c r="E8" i="11"/>
  <c r="E8" i="10"/>
  <c r="E26" i="9"/>
  <c r="E17" i="9"/>
  <c r="E10" i="9"/>
  <c r="E25" i="8"/>
  <c r="E18" i="8"/>
  <c r="F17" i="8"/>
  <c r="F16" i="8"/>
  <c r="F15" i="8"/>
  <c r="E9" i="8"/>
  <c r="E25" i="7"/>
  <c r="E18" i="7" l="1"/>
  <c r="F17" i="7"/>
  <c r="F16" i="7"/>
  <c r="E9" i="7"/>
  <c r="E19" i="6"/>
  <c r="F17" i="6"/>
  <c r="E10" i="6" l="1"/>
</calcChain>
</file>

<file path=xl/sharedStrings.xml><?xml version="1.0" encoding="utf-8"?>
<sst xmlns="http://schemas.openxmlformats.org/spreadsheetml/2006/main" count="200" uniqueCount="60">
  <si>
    <t>NOMBRE</t>
  </si>
  <si>
    <t>EXPERIENCIA REQUERIDA</t>
  </si>
  <si>
    <t>SMMLV</t>
  </si>
  <si>
    <t>TOTAL VERIFICACION</t>
  </si>
  <si>
    <t>CUMPLE / NO CUMPLE</t>
  </si>
  <si>
    <t>VALOR INDEMNIZADO</t>
  </si>
  <si>
    <t>AÑO</t>
  </si>
  <si>
    <t>UNIVERSIDAD DISTRITAL FRANCISCO JOSE DE CALDAS</t>
  </si>
  <si>
    <t>VERIFICACION TECNICA HABILITANTE GRUPO 1 - EXPERIENCIA ESPECÍFICA PAGO SINIESTROS</t>
  </si>
  <si>
    <t>RAMO</t>
  </si>
  <si>
    <t>CUMPLE</t>
  </si>
  <si>
    <t>AXA COLPATRIA SEGUROS</t>
  </si>
  <si>
    <t>●	Certificación sobre el pago de siniestros iguales o superiores a 1.500 SMMLV, en pólizas de daños materiales. Incluye las coberturas de incendio, hurto, rotura de maquinaría, daños o pérdida de equipo eléctrico y electrónico.
Las certificaciones de experiencia deberán incluir al menos 3 de las pólizas de seguro que conforman este grupo.</t>
  </si>
  <si>
    <t>VERIFICACION TECNICA HABILITANTE GRUPO 2 - EXPERIENCIA ESPECÍFICA PAGO SINIESTROS</t>
  </si>
  <si>
    <t>●	Certificación sobre el pago de siniestros iguales o superiores a 100 SMMLV. En pólizas de infidelidad y riesgos financieros. Se aceptan pólizas de Manejo Global, Manejo Financiero y Manejo Global Bancario.</t>
  </si>
  <si>
    <t>ASEGURADORA SOLIDARIA</t>
  </si>
  <si>
    <t>MAPFRE SEGUROS</t>
  </si>
  <si>
    <t>VERIFICACION TECNICA HABILITANTE GRUPO 3 - EXPERIENCIA ESPECÍFICA PAGO SINIESTROS</t>
  </si>
  <si>
    <t>●	Certificación sobre el pago de siniestros iguales o superiores a 250 SMMLV, en pólizas de responsabilidad civil servidores públicos. Se aceptan pólizas de Responsabilidad Civil Directores y Administradores expedidas para clientes de sector público (con anexo de responsabilidad fiscal).</t>
  </si>
  <si>
    <t>VERIFICACION TECNICA HABILITANTE GRUPO 4 - EXPERIENCIA ESPECÍFICA PAGO SINIESTROS</t>
  </si>
  <si>
    <t>●	Certificación sobre el pago de siniestros iguales o superiores a 100 SMMLV.</t>
  </si>
  <si>
    <t>SEGUROS AURORA</t>
  </si>
  <si>
    <t>UT ESTADO - MUNDIAL</t>
  </si>
  <si>
    <t>HDI SEGUROS</t>
  </si>
  <si>
    <t>VERIFICACION TECNICA HABILITANTE GRUPO 5 - EXPERIENCIA ESPECÍFICA PAGO SINIESTROS</t>
  </si>
  <si>
    <t>●	Certificación sobre el pago de siniestros iguales o superiores a 30 SMMLV No se requiere acreditar experiencia de siniestros para el ramo de SOAT.</t>
  </si>
  <si>
    <t>VERIFICACION TECNICA HABILITANTE GRUPO 6 - EXPERIENCIA ESPECÍFICA PAGO SINIESTROS</t>
  </si>
  <si>
    <t>●Certificación sobre el pago de siniestros iguales o superiores a 50 SMMLV, se aceptan certificaciones correspondientes al ramo de Casco Aviación.</t>
  </si>
  <si>
    <t xml:space="preserve">UT SOLIDARIA-MAPFRE-UDISTRITAL </t>
  </si>
  <si>
    <t>TODO RIESGO DAÑO MATERIAL</t>
  </si>
  <si>
    <t>MUNICIPIO DE CALI</t>
  </si>
  <si>
    <t>POLICIA NACIONAL</t>
  </si>
  <si>
    <t>MANEJO GLOBAL</t>
  </si>
  <si>
    <t>RESPONSABILIDAD CIVIL EXTRACONTRACTUAL</t>
  </si>
  <si>
    <t>UT AXA COLPATRIA - SBS - CHUBB</t>
  </si>
  <si>
    <t>TRDM</t>
  </si>
  <si>
    <t xml:space="preserve">TECNOGLASS </t>
  </si>
  <si>
    <t>TRIPLE A S.A – E.S.P</t>
  </si>
  <si>
    <t>RCE</t>
  </si>
  <si>
    <t>LA UNIVERSIDAD DE
ANTIOQUIA</t>
  </si>
  <si>
    <t>TDRM
RCE
MANEJO
T. MERCANCIAS</t>
  </si>
  <si>
    <t>SANTIAGO DE CALI DISTRITO ESPECIAL</t>
  </si>
  <si>
    <t>GIROS &amp; FINANZAS COMPAÑIA DE FINANCIAMIENTO S.A.</t>
  </si>
  <si>
    <t>RCSP</t>
  </si>
  <si>
    <t>UNIVERSIDAD DE CALDAS</t>
  </si>
  <si>
    <t>MINISTERIO DE DEFENSA NACIONAL-DIRECCIÓN DE PLANEAMIENTO Y ESTRATEGIA LOGÍSTICA - DIPEL</t>
  </si>
  <si>
    <t>AUTOS</t>
  </si>
  <si>
    <t>IRF</t>
  </si>
  <si>
    <t>ADMINISTRADORA
COLOMBIANA DE
PENSIONES
COLPENSIONES</t>
  </si>
  <si>
    <t>MINISTERIO DE
DEFENSA NACIONAL</t>
  </si>
  <si>
    <t>CASCO AVIACION</t>
  </si>
  <si>
    <t>UPTC</t>
  </si>
  <si>
    <t>Pontificia Universidad Javeriana</t>
  </si>
  <si>
    <t>Universidad de la Salle</t>
  </si>
  <si>
    <t>ACCIDENTES PERSONALES</t>
  </si>
  <si>
    <t>Secretaria de Seguridad Convivencia y Justicia</t>
  </si>
  <si>
    <t>CASCO DRONES</t>
  </si>
  <si>
    <t>INSTITUTO PARA EL DESARROLLO DE
ANTIOQUIA - IDEA</t>
  </si>
  <si>
    <t>EMPRESA DE
TRANSPORTE DEL
TERCER MILENIO
TRANSMILENIO
S.A.</t>
  </si>
  <si>
    <t>se rechaza la oferta por no atender el llamado a subsanacion por parte de la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</si>
</sst>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left" vertical="center"/>
    </xf>
    <xf numFmtId="6" fontId="8" fillId="0" borderId="1" xfId="3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6" fontId="7" fillId="0" borderId="1" xfId="3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4">
    <cellStyle name="Moneda" xfId="3" builtinId="4"/>
    <cellStyle name="Normal" xfId="0" builtinId="0"/>
    <cellStyle name="Normal 2 10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topLeftCell="A13" zoomScaleNormal="100" workbookViewId="0">
      <selection activeCell="F19" sqref="F19"/>
    </sheetView>
  </sheetViews>
  <sheetFormatPr baseColWidth="10" defaultColWidth="0" defaultRowHeight="12.75" zeroHeight="1" x14ac:dyDescent="0.25"/>
  <cols>
    <col min="1" max="1" width="57.42578125" style="1" customWidth="1"/>
    <col min="2" max="2" width="15.7109375" style="1" customWidth="1"/>
    <col min="3" max="3" width="32.85546875" style="1" customWidth="1"/>
    <col min="4" max="4" width="30.7109375" style="1" customWidth="1"/>
    <col min="5" max="5" width="19" style="1" customWidth="1"/>
    <col min="6" max="6" width="13.7109375" style="1" customWidth="1"/>
    <col min="7" max="7" width="7.140625" style="1" hidden="1" customWidth="1"/>
    <col min="8" max="8" width="7.5703125" style="1" hidden="1" customWidth="1"/>
    <col min="9" max="9" width="15.140625" style="1" hidden="1" customWidth="1"/>
    <col min="10" max="10" width="15.7109375" style="1" hidden="1" customWidth="1"/>
    <col min="11" max="11" width="15.140625" style="1" hidden="1" customWidth="1"/>
    <col min="12" max="12" width="15.85546875" style="1" hidden="1" customWidth="1"/>
    <col min="13" max="13" width="12.7109375" style="1" hidden="1" customWidth="1"/>
    <col min="14" max="16384" width="11.42578125" style="1" hidden="1"/>
  </cols>
  <sheetData>
    <row r="1" spans="1:7" ht="23.25" customHeight="1" x14ac:dyDescent="0.25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25">
      <c r="A2" s="25" t="s">
        <v>8</v>
      </c>
      <c r="B2" s="26"/>
      <c r="C2" s="26"/>
      <c r="D2" s="26"/>
      <c r="E2" s="26"/>
      <c r="F2" s="27"/>
    </row>
    <row r="3" spans="1:7" x14ac:dyDescent="0.25"/>
    <row r="4" spans="1:7" x14ac:dyDescent="0.25"/>
    <row r="5" spans="1:7" ht="18" x14ac:dyDescent="0.25">
      <c r="A5" s="15" t="s">
        <v>28</v>
      </c>
      <c r="B5" s="16"/>
      <c r="C5" s="16"/>
      <c r="D5" s="16"/>
      <c r="E5" s="16"/>
      <c r="F5" s="16"/>
      <c r="G5" s="17"/>
    </row>
    <row r="6" spans="1:7" ht="31.5" x14ac:dyDescent="0.25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1.25" customHeight="1" x14ac:dyDescent="0.25">
      <c r="A7" s="28" t="s">
        <v>12</v>
      </c>
      <c r="B7" s="4">
        <v>2019</v>
      </c>
      <c r="C7" s="4" t="s">
        <v>31</v>
      </c>
      <c r="D7" s="4" t="s">
        <v>29</v>
      </c>
      <c r="E7" s="10">
        <v>9100000000</v>
      </c>
      <c r="F7" s="5">
        <f>+E7/828116</f>
        <v>10988.79867071763</v>
      </c>
    </row>
    <row r="8" spans="1:7" ht="62.25" customHeight="1" x14ac:dyDescent="0.25">
      <c r="A8" s="29"/>
      <c r="B8" s="4">
        <v>2023</v>
      </c>
      <c r="C8" s="13" t="s">
        <v>30</v>
      </c>
      <c r="D8" s="4" t="s">
        <v>32</v>
      </c>
      <c r="E8" s="10">
        <v>134249482</v>
      </c>
      <c r="F8" s="5">
        <f>+E8/1160000</f>
        <v>115.73231206896551</v>
      </c>
    </row>
    <row r="9" spans="1:7" ht="49.5" customHeight="1" x14ac:dyDescent="0.25">
      <c r="A9" s="29"/>
      <c r="B9" s="4">
        <v>2023</v>
      </c>
      <c r="C9" s="13" t="s">
        <v>30</v>
      </c>
      <c r="D9" s="4" t="s">
        <v>33</v>
      </c>
      <c r="E9" s="10">
        <v>31500000</v>
      </c>
      <c r="F9" s="5">
        <f>+E9/1160000</f>
        <v>27.155172413793103</v>
      </c>
    </row>
    <row r="10" spans="1:7" s="9" customFormat="1" ht="30.75" customHeight="1" x14ac:dyDescent="0.25">
      <c r="A10" s="18" t="s">
        <v>3</v>
      </c>
      <c r="B10" s="19"/>
      <c r="C10" s="20"/>
      <c r="D10" s="6"/>
      <c r="E10" s="7">
        <f>SUM(E7:E9)</f>
        <v>9265749482</v>
      </c>
      <c r="F10" s="8">
        <f>SUM(F7:F9)</f>
        <v>11131.686155200388</v>
      </c>
    </row>
    <row r="11" spans="1:7" s="9" customFormat="1" ht="16.5" x14ac:dyDescent="0.25">
      <c r="A11" s="21" t="s">
        <v>4</v>
      </c>
      <c r="B11" s="21"/>
      <c r="C11" s="21"/>
      <c r="D11" s="21"/>
      <c r="E11" s="21"/>
      <c r="F11" s="11" t="s">
        <v>10</v>
      </c>
    </row>
    <row r="12" spans="1:7" x14ac:dyDescent="0.25"/>
    <row r="13" spans="1:7" x14ac:dyDescent="0.25"/>
    <row r="14" spans="1:7" ht="18" x14ac:dyDescent="0.25">
      <c r="A14" s="15" t="s">
        <v>34</v>
      </c>
      <c r="B14" s="16"/>
      <c r="C14" s="16"/>
      <c r="D14" s="16"/>
      <c r="E14" s="16"/>
      <c r="F14" s="16"/>
      <c r="G14" s="17"/>
    </row>
    <row r="15" spans="1:7" ht="31.5" x14ac:dyDescent="0.25">
      <c r="A15" s="2" t="s">
        <v>1</v>
      </c>
      <c r="B15" s="2" t="s">
        <v>6</v>
      </c>
      <c r="C15" s="2" t="s">
        <v>0</v>
      </c>
      <c r="D15" s="2" t="s">
        <v>9</v>
      </c>
      <c r="E15" s="3" t="s">
        <v>5</v>
      </c>
      <c r="F15" s="2" t="s">
        <v>2</v>
      </c>
    </row>
    <row r="16" spans="1:7" ht="41.25" customHeight="1" x14ac:dyDescent="0.25">
      <c r="A16" s="28" t="s">
        <v>12</v>
      </c>
      <c r="B16" s="4">
        <v>2020</v>
      </c>
      <c r="C16" s="4" t="s">
        <v>36</v>
      </c>
      <c r="D16" s="4" t="s">
        <v>35</v>
      </c>
      <c r="E16" s="10">
        <v>4314187355</v>
      </c>
      <c r="F16" s="5">
        <f>+E16/877803</f>
        <v>4914.7557652457326</v>
      </c>
    </row>
    <row r="17" spans="1:6" ht="62.25" customHeight="1" x14ac:dyDescent="0.25">
      <c r="A17" s="29"/>
      <c r="B17" s="4">
        <v>2021</v>
      </c>
      <c r="C17" s="4" t="s">
        <v>37</v>
      </c>
      <c r="D17" s="4" t="s">
        <v>38</v>
      </c>
      <c r="E17" s="10">
        <v>27076000</v>
      </c>
      <c r="F17" s="5">
        <f>+E17/908526</f>
        <v>29.802119036769447</v>
      </c>
    </row>
    <row r="18" spans="1:6" ht="58.15" customHeight="1" x14ac:dyDescent="0.25">
      <c r="A18" s="29"/>
      <c r="B18" s="4">
        <v>2024</v>
      </c>
      <c r="C18" s="4" t="s">
        <v>39</v>
      </c>
      <c r="D18" s="4" t="s">
        <v>40</v>
      </c>
      <c r="E18" s="10">
        <v>616394781</v>
      </c>
      <c r="F18" s="5">
        <f>+E18/1300000</f>
        <v>474.14983153846151</v>
      </c>
    </row>
    <row r="19" spans="1:6" s="9" customFormat="1" ht="30.75" customHeight="1" x14ac:dyDescent="0.25">
      <c r="A19" s="18" t="s">
        <v>3</v>
      </c>
      <c r="B19" s="19"/>
      <c r="C19" s="20"/>
      <c r="D19" s="6"/>
      <c r="E19" s="7">
        <f>SUM(E16:E18)</f>
        <v>4957658136</v>
      </c>
      <c r="F19" s="8">
        <f>SUM(F16:F18)</f>
        <v>5418.7077158209631</v>
      </c>
    </row>
    <row r="20" spans="1:6" s="9" customFormat="1" ht="16.5" x14ac:dyDescent="0.25">
      <c r="A20" s="21" t="s">
        <v>4</v>
      </c>
      <c r="B20" s="21"/>
      <c r="C20" s="21"/>
      <c r="D20" s="21"/>
      <c r="E20" s="21"/>
      <c r="F20" s="11" t="s">
        <v>10</v>
      </c>
    </row>
  </sheetData>
  <mergeCells count="10">
    <mergeCell ref="A1:G1"/>
    <mergeCell ref="A7:A9"/>
    <mergeCell ref="A2:F2"/>
    <mergeCell ref="A14:G14"/>
    <mergeCell ref="A16:A18"/>
    <mergeCell ref="A19:C19"/>
    <mergeCell ref="A20:E20"/>
    <mergeCell ref="A5:G5"/>
    <mergeCell ref="A10:C10"/>
    <mergeCell ref="A11:E11"/>
  </mergeCells>
  <printOptions horizontalCentered="1"/>
  <pageMargins left="0.59055118110236227" right="0.59055118110236227" top="0.59055118110236227" bottom="0.59055118110236227" header="0.31496062992125984" footer="0.31496062992125984"/>
  <pageSetup paperSize="122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83DB-A3A6-4DA2-933A-645A15E7636C}">
  <dimension ref="A1:XFC26"/>
  <sheetViews>
    <sheetView showGridLines="0" topLeftCell="A10" workbookViewId="0">
      <selection activeCell="B24" sqref="B24"/>
    </sheetView>
  </sheetViews>
  <sheetFormatPr baseColWidth="10" defaultColWidth="11.42578125" defaultRowHeight="12.75" zeroHeight="1" x14ac:dyDescent="0.25"/>
  <cols>
    <col min="1" max="1" width="57.42578125" style="1" customWidth="1"/>
    <col min="2" max="2" width="15.7109375" style="1" customWidth="1"/>
    <col min="3" max="3" width="32.85546875" style="1" customWidth="1"/>
    <col min="4" max="4" width="30.7109375" style="1" customWidth="1"/>
    <col min="5" max="5" width="19" style="1" customWidth="1"/>
    <col min="6" max="6" width="13.5703125" style="1" customWidth="1"/>
    <col min="7" max="7" width="7.140625" style="1" hidden="1" customWidth="1"/>
    <col min="8" max="8" width="7.5703125" style="1" hidden="1" customWidth="1"/>
    <col min="9" max="9" width="15.140625" style="1" hidden="1" customWidth="1"/>
    <col min="10" max="10" width="15.7109375" style="1" hidden="1" customWidth="1"/>
    <col min="11" max="11" width="15.140625" style="1" hidden="1" customWidth="1"/>
    <col min="12" max="12" width="15.85546875" style="1" hidden="1" customWidth="1"/>
    <col min="13" max="13" width="12.7109375" style="1" hidden="1" customWidth="1"/>
    <col min="14" max="16383" width="0" style="1" hidden="1" customWidth="1"/>
    <col min="16384" max="16384" width="2.7109375" style="1" hidden="1" customWidth="1"/>
  </cols>
  <sheetData>
    <row r="1" spans="1:7" ht="23.25" customHeight="1" x14ac:dyDescent="0.25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25">
      <c r="A2" s="25" t="s">
        <v>13</v>
      </c>
      <c r="B2" s="26"/>
      <c r="C2" s="26"/>
      <c r="D2" s="26"/>
      <c r="E2" s="26"/>
      <c r="F2" s="27"/>
    </row>
    <row r="3" spans="1:7" x14ac:dyDescent="0.25"/>
    <row r="4" spans="1:7" x14ac:dyDescent="0.25"/>
    <row r="5" spans="1:7" ht="18" x14ac:dyDescent="0.25">
      <c r="A5" s="15" t="s">
        <v>15</v>
      </c>
      <c r="B5" s="16"/>
      <c r="C5" s="16"/>
      <c r="D5" s="16"/>
      <c r="E5" s="16"/>
      <c r="F5" s="16"/>
      <c r="G5" s="17"/>
    </row>
    <row r="6" spans="1:7" ht="31.5" x14ac:dyDescent="0.25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1.25" customHeight="1" x14ac:dyDescent="0.25">
      <c r="A7" s="28" t="s">
        <v>14</v>
      </c>
      <c r="B7" s="4">
        <v>2023</v>
      </c>
      <c r="C7" s="4" t="s">
        <v>41</v>
      </c>
      <c r="D7" s="4" t="s">
        <v>32</v>
      </c>
      <c r="E7" s="10">
        <v>134249428</v>
      </c>
      <c r="F7" s="5">
        <f>+E7/1160000</f>
        <v>115.73226551724137</v>
      </c>
    </row>
    <row r="8" spans="1:7" ht="62.25" customHeight="1" x14ac:dyDescent="0.25">
      <c r="A8" s="29"/>
      <c r="B8" s="4">
        <v>2022</v>
      </c>
      <c r="C8" s="4" t="s">
        <v>42</v>
      </c>
      <c r="D8" s="4" t="s">
        <v>32</v>
      </c>
      <c r="E8" s="10">
        <v>114300000</v>
      </c>
      <c r="F8" s="5">
        <f>+E8/1000000</f>
        <v>114.3</v>
      </c>
    </row>
    <row r="9" spans="1:7" s="9" customFormat="1" ht="30.75" customHeight="1" x14ac:dyDescent="0.25">
      <c r="A9" s="18" t="s">
        <v>3</v>
      </c>
      <c r="B9" s="19"/>
      <c r="C9" s="20"/>
      <c r="D9" s="6"/>
      <c r="E9" s="7">
        <f>SUM(E7:E8)</f>
        <v>248549428</v>
      </c>
      <c r="F9" s="8">
        <f>SUM(F7:F8)</f>
        <v>230.03226551724137</v>
      </c>
    </row>
    <row r="10" spans="1:7" s="9" customFormat="1" ht="16.5" x14ac:dyDescent="0.25">
      <c r="A10" s="21" t="s">
        <v>4</v>
      </c>
      <c r="B10" s="21"/>
      <c r="C10" s="21"/>
      <c r="D10" s="21"/>
      <c r="E10" s="21"/>
      <c r="F10" s="11" t="s">
        <v>10</v>
      </c>
    </row>
    <row r="11" spans="1:7" x14ac:dyDescent="0.25"/>
    <row r="12" spans="1:7" x14ac:dyDescent="0.25"/>
    <row r="13" spans="1:7" ht="18" x14ac:dyDescent="0.25">
      <c r="A13" s="15" t="s">
        <v>16</v>
      </c>
      <c r="B13" s="16"/>
      <c r="C13" s="16"/>
      <c r="D13" s="16"/>
      <c r="E13" s="16"/>
      <c r="F13" s="16"/>
      <c r="G13" s="17"/>
    </row>
    <row r="14" spans="1:7" ht="31.5" x14ac:dyDescent="0.25">
      <c r="A14" s="2" t="s">
        <v>1</v>
      </c>
      <c r="B14" s="2" t="s">
        <v>6</v>
      </c>
      <c r="C14" s="2" t="s">
        <v>0</v>
      </c>
      <c r="D14" s="2" t="s">
        <v>9</v>
      </c>
      <c r="E14" s="3" t="s">
        <v>5</v>
      </c>
      <c r="F14" s="2" t="s">
        <v>2</v>
      </c>
    </row>
    <row r="15" spans="1:7" ht="41.25" customHeight="1" x14ac:dyDescent="0.25">
      <c r="A15" s="28" t="s">
        <v>14</v>
      </c>
      <c r="B15" s="30"/>
      <c r="C15" s="31"/>
      <c r="D15" s="31"/>
      <c r="E15" s="32"/>
      <c r="F15" s="5">
        <f>+E15/616000</f>
        <v>0</v>
      </c>
    </row>
    <row r="16" spans="1:7" ht="62.25" customHeight="1" x14ac:dyDescent="0.25">
      <c r="A16" s="29"/>
      <c r="B16" s="33"/>
      <c r="C16" s="34"/>
      <c r="D16" s="34"/>
      <c r="E16" s="35"/>
      <c r="F16" s="5">
        <f>+E16/908526</f>
        <v>0</v>
      </c>
    </row>
    <row r="17" spans="1:7" ht="49.5" customHeight="1" x14ac:dyDescent="0.25">
      <c r="A17" s="29"/>
      <c r="B17" s="36"/>
      <c r="C17" s="37"/>
      <c r="D17" s="37"/>
      <c r="E17" s="38"/>
      <c r="F17" s="5">
        <f>+E17/781242</f>
        <v>0</v>
      </c>
    </row>
    <row r="18" spans="1:7" s="9" customFormat="1" ht="16.149999999999999" customHeight="1" x14ac:dyDescent="0.25">
      <c r="A18" s="18" t="s">
        <v>3</v>
      </c>
      <c r="B18" s="19"/>
      <c r="C18" s="20"/>
      <c r="D18" s="6"/>
      <c r="E18" s="7">
        <f>SUM(E15:E17)</f>
        <v>0</v>
      </c>
      <c r="F18" s="8"/>
    </row>
    <row r="19" spans="1:7" s="9" customFormat="1" ht="111.75" customHeight="1" x14ac:dyDescent="0.25">
      <c r="A19" s="21" t="s">
        <v>4</v>
      </c>
      <c r="B19" s="21"/>
      <c r="C19" s="21"/>
      <c r="D19" s="21"/>
      <c r="E19" s="21"/>
      <c r="F19" s="14" t="s">
        <v>59</v>
      </c>
    </row>
    <row r="20" spans="1:7" x14ac:dyDescent="0.25"/>
    <row r="21" spans="1:7" x14ac:dyDescent="0.25"/>
    <row r="22" spans="1:7" ht="18" x14ac:dyDescent="0.25">
      <c r="A22" s="15" t="s">
        <v>11</v>
      </c>
      <c r="B22" s="16"/>
      <c r="C22" s="16"/>
      <c r="D22" s="16"/>
      <c r="E22" s="16"/>
      <c r="F22" s="16"/>
      <c r="G22" s="17"/>
    </row>
    <row r="23" spans="1:7" ht="15.75" x14ac:dyDescent="0.25">
      <c r="A23" s="2" t="s">
        <v>1</v>
      </c>
      <c r="B23" s="2"/>
      <c r="C23" s="2"/>
      <c r="D23" s="2"/>
      <c r="E23" s="3"/>
      <c r="F23" s="2" t="s">
        <v>2</v>
      </c>
    </row>
    <row r="24" spans="1:7" ht="84" customHeight="1" x14ac:dyDescent="0.25">
      <c r="A24" s="12" t="s">
        <v>14</v>
      </c>
      <c r="B24" s="4">
        <v>2021</v>
      </c>
      <c r="C24" s="4" t="s">
        <v>48</v>
      </c>
      <c r="D24" s="4" t="s">
        <v>47</v>
      </c>
      <c r="E24" s="10">
        <v>3265956717</v>
      </c>
      <c r="F24" s="5">
        <f>+E24/908526</f>
        <v>3594.7861888377438</v>
      </c>
    </row>
    <row r="25" spans="1:7" s="9" customFormat="1" ht="15.6" customHeight="1" x14ac:dyDescent="0.25">
      <c r="A25" s="18" t="s">
        <v>3</v>
      </c>
      <c r="B25" s="19"/>
      <c r="C25" s="20"/>
      <c r="D25" s="6"/>
      <c r="E25" s="7">
        <f>SUM(E24:E24)</f>
        <v>3265956717</v>
      </c>
      <c r="F25" s="8">
        <f>SUM(F24)</f>
        <v>3594.7861888377438</v>
      </c>
    </row>
    <row r="26" spans="1:7" s="9" customFormat="1" ht="15.6" customHeight="1" x14ac:dyDescent="0.25">
      <c r="A26" s="21" t="s">
        <v>4</v>
      </c>
      <c r="B26" s="21"/>
      <c r="C26" s="21"/>
      <c r="D26" s="21"/>
      <c r="E26" s="21"/>
      <c r="F26" s="11" t="s">
        <v>10</v>
      </c>
    </row>
  </sheetData>
  <mergeCells count="14">
    <mergeCell ref="A10:E10"/>
    <mergeCell ref="A1:G1"/>
    <mergeCell ref="A2:F2"/>
    <mergeCell ref="A5:G5"/>
    <mergeCell ref="A7:A8"/>
    <mergeCell ref="A9:C9"/>
    <mergeCell ref="A25:C25"/>
    <mergeCell ref="A26:E26"/>
    <mergeCell ref="A13:G13"/>
    <mergeCell ref="A15:A17"/>
    <mergeCell ref="A18:C18"/>
    <mergeCell ref="A19:E19"/>
    <mergeCell ref="A22:G22"/>
    <mergeCell ref="B15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69F3-6C40-4D04-8605-4FFF694FD632}">
  <dimension ref="A1:M33"/>
  <sheetViews>
    <sheetView showGridLines="0" topLeftCell="A19" zoomScaleNormal="100" workbookViewId="0">
      <selection activeCell="F19" sqref="F19"/>
    </sheetView>
  </sheetViews>
  <sheetFormatPr baseColWidth="10" defaultColWidth="0" defaultRowHeight="12.75" zeroHeight="1" x14ac:dyDescent="0.25"/>
  <cols>
    <col min="1" max="1" width="57.42578125" style="1" customWidth="1"/>
    <col min="2" max="2" width="15.7109375" style="1" customWidth="1"/>
    <col min="3" max="3" width="32.85546875" style="1" customWidth="1"/>
    <col min="4" max="4" width="30.7109375" style="1" customWidth="1"/>
    <col min="5" max="5" width="19" style="1" customWidth="1"/>
    <col min="6" max="6" width="13.7109375" style="1" customWidth="1"/>
    <col min="7" max="7" width="7.140625" style="1" hidden="1" customWidth="1"/>
    <col min="8" max="8" width="7.5703125" style="1" hidden="1" customWidth="1"/>
    <col min="9" max="9" width="15.140625" style="1" hidden="1" customWidth="1"/>
    <col min="10" max="10" width="15.7109375" style="1" hidden="1" customWidth="1"/>
    <col min="11" max="11" width="15.140625" style="1" hidden="1" customWidth="1"/>
    <col min="12" max="12" width="15.85546875" style="1" hidden="1" customWidth="1"/>
    <col min="13" max="13" width="12.7109375" style="1" hidden="1" customWidth="1"/>
    <col min="14" max="16384" width="11.42578125" style="1" hidden="1"/>
  </cols>
  <sheetData>
    <row r="1" spans="1:7" ht="23.25" customHeight="1" x14ac:dyDescent="0.25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25">
      <c r="A2" s="25" t="s">
        <v>17</v>
      </c>
      <c r="B2" s="26"/>
      <c r="C2" s="26"/>
      <c r="D2" s="26"/>
      <c r="E2" s="26"/>
      <c r="F2" s="27"/>
    </row>
    <row r="3" spans="1:7" x14ac:dyDescent="0.25"/>
    <row r="4" spans="1:7" x14ac:dyDescent="0.25"/>
    <row r="5" spans="1:7" ht="18" x14ac:dyDescent="0.25">
      <c r="A5" s="15" t="s">
        <v>15</v>
      </c>
      <c r="B5" s="16"/>
      <c r="C5" s="16"/>
      <c r="D5" s="16"/>
      <c r="E5" s="16"/>
      <c r="F5" s="16"/>
      <c r="G5" s="17"/>
    </row>
    <row r="6" spans="1:7" ht="31.5" x14ac:dyDescent="0.25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1.25" customHeight="1" x14ac:dyDescent="0.25">
      <c r="A7" s="28" t="s">
        <v>18</v>
      </c>
      <c r="B7" s="4">
        <v>2024</v>
      </c>
      <c r="C7" s="4" t="s">
        <v>7</v>
      </c>
      <c r="D7" s="4" t="s">
        <v>43</v>
      </c>
      <c r="E7" s="10">
        <v>1711933235</v>
      </c>
      <c r="F7" s="5">
        <f>+E7/1300000</f>
        <v>1316.8717192307693</v>
      </c>
    </row>
    <row r="8" spans="1:7" ht="62.25" customHeight="1" x14ac:dyDescent="0.25">
      <c r="A8" s="29"/>
      <c r="B8" s="4">
        <v>2023</v>
      </c>
      <c r="C8" s="4" t="s">
        <v>44</v>
      </c>
      <c r="D8" s="4" t="s">
        <v>43</v>
      </c>
      <c r="E8" s="10">
        <v>181321711</v>
      </c>
      <c r="F8" s="5">
        <f>+E8/1160000</f>
        <v>156.31181982758622</v>
      </c>
    </row>
    <row r="9" spans="1:7" s="9" customFormat="1" ht="30.75" customHeight="1" x14ac:dyDescent="0.25">
      <c r="A9" s="18" t="s">
        <v>3</v>
      </c>
      <c r="B9" s="19"/>
      <c r="C9" s="20"/>
      <c r="D9" s="6"/>
      <c r="E9" s="7">
        <f>SUM(E7:E8)</f>
        <v>1893254946</v>
      </c>
      <c r="F9" s="8">
        <f>SUM(F7:F8)</f>
        <v>1473.1835390583556</v>
      </c>
    </row>
    <row r="10" spans="1:7" s="9" customFormat="1" ht="16.5" x14ac:dyDescent="0.25">
      <c r="A10" s="21" t="s">
        <v>4</v>
      </c>
      <c r="B10" s="21"/>
      <c r="C10" s="21"/>
      <c r="D10" s="21"/>
      <c r="E10" s="21"/>
      <c r="F10" s="11" t="s">
        <v>10</v>
      </c>
    </row>
    <row r="11" spans="1:7" x14ac:dyDescent="0.25"/>
    <row r="12" spans="1:7" x14ac:dyDescent="0.25"/>
    <row r="13" spans="1:7" ht="18" x14ac:dyDescent="0.25">
      <c r="A13" s="15" t="s">
        <v>16</v>
      </c>
      <c r="B13" s="16"/>
      <c r="C13" s="16"/>
      <c r="D13" s="16"/>
      <c r="E13" s="16"/>
      <c r="F13" s="16"/>
      <c r="G13" s="17"/>
    </row>
    <row r="14" spans="1:7" ht="31.5" x14ac:dyDescent="0.25">
      <c r="A14" s="2" t="s">
        <v>1</v>
      </c>
      <c r="B14" s="2" t="s">
        <v>6</v>
      </c>
      <c r="C14" s="2" t="s">
        <v>0</v>
      </c>
      <c r="D14" s="2" t="s">
        <v>9</v>
      </c>
      <c r="E14" s="3" t="s">
        <v>5</v>
      </c>
      <c r="F14" s="2" t="s">
        <v>2</v>
      </c>
    </row>
    <row r="15" spans="1:7" ht="41.25" customHeight="1" x14ac:dyDescent="0.25">
      <c r="A15" s="28" t="s">
        <v>18</v>
      </c>
      <c r="B15" s="30"/>
      <c r="C15" s="31"/>
      <c r="D15" s="31"/>
      <c r="E15" s="32"/>
      <c r="F15" s="5">
        <f>+E15/1000000</f>
        <v>0</v>
      </c>
    </row>
    <row r="16" spans="1:7" ht="62.25" customHeight="1" x14ac:dyDescent="0.25">
      <c r="A16" s="29"/>
      <c r="B16" s="33"/>
      <c r="C16" s="34"/>
      <c r="D16" s="34"/>
      <c r="E16" s="35"/>
      <c r="F16" s="5">
        <f>+E16/908526</f>
        <v>0</v>
      </c>
    </row>
    <row r="17" spans="1:7" ht="49.5" customHeight="1" x14ac:dyDescent="0.25">
      <c r="A17" s="29"/>
      <c r="B17" s="36"/>
      <c r="C17" s="37"/>
      <c r="D17" s="37"/>
      <c r="E17" s="38"/>
      <c r="F17" s="5">
        <f>+E17/781242</f>
        <v>0</v>
      </c>
    </row>
    <row r="18" spans="1:7" s="9" customFormat="1" ht="30.75" customHeight="1" x14ac:dyDescent="0.25">
      <c r="A18" s="18" t="s">
        <v>3</v>
      </c>
      <c r="B18" s="19"/>
      <c r="C18" s="20"/>
      <c r="D18" s="6"/>
      <c r="E18" s="7">
        <f>SUM(E15:E17)</f>
        <v>0</v>
      </c>
      <c r="F18" s="8"/>
    </row>
    <row r="19" spans="1:7" s="9" customFormat="1" ht="115.5" x14ac:dyDescent="0.25">
      <c r="A19" s="21" t="s">
        <v>4</v>
      </c>
      <c r="B19" s="21"/>
      <c r="C19" s="21"/>
      <c r="D19" s="21"/>
      <c r="E19" s="21"/>
      <c r="F19" s="14" t="s">
        <v>59</v>
      </c>
    </row>
    <row r="20" spans="1:7" x14ac:dyDescent="0.25"/>
    <row r="21" spans="1:7" x14ac:dyDescent="0.25"/>
    <row r="22" spans="1:7" ht="18" x14ac:dyDescent="0.25">
      <c r="A22" s="15" t="s">
        <v>34</v>
      </c>
      <c r="B22" s="16"/>
      <c r="C22" s="16"/>
      <c r="D22" s="16"/>
      <c r="E22" s="16"/>
      <c r="F22" s="16"/>
      <c r="G22" s="17"/>
    </row>
    <row r="23" spans="1:7" ht="31.5" x14ac:dyDescent="0.25">
      <c r="A23" s="2" t="s">
        <v>1</v>
      </c>
      <c r="B23" s="2" t="s">
        <v>6</v>
      </c>
      <c r="C23" s="2" t="s">
        <v>0</v>
      </c>
      <c r="D23" s="2" t="s">
        <v>9</v>
      </c>
      <c r="E23" s="3" t="s">
        <v>5</v>
      </c>
      <c r="F23" s="2" t="s">
        <v>2</v>
      </c>
    </row>
    <row r="24" spans="1:7" ht="100.9" customHeight="1" x14ac:dyDescent="0.25">
      <c r="A24" s="12" t="s">
        <v>18</v>
      </c>
      <c r="B24" s="4">
        <v>2018</v>
      </c>
      <c r="C24" s="4" t="s">
        <v>58</v>
      </c>
      <c r="D24" s="4" t="s">
        <v>43</v>
      </c>
      <c r="E24" s="10">
        <v>1473057559</v>
      </c>
      <c r="F24" s="5">
        <f>+E24/781242</f>
        <v>1885.5329833777498</v>
      </c>
    </row>
    <row r="25" spans="1:7" s="9" customFormat="1" ht="30.75" customHeight="1" x14ac:dyDescent="0.25">
      <c r="A25" s="18" t="s">
        <v>3</v>
      </c>
      <c r="B25" s="19"/>
      <c r="C25" s="20"/>
      <c r="D25" s="6"/>
      <c r="E25" s="7">
        <f>SUM(E24:E24)</f>
        <v>1473057559</v>
      </c>
      <c r="F25" s="8"/>
    </row>
    <row r="26" spans="1:7" s="9" customFormat="1" ht="16.5" x14ac:dyDescent="0.25">
      <c r="A26" s="21" t="s">
        <v>4</v>
      </c>
      <c r="B26" s="21"/>
      <c r="C26" s="21"/>
      <c r="D26" s="21"/>
      <c r="E26" s="21"/>
      <c r="F26" s="11" t="s">
        <v>10</v>
      </c>
    </row>
    <row r="31" spans="1:7" x14ac:dyDescent="0.25"/>
    <row r="32" spans="1:7" x14ac:dyDescent="0.25"/>
    <row r="33" x14ac:dyDescent="0.25"/>
  </sheetData>
  <mergeCells count="14">
    <mergeCell ref="A10:E10"/>
    <mergeCell ref="A1:G1"/>
    <mergeCell ref="A2:F2"/>
    <mergeCell ref="A5:G5"/>
    <mergeCell ref="A7:A8"/>
    <mergeCell ref="A9:C9"/>
    <mergeCell ref="A25:C25"/>
    <mergeCell ref="A26:E26"/>
    <mergeCell ref="A13:G13"/>
    <mergeCell ref="A15:A17"/>
    <mergeCell ref="A18:C18"/>
    <mergeCell ref="A19:E19"/>
    <mergeCell ref="A22:G22"/>
    <mergeCell ref="B15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5C49-D4AC-4353-B222-560EE54CD5D8}">
  <dimension ref="A1:M27"/>
  <sheetViews>
    <sheetView showGridLines="0" topLeftCell="A8" workbookViewId="0">
      <selection activeCell="E10" sqref="E10"/>
    </sheetView>
  </sheetViews>
  <sheetFormatPr baseColWidth="10" defaultColWidth="0" defaultRowHeight="12.75" zeroHeight="1" x14ac:dyDescent="0.25"/>
  <cols>
    <col min="1" max="1" width="57.42578125" style="1" customWidth="1"/>
    <col min="2" max="2" width="15.7109375" style="1" customWidth="1"/>
    <col min="3" max="3" width="32.85546875" style="1" customWidth="1"/>
    <col min="4" max="4" width="30.7109375" style="1" customWidth="1"/>
    <col min="5" max="5" width="19" style="1" customWidth="1"/>
    <col min="6" max="6" width="13.7109375" style="1" customWidth="1"/>
    <col min="7" max="7" width="7.140625" style="1" hidden="1" customWidth="1"/>
    <col min="8" max="8" width="7.5703125" style="1" hidden="1" customWidth="1"/>
    <col min="9" max="9" width="15.140625" style="1" hidden="1" customWidth="1"/>
    <col min="10" max="10" width="15.7109375" style="1" hidden="1" customWidth="1"/>
    <col min="11" max="11" width="15.140625" style="1" hidden="1" customWidth="1"/>
    <col min="12" max="12" width="15.85546875" style="1" hidden="1" customWidth="1"/>
    <col min="13" max="13" width="12.7109375" style="1" hidden="1" customWidth="1"/>
    <col min="14" max="16384" width="11.42578125" style="1" hidden="1"/>
  </cols>
  <sheetData>
    <row r="1" spans="1:7" ht="23.25" customHeight="1" x14ac:dyDescent="0.25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25">
      <c r="A2" s="25" t="s">
        <v>19</v>
      </c>
      <c r="B2" s="26"/>
      <c r="C2" s="26"/>
      <c r="D2" s="26"/>
      <c r="E2" s="26"/>
      <c r="F2" s="27"/>
    </row>
    <row r="3" spans="1:7" x14ac:dyDescent="0.25"/>
    <row r="4" spans="1:7" x14ac:dyDescent="0.25"/>
    <row r="5" spans="1:7" ht="18" x14ac:dyDescent="0.25">
      <c r="A5" s="15" t="s">
        <v>21</v>
      </c>
      <c r="B5" s="16"/>
      <c r="C5" s="16"/>
      <c r="D5" s="16"/>
      <c r="E5" s="16"/>
      <c r="F5" s="16"/>
      <c r="G5" s="17"/>
    </row>
    <row r="6" spans="1:7" ht="31.5" x14ac:dyDescent="0.25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40.9" customHeight="1" x14ac:dyDescent="0.25">
      <c r="A7" s="39" t="s">
        <v>20</v>
      </c>
      <c r="B7" s="30"/>
      <c r="C7" s="31"/>
      <c r="D7" s="31"/>
      <c r="E7" s="32"/>
      <c r="F7" s="5">
        <f>+E7/781242</f>
        <v>0</v>
      </c>
    </row>
    <row r="8" spans="1:7" ht="62.25" customHeight="1" x14ac:dyDescent="0.25">
      <c r="A8" s="40"/>
      <c r="B8" s="33"/>
      <c r="C8" s="34"/>
      <c r="D8" s="34"/>
      <c r="E8" s="35"/>
      <c r="F8" s="5">
        <f>+E8/908526</f>
        <v>0</v>
      </c>
    </row>
    <row r="9" spans="1:7" ht="49.5" customHeight="1" x14ac:dyDescent="0.25">
      <c r="A9" s="41"/>
      <c r="B9" s="36"/>
      <c r="C9" s="37"/>
      <c r="D9" s="37"/>
      <c r="E9" s="38"/>
      <c r="F9" s="5">
        <f>+E9/781242</f>
        <v>0</v>
      </c>
    </row>
    <row r="10" spans="1:7" s="9" customFormat="1" ht="16.5" x14ac:dyDescent="0.25">
      <c r="A10" s="18" t="s">
        <v>3</v>
      </c>
      <c r="B10" s="19"/>
      <c r="C10" s="20"/>
      <c r="D10" s="6"/>
      <c r="E10" s="7">
        <f>SUM(E7:E9)</f>
        <v>0</v>
      </c>
      <c r="F10" s="8"/>
    </row>
    <row r="11" spans="1:7" s="9" customFormat="1" ht="115.5" x14ac:dyDescent="0.25">
      <c r="A11" s="21" t="s">
        <v>4</v>
      </c>
      <c r="B11" s="21"/>
      <c r="C11" s="21"/>
      <c r="D11" s="21"/>
      <c r="E11" s="21"/>
      <c r="F11" s="14" t="s">
        <v>59</v>
      </c>
    </row>
    <row r="12" spans="1:7" x14ac:dyDescent="0.25"/>
    <row r="13" spans="1:7" x14ac:dyDescent="0.25"/>
    <row r="14" spans="1:7" ht="18" x14ac:dyDescent="0.25">
      <c r="A14" s="15" t="s">
        <v>22</v>
      </c>
      <c r="B14" s="16"/>
      <c r="C14" s="16"/>
      <c r="D14" s="16"/>
      <c r="E14" s="16"/>
      <c r="F14" s="16"/>
      <c r="G14" s="17"/>
    </row>
    <row r="15" spans="1:7" ht="31.5" x14ac:dyDescent="0.25">
      <c r="A15" s="2" t="s">
        <v>1</v>
      </c>
      <c r="B15" s="2" t="s">
        <v>6</v>
      </c>
      <c r="C15" s="2" t="s">
        <v>0</v>
      </c>
      <c r="D15" s="2" t="s">
        <v>9</v>
      </c>
      <c r="E15" s="3" t="s">
        <v>5</v>
      </c>
      <c r="F15" s="2" t="s">
        <v>2</v>
      </c>
    </row>
    <row r="16" spans="1:7" ht="41.25" customHeight="1" x14ac:dyDescent="0.25">
      <c r="A16" s="12" t="s">
        <v>20</v>
      </c>
      <c r="B16" s="4">
        <v>2018</v>
      </c>
      <c r="C16" s="4" t="s">
        <v>57</v>
      </c>
      <c r="D16" s="4" t="s">
        <v>54</v>
      </c>
      <c r="E16" s="10">
        <v>237517650</v>
      </c>
      <c r="F16" s="5">
        <f>+E16/781242</f>
        <v>304.02570522322151</v>
      </c>
    </row>
    <row r="17" spans="1:7" s="9" customFormat="1" ht="16.5" x14ac:dyDescent="0.25">
      <c r="A17" s="18" t="s">
        <v>3</v>
      </c>
      <c r="B17" s="19"/>
      <c r="C17" s="20"/>
      <c r="D17" s="6"/>
      <c r="E17" s="7">
        <f>SUM(E16:E16)</f>
        <v>237517650</v>
      </c>
      <c r="F17" s="8">
        <f>SUM(F16)</f>
        <v>304.02570522322151</v>
      </c>
    </row>
    <row r="18" spans="1:7" s="9" customFormat="1" ht="16.5" x14ac:dyDescent="0.25">
      <c r="A18" s="21" t="s">
        <v>4</v>
      </c>
      <c r="B18" s="21"/>
      <c r="C18" s="21"/>
      <c r="D18" s="21"/>
      <c r="E18" s="21"/>
      <c r="F18" s="11" t="s">
        <v>10</v>
      </c>
    </row>
    <row r="19" spans="1:7" x14ac:dyDescent="0.25"/>
    <row r="20" spans="1:7" x14ac:dyDescent="0.25"/>
    <row r="21" spans="1:7" ht="18" x14ac:dyDescent="0.25">
      <c r="A21" s="15" t="s">
        <v>23</v>
      </c>
      <c r="B21" s="16"/>
      <c r="C21" s="16"/>
      <c r="D21" s="16"/>
      <c r="E21" s="16"/>
      <c r="F21" s="16"/>
      <c r="G21" s="17"/>
    </row>
    <row r="22" spans="1:7" ht="31.5" x14ac:dyDescent="0.25">
      <c r="A22" s="2" t="s">
        <v>1</v>
      </c>
      <c r="B22" s="2" t="s">
        <v>6</v>
      </c>
      <c r="C22" s="2" t="s">
        <v>0</v>
      </c>
      <c r="D22" s="2" t="s">
        <v>9</v>
      </c>
      <c r="E22" s="3" t="s">
        <v>5</v>
      </c>
      <c r="F22" s="2" t="s">
        <v>2</v>
      </c>
    </row>
    <row r="23" spans="1:7" ht="41.25" customHeight="1" x14ac:dyDescent="0.25">
      <c r="A23" s="28" t="s">
        <v>20</v>
      </c>
      <c r="B23" s="4">
        <v>2020</v>
      </c>
      <c r="C23" s="4" t="s">
        <v>51</v>
      </c>
      <c r="D23" s="4" t="s">
        <v>54</v>
      </c>
      <c r="E23" s="10">
        <v>104489828</v>
      </c>
      <c r="F23" s="5">
        <f>+E23/877803</f>
        <v>119.03562416624231</v>
      </c>
    </row>
    <row r="24" spans="1:7" ht="62.25" customHeight="1" x14ac:dyDescent="0.25">
      <c r="A24" s="29"/>
      <c r="B24" s="4">
        <v>2022</v>
      </c>
      <c r="C24" s="4" t="s">
        <v>52</v>
      </c>
      <c r="D24" s="4" t="s">
        <v>54</v>
      </c>
      <c r="E24" s="10">
        <v>178808404</v>
      </c>
      <c r="F24" s="5">
        <f>+E24/1000000</f>
        <v>178.808404</v>
      </c>
    </row>
    <row r="25" spans="1:7" ht="49.5" customHeight="1" x14ac:dyDescent="0.25">
      <c r="A25" s="29"/>
      <c r="B25" s="4">
        <v>2022</v>
      </c>
      <c r="C25" s="4" t="s">
        <v>53</v>
      </c>
      <c r="D25" s="4" t="s">
        <v>54</v>
      </c>
      <c r="E25" s="10">
        <v>218116674</v>
      </c>
      <c r="F25" s="5">
        <f>+E25/1000000</f>
        <v>218.11667399999999</v>
      </c>
    </row>
    <row r="26" spans="1:7" s="9" customFormat="1" ht="16.5" x14ac:dyDescent="0.25">
      <c r="A26" s="18" t="s">
        <v>3</v>
      </c>
      <c r="B26" s="19"/>
      <c r="C26" s="20"/>
      <c r="D26" s="6"/>
      <c r="E26" s="7">
        <f>SUM(E23:E25)</f>
        <v>501414906</v>
      </c>
      <c r="F26" s="8">
        <f>SUM(F23:F25)</f>
        <v>515.9607021662423</v>
      </c>
    </row>
    <row r="27" spans="1:7" s="9" customFormat="1" ht="16.5" x14ac:dyDescent="0.25">
      <c r="A27" s="21" t="s">
        <v>4</v>
      </c>
      <c r="B27" s="21"/>
      <c r="C27" s="21"/>
      <c r="D27" s="21"/>
      <c r="E27" s="21"/>
      <c r="F27" s="11" t="s">
        <v>10</v>
      </c>
    </row>
  </sheetData>
  <mergeCells count="14">
    <mergeCell ref="A11:E11"/>
    <mergeCell ref="A1:G1"/>
    <mergeCell ref="A2:F2"/>
    <mergeCell ref="A5:G5"/>
    <mergeCell ref="A7:A9"/>
    <mergeCell ref="A10:C10"/>
    <mergeCell ref="B7:E9"/>
    <mergeCell ref="A26:C26"/>
    <mergeCell ref="A27:E27"/>
    <mergeCell ref="A14:G14"/>
    <mergeCell ref="A17:C17"/>
    <mergeCell ref="A18:E18"/>
    <mergeCell ref="A21:G21"/>
    <mergeCell ref="A23: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CC6C-984B-46B2-8FFB-9EB801746155}">
  <dimension ref="A1:M20"/>
  <sheetViews>
    <sheetView showGridLines="0" workbookViewId="0">
      <selection activeCell="F9" sqref="F9"/>
    </sheetView>
  </sheetViews>
  <sheetFormatPr baseColWidth="10" defaultColWidth="0" defaultRowHeight="12.75" zeroHeight="1" x14ac:dyDescent="0.25"/>
  <cols>
    <col min="1" max="1" width="57.42578125" style="1" customWidth="1"/>
    <col min="2" max="2" width="15.7109375" style="1" customWidth="1"/>
    <col min="3" max="3" width="32.85546875" style="1" customWidth="1"/>
    <col min="4" max="4" width="30.7109375" style="1" customWidth="1"/>
    <col min="5" max="5" width="19" style="1" customWidth="1"/>
    <col min="6" max="6" width="13.7109375" style="1" customWidth="1"/>
    <col min="7" max="7" width="7.140625" style="1" hidden="1" customWidth="1"/>
    <col min="8" max="8" width="7.5703125" style="1" hidden="1" customWidth="1"/>
    <col min="9" max="9" width="15.140625" style="1" hidden="1" customWidth="1"/>
    <col min="10" max="10" width="15.7109375" style="1" hidden="1" customWidth="1"/>
    <col min="11" max="11" width="15.140625" style="1" hidden="1" customWidth="1"/>
    <col min="12" max="12" width="15.85546875" style="1" hidden="1" customWidth="1"/>
    <col min="13" max="13" width="12.7109375" style="1" hidden="1" customWidth="1"/>
    <col min="14" max="16384" width="11.42578125" style="1" hidden="1"/>
  </cols>
  <sheetData>
    <row r="1" spans="1:7" ht="23.25" customHeight="1" x14ac:dyDescent="0.25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25">
      <c r="A2" s="25" t="s">
        <v>24</v>
      </c>
      <c r="B2" s="26"/>
      <c r="C2" s="26"/>
      <c r="D2" s="26"/>
      <c r="E2" s="26"/>
      <c r="F2" s="27"/>
    </row>
    <row r="3" spans="1:7" x14ac:dyDescent="0.25"/>
    <row r="4" spans="1:7" x14ac:dyDescent="0.25"/>
    <row r="5" spans="1:7" ht="18" x14ac:dyDescent="0.25">
      <c r="A5" s="15" t="s">
        <v>15</v>
      </c>
      <c r="B5" s="16"/>
      <c r="C5" s="16"/>
      <c r="D5" s="16"/>
      <c r="E5" s="16"/>
      <c r="F5" s="16"/>
      <c r="G5" s="17"/>
    </row>
    <row r="6" spans="1:7" ht="31.5" x14ac:dyDescent="0.25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78.599999999999994" customHeight="1" x14ac:dyDescent="0.25">
      <c r="A7" s="12" t="s">
        <v>25</v>
      </c>
      <c r="B7" s="4">
        <v>2024</v>
      </c>
      <c r="C7" s="4" t="s">
        <v>45</v>
      </c>
      <c r="D7" s="4" t="s">
        <v>46</v>
      </c>
      <c r="E7" s="10">
        <v>280000000</v>
      </c>
      <c r="F7" s="5">
        <f>+E7/1300000</f>
        <v>215.38461538461539</v>
      </c>
    </row>
    <row r="8" spans="1:7" s="9" customFormat="1" ht="30.75" customHeight="1" x14ac:dyDescent="0.25">
      <c r="A8" s="18" t="s">
        <v>3</v>
      </c>
      <c r="B8" s="19"/>
      <c r="C8" s="20"/>
      <c r="D8" s="6"/>
      <c r="E8" s="7">
        <f>SUM(E7:E7)</f>
        <v>280000000</v>
      </c>
      <c r="F8" s="8">
        <f>SUM(F7)</f>
        <v>215.38461538461539</v>
      </c>
    </row>
    <row r="9" spans="1:7" s="9" customFormat="1" ht="16.5" x14ac:dyDescent="0.25">
      <c r="A9" s="21" t="s">
        <v>4</v>
      </c>
      <c r="B9" s="21"/>
      <c r="C9" s="21"/>
      <c r="D9" s="21"/>
      <c r="E9" s="21"/>
      <c r="F9" s="11" t="s">
        <v>10</v>
      </c>
    </row>
    <row r="19" x14ac:dyDescent="0.25"/>
    <row r="20" x14ac:dyDescent="0.25"/>
  </sheetData>
  <mergeCells count="5">
    <mergeCell ref="A9:E9"/>
    <mergeCell ref="A1:G1"/>
    <mergeCell ref="A2:F2"/>
    <mergeCell ref="A5:G5"/>
    <mergeCell ref="A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0342-A4D2-4BF9-8874-D00114AC82D7}">
  <dimension ref="A1:M30"/>
  <sheetViews>
    <sheetView showGridLines="0" tabSelected="1" workbookViewId="0">
      <selection activeCell="C13" sqref="C13"/>
    </sheetView>
  </sheetViews>
  <sheetFormatPr baseColWidth="10" defaultColWidth="0" defaultRowHeight="12.75" zeroHeight="1" x14ac:dyDescent="0.25"/>
  <cols>
    <col min="1" max="1" width="57.42578125" style="1" customWidth="1"/>
    <col min="2" max="2" width="15.7109375" style="1" customWidth="1"/>
    <col min="3" max="3" width="32.85546875" style="1" customWidth="1"/>
    <col min="4" max="4" width="30.7109375" style="1" customWidth="1"/>
    <col min="5" max="5" width="19" style="1" customWidth="1"/>
    <col min="6" max="6" width="13.7109375" style="1" customWidth="1"/>
    <col min="7" max="7" width="7.140625" style="1" hidden="1" customWidth="1"/>
    <col min="8" max="8" width="7.5703125" style="1" hidden="1" customWidth="1"/>
    <col min="9" max="9" width="15.140625" style="1" hidden="1" customWidth="1"/>
    <col min="10" max="10" width="15.7109375" style="1" hidden="1" customWidth="1"/>
    <col min="11" max="11" width="15.140625" style="1" hidden="1" customWidth="1"/>
    <col min="12" max="12" width="15.85546875" style="1" hidden="1" customWidth="1"/>
    <col min="13" max="13" width="12.7109375" style="1" hidden="1" customWidth="1"/>
    <col min="14" max="16384" width="11.42578125" style="1" hidden="1"/>
  </cols>
  <sheetData>
    <row r="1" spans="1:7" ht="23.25" customHeight="1" x14ac:dyDescent="0.25">
      <c r="A1" s="22" t="s">
        <v>7</v>
      </c>
      <c r="B1" s="23"/>
      <c r="C1" s="23"/>
      <c r="D1" s="23"/>
      <c r="E1" s="23"/>
      <c r="F1" s="23"/>
      <c r="G1" s="24"/>
    </row>
    <row r="2" spans="1:7" ht="30" customHeight="1" x14ac:dyDescent="0.25">
      <c r="A2" s="25" t="s">
        <v>26</v>
      </c>
      <c r="B2" s="26"/>
      <c r="C2" s="26"/>
      <c r="D2" s="26"/>
      <c r="E2" s="26"/>
      <c r="F2" s="27"/>
    </row>
    <row r="3" spans="1:7" x14ac:dyDescent="0.25"/>
    <row r="4" spans="1:7" x14ac:dyDescent="0.25"/>
    <row r="5" spans="1:7" ht="18" x14ac:dyDescent="0.25">
      <c r="A5" s="15" t="s">
        <v>23</v>
      </c>
      <c r="B5" s="16"/>
      <c r="C5" s="16"/>
      <c r="D5" s="16"/>
      <c r="E5" s="16"/>
      <c r="F5" s="16"/>
      <c r="G5" s="17"/>
    </row>
    <row r="6" spans="1:7" ht="31.5" x14ac:dyDescent="0.25">
      <c r="A6" s="2" t="s">
        <v>1</v>
      </c>
      <c r="B6" s="2" t="s">
        <v>6</v>
      </c>
      <c r="C6" s="2" t="s">
        <v>0</v>
      </c>
      <c r="D6" s="2" t="s">
        <v>9</v>
      </c>
      <c r="E6" s="3" t="s">
        <v>5</v>
      </c>
      <c r="F6" s="2" t="s">
        <v>2</v>
      </c>
    </row>
    <row r="7" spans="1:7" ht="73.150000000000006" customHeight="1" x14ac:dyDescent="0.25">
      <c r="A7" s="12" t="s">
        <v>27</v>
      </c>
      <c r="B7" s="4">
        <v>2024</v>
      </c>
      <c r="C7" s="4" t="s">
        <v>55</v>
      </c>
      <c r="D7" s="4" t="s">
        <v>56</v>
      </c>
      <c r="E7" s="10">
        <v>93649999</v>
      </c>
      <c r="F7" s="5">
        <f>+E7/1300000</f>
        <v>72.038460769230767</v>
      </c>
    </row>
    <row r="8" spans="1:7" s="9" customFormat="1" ht="16.5" x14ac:dyDescent="0.25">
      <c r="A8" s="18" t="s">
        <v>3</v>
      </c>
      <c r="B8" s="19"/>
      <c r="C8" s="20"/>
      <c r="D8" s="6"/>
      <c r="E8" s="7">
        <f>SUM(E7:E7)</f>
        <v>93649999</v>
      </c>
      <c r="F8" s="8">
        <f>SUM(F7)</f>
        <v>72.038460769230767</v>
      </c>
    </row>
    <row r="9" spans="1:7" s="9" customFormat="1" ht="16.5" x14ac:dyDescent="0.25">
      <c r="A9" s="21" t="s">
        <v>4</v>
      </c>
      <c r="B9" s="21"/>
      <c r="C9" s="21"/>
      <c r="D9" s="21"/>
      <c r="E9" s="21"/>
      <c r="F9" s="11" t="s">
        <v>10</v>
      </c>
    </row>
    <row r="10" spans="1:7" x14ac:dyDescent="0.25"/>
    <row r="11" spans="1:7" x14ac:dyDescent="0.25"/>
    <row r="12" spans="1:7" ht="18" x14ac:dyDescent="0.25">
      <c r="A12" s="15" t="s">
        <v>11</v>
      </c>
      <c r="B12" s="16"/>
      <c r="C12" s="16"/>
      <c r="D12" s="16"/>
      <c r="E12" s="16"/>
      <c r="F12" s="16"/>
      <c r="G12" s="17"/>
    </row>
    <row r="13" spans="1:7" ht="31.5" x14ac:dyDescent="0.25">
      <c r="A13" s="2" t="s">
        <v>1</v>
      </c>
      <c r="B13" s="2" t="s">
        <v>6</v>
      </c>
      <c r="C13" s="2" t="s">
        <v>0</v>
      </c>
      <c r="D13" s="2" t="s">
        <v>9</v>
      </c>
      <c r="E13" s="3" t="s">
        <v>5</v>
      </c>
      <c r="F13" s="2" t="s">
        <v>2</v>
      </c>
    </row>
    <row r="14" spans="1:7" ht="78.599999999999994" customHeight="1" x14ac:dyDescent="0.25">
      <c r="A14" s="12" t="s">
        <v>27</v>
      </c>
      <c r="B14" s="4">
        <v>2019</v>
      </c>
      <c r="C14" s="4" t="s">
        <v>49</v>
      </c>
      <c r="D14" s="4" t="s">
        <v>50</v>
      </c>
      <c r="E14" s="10">
        <v>1780123747</v>
      </c>
      <c r="F14" s="5">
        <f>+E14/828116</f>
        <v>2149.6067543677455</v>
      </c>
    </row>
    <row r="15" spans="1:7" s="9" customFormat="1" ht="16.5" x14ac:dyDescent="0.25">
      <c r="A15" s="18" t="s">
        <v>3</v>
      </c>
      <c r="B15" s="19"/>
      <c r="C15" s="20"/>
      <c r="D15" s="6"/>
      <c r="E15" s="7">
        <f>SUM(E14:E14)</f>
        <v>1780123747</v>
      </c>
      <c r="F15" s="8">
        <f>SUM(F14)</f>
        <v>2149.6067543677455</v>
      </c>
    </row>
    <row r="16" spans="1:7" s="9" customFormat="1" ht="16.5" x14ac:dyDescent="0.25">
      <c r="A16" s="21" t="s">
        <v>4</v>
      </c>
      <c r="B16" s="21"/>
      <c r="C16" s="21"/>
      <c r="D16" s="21"/>
      <c r="E16" s="21"/>
      <c r="F16" s="11" t="s">
        <v>10</v>
      </c>
    </row>
    <row r="29" x14ac:dyDescent="0.25"/>
    <row r="30" x14ac:dyDescent="0.25"/>
  </sheetData>
  <mergeCells count="8">
    <mergeCell ref="A12:G12"/>
    <mergeCell ref="A15:C15"/>
    <mergeCell ref="A16:E16"/>
    <mergeCell ref="A1:G1"/>
    <mergeCell ref="A2:F2"/>
    <mergeCell ref="A5:G5"/>
    <mergeCell ref="A8:C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GRUPO 1</vt:lpstr>
      <vt:lpstr>GRUPO 2</vt:lpstr>
      <vt:lpstr>GRUPO 3</vt:lpstr>
      <vt:lpstr>GRUPO 4</vt:lpstr>
      <vt:lpstr>GRUPO 5</vt:lpstr>
      <vt:lpstr>GRUPO 6</vt:lpstr>
      <vt:lpstr>'GRUPO 1'!Área_de_impresión</vt:lpstr>
      <vt:lpstr>'GRUPO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Arturo Bejarano Sema</dc:creator>
  <cp:lastModifiedBy>Magda Bibiana Chavez Riaño</cp:lastModifiedBy>
  <cp:lastPrinted>2022-04-03T02:36:45Z</cp:lastPrinted>
  <dcterms:created xsi:type="dcterms:W3CDTF">2020-06-10T14:20:54Z</dcterms:created>
  <dcterms:modified xsi:type="dcterms:W3CDTF">2026-07-30T21:22:01Z</dcterms:modified>
</cp:coreProperties>
</file>