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s\viceadmin11\Documents\BAKCUP Edward\VIGENCIA 2026\ROBUSTOS 2026\EVAL. FINAL 004 2026\"/>
    </mc:Choice>
  </mc:AlternateContent>
  <xr:revisionPtr revIDLastSave="0" documentId="8_{53594CFD-B528-46D2-8D5B-60D731069D4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ASIGNACION DE PUNTAJE " sheetId="1" r:id="rId1"/>
    <sheet name="ADJUDICACION " sheetId="2" r:id="rId2"/>
  </sheets>
  <definedNames>
    <definedName name="_xlnm._FilterDatabase" localSheetId="1" hidden="1">'ADJUDICACION '!$A$7:$C$15</definedName>
    <definedName name="_xlnm._FilterDatabase" localSheetId="0" hidden="1">'ASIGNACION DE PUNTAJE '!$A$8:$MS$8</definedName>
    <definedName name="fk">'ASIGNACION DE PUNTAJE '!$AE$8</definedName>
    <definedName name="_xlnm.Print_Titles" localSheetId="0">'ASIGNACION DE PUNTAJE 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J58" i="1" l="1"/>
  <c r="KH58" i="1"/>
  <c r="KK55" i="1"/>
  <c r="KJ55" i="1"/>
  <c r="KH55" i="1"/>
  <c r="KU53" i="1"/>
  <c r="KS53" i="1"/>
  <c r="KP52" i="1"/>
  <c r="KP51" i="1"/>
  <c r="KK51" i="1"/>
  <c r="KP49" i="1"/>
  <c r="KP48" i="1"/>
  <c r="KP42" i="1"/>
  <c r="KP41" i="1"/>
  <c r="KP40" i="1"/>
  <c r="KQ39" i="1"/>
  <c r="KK39" i="1"/>
  <c r="KI39" i="1"/>
  <c r="KK33" i="1"/>
  <c r="KK32" i="1"/>
  <c r="KO31" i="1"/>
  <c r="KM31" i="1"/>
  <c r="KG31" i="1"/>
  <c r="KO30" i="1"/>
  <c r="KG30" i="1"/>
  <c r="KO29" i="1"/>
  <c r="KN29" i="1"/>
  <c r="KM29" i="1"/>
  <c r="KL29" i="1"/>
  <c r="KG29" i="1"/>
  <c r="KO28" i="1"/>
  <c r="KN28" i="1"/>
  <c r="KK28" i="1"/>
  <c r="KO27" i="1"/>
  <c r="KO26" i="1"/>
  <c r="KM26" i="1"/>
  <c r="KK26" i="1"/>
  <c r="KG26" i="1"/>
  <c r="KO25" i="1"/>
  <c r="KK25" i="1"/>
  <c r="KO24" i="1"/>
  <c r="KO23" i="1"/>
  <c r="KN23" i="1"/>
  <c r="KM23" i="1"/>
  <c r="KL23" i="1"/>
  <c r="KG23" i="1"/>
  <c r="KO22" i="1"/>
  <c r="KN22" i="1"/>
  <c r="KM22" i="1"/>
  <c r="KL22" i="1"/>
  <c r="KK22" i="1"/>
  <c r="KG22" i="1"/>
  <c r="KP21" i="1"/>
  <c r="KN21" i="1"/>
  <c r="KP20" i="1"/>
  <c r="KP19" i="1"/>
  <c r="KP18" i="1"/>
  <c r="KN18" i="1"/>
  <c r="KP17" i="1"/>
  <c r="KP16" i="1"/>
  <c r="KN16" i="1"/>
  <c r="KK12" i="1"/>
  <c r="KK11" i="1"/>
  <c r="KK10" i="1"/>
  <c r="KK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I59" i="1"/>
  <c r="G59" i="1"/>
  <c r="AM16" i="1" l="1"/>
  <c r="KZ9" i="1" l="1"/>
  <c r="LA9" i="1"/>
  <c r="LB9" i="1"/>
  <c r="LC9" i="1"/>
  <c r="LD9" i="1"/>
  <c r="LE9" i="1"/>
  <c r="LF9" i="1"/>
  <c r="LG9" i="1"/>
  <c r="LH9" i="1"/>
  <c r="LI9" i="1"/>
  <c r="LJ9" i="1"/>
  <c r="LK9" i="1"/>
  <c r="LL9" i="1"/>
  <c r="LM9" i="1"/>
  <c r="LN9" i="1"/>
  <c r="LO9" i="1"/>
  <c r="LP9" i="1"/>
  <c r="LQ9" i="1"/>
  <c r="LR9" i="1"/>
  <c r="KZ10" i="1"/>
  <c r="LA10" i="1"/>
  <c r="LB10" i="1"/>
  <c r="LC10" i="1"/>
  <c r="LD10" i="1"/>
  <c r="LE10" i="1"/>
  <c r="LF10" i="1"/>
  <c r="LG10" i="1"/>
  <c r="LH10" i="1"/>
  <c r="LI10" i="1"/>
  <c r="LJ10" i="1"/>
  <c r="LK10" i="1"/>
  <c r="LL10" i="1"/>
  <c r="LM10" i="1"/>
  <c r="LN10" i="1"/>
  <c r="LO10" i="1"/>
  <c r="LP10" i="1"/>
  <c r="LQ10" i="1"/>
  <c r="LR10" i="1"/>
  <c r="KZ11" i="1"/>
  <c r="LA11" i="1"/>
  <c r="LB11" i="1"/>
  <c r="LC11" i="1"/>
  <c r="LD11" i="1"/>
  <c r="LE11" i="1"/>
  <c r="LF11" i="1"/>
  <c r="LG11" i="1"/>
  <c r="LH11" i="1"/>
  <c r="LI11" i="1"/>
  <c r="LJ11" i="1"/>
  <c r="LK11" i="1"/>
  <c r="LL11" i="1"/>
  <c r="LM11" i="1"/>
  <c r="LN11" i="1"/>
  <c r="LO11" i="1"/>
  <c r="LP11" i="1"/>
  <c r="LQ11" i="1"/>
  <c r="LR11" i="1"/>
  <c r="KZ12" i="1"/>
  <c r="LA12" i="1"/>
  <c r="LB12" i="1"/>
  <c r="LC12" i="1"/>
  <c r="LD12" i="1"/>
  <c r="LE12" i="1"/>
  <c r="LF12" i="1"/>
  <c r="LG12" i="1"/>
  <c r="LH12" i="1"/>
  <c r="LI12" i="1"/>
  <c r="LJ12" i="1"/>
  <c r="LK12" i="1"/>
  <c r="LL12" i="1"/>
  <c r="LM12" i="1"/>
  <c r="LN12" i="1"/>
  <c r="LO12" i="1"/>
  <c r="LP12" i="1"/>
  <c r="LQ12" i="1"/>
  <c r="LR12" i="1"/>
  <c r="KZ13" i="1"/>
  <c r="LA13" i="1"/>
  <c r="LB13" i="1"/>
  <c r="LC13" i="1"/>
  <c r="LD13" i="1"/>
  <c r="LE13" i="1"/>
  <c r="LF13" i="1"/>
  <c r="LG13" i="1"/>
  <c r="LH13" i="1"/>
  <c r="LI13" i="1"/>
  <c r="LJ13" i="1"/>
  <c r="LK13" i="1"/>
  <c r="LL13" i="1"/>
  <c r="LM13" i="1"/>
  <c r="LN13" i="1"/>
  <c r="LO13" i="1"/>
  <c r="LP13" i="1"/>
  <c r="LQ13" i="1"/>
  <c r="LR13" i="1"/>
  <c r="KZ14" i="1"/>
  <c r="LA14" i="1"/>
  <c r="LB14" i="1"/>
  <c r="LC14" i="1"/>
  <c r="LD14" i="1"/>
  <c r="LE14" i="1"/>
  <c r="LF14" i="1"/>
  <c r="LG14" i="1"/>
  <c r="LH14" i="1"/>
  <c r="LI14" i="1"/>
  <c r="LJ14" i="1"/>
  <c r="LK14" i="1"/>
  <c r="LL14" i="1"/>
  <c r="LM14" i="1"/>
  <c r="LN14" i="1"/>
  <c r="LO14" i="1"/>
  <c r="LP14" i="1"/>
  <c r="LQ14" i="1"/>
  <c r="LR14" i="1"/>
  <c r="KZ15" i="1"/>
  <c r="LA15" i="1"/>
  <c r="LB15" i="1"/>
  <c r="LC15" i="1"/>
  <c r="LD15" i="1"/>
  <c r="LE15" i="1"/>
  <c r="LF15" i="1"/>
  <c r="LG15" i="1"/>
  <c r="LH15" i="1"/>
  <c r="LI15" i="1"/>
  <c r="LJ15" i="1"/>
  <c r="LK15" i="1"/>
  <c r="LL15" i="1"/>
  <c r="LM15" i="1"/>
  <c r="LN15" i="1"/>
  <c r="LO15" i="1"/>
  <c r="LP15" i="1"/>
  <c r="LQ15" i="1"/>
  <c r="LR15" i="1"/>
  <c r="KZ16" i="1"/>
  <c r="LA16" i="1"/>
  <c r="LB16" i="1"/>
  <c r="LC16" i="1"/>
  <c r="LD16" i="1"/>
  <c r="LE16" i="1"/>
  <c r="LF16" i="1"/>
  <c r="LG16" i="1"/>
  <c r="LH16" i="1"/>
  <c r="LI16" i="1"/>
  <c r="LJ16" i="1"/>
  <c r="LK16" i="1"/>
  <c r="LL16" i="1"/>
  <c r="LM16" i="1"/>
  <c r="LN16" i="1"/>
  <c r="LO16" i="1"/>
  <c r="LP16" i="1"/>
  <c r="LQ16" i="1"/>
  <c r="LR16" i="1"/>
  <c r="KZ17" i="1"/>
  <c r="LA17" i="1"/>
  <c r="LB17" i="1"/>
  <c r="LC17" i="1"/>
  <c r="LD17" i="1"/>
  <c r="LE17" i="1"/>
  <c r="LF17" i="1"/>
  <c r="LG17" i="1"/>
  <c r="LH17" i="1"/>
  <c r="LI17" i="1"/>
  <c r="LJ17" i="1"/>
  <c r="LK17" i="1"/>
  <c r="LL17" i="1"/>
  <c r="LM17" i="1"/>
  <c r="LN17" i="1"/>
  <c r="LO17" i="1"/>
  <c r="LP17" i="1"/>
  <c r="LQ17" i="1"/>
  <c r="LR17" i="1"/>
  <c r="KZ18" i="1"/>
  <c r="LA18" i="1"/>
  <c r="LB18" i="1"/>
  <c r="LC18" i="1"/>
  <c r="LD18" i="1"/>
  <c r="LE18" i="1"/>
  <c r="LF18" i="1"/>
  <c r="LG18" i="1"/>
  <c r="LH18" i="1"/>
  <c r="LI18" i="1"/>
  <c r="LJ18" i="1"/>
  <c r="LK18" i="1"/>
  <c r="LL18" i="1"/>
  <c r="LM18" i="1"/>
  <c r="LN18" i="1"/>
  <c r="LO18" i="1"/>
  <c r="LP18" i="1"/>
  <c r="LQ18" i="1"/>
  <c r="LR18" i="1"/>
  <c r="KZ19" i="1"/>
  <c r="LA19" i="1"/>
  <c r="LB19" i="1"/>
  <c r="LC19" i="1"/>
  <c r="LD19" i="1"/>
  <c r="LE19" i="1"/>
  <c r="LF19" i="1"/>
  <c r="LG19" i="1"/>
  <c r="LH19" i="1"/>
  <c r="LI19" i="1"/>
  <c r="LJ19" i="1"/>
  <c r="LK19" i="1"/>
  <c r="LL19" i="1"/>
  <c r="LM19" i="1"/>
  <c r="LN19" i="1"/>
  <c r="LO19" i="1"/>
  <c r="LP19" i="1"/>
  <c r="LQ19" i="1"/>
  <c r="LR19" i="1"/>
  <c r="KZ20" i="1"/>
  <c r="LA20" i="1"/>
  <c r="LB20" i="1"/>
  <c r="LC20" i="1"/>
  <c r="LD20" i="1"/>
  <c r="LE20" i="1"/>
  <c r="LF20" i="1"/>
  <c r="LG20" i="1"/>
  <c r="LH20" i="1"/>
  <c r="LI20" i="1"/>
  <c r="LJ20" i="1"/>
  <c r="LK20" i="1"/>
  <c r="LL20" i="1"/>
  <c r="LM20" i="1"/>
  <c r="LN20" i="1"/>
  <c r="LO20" i="1"/>
  <c r="LP20" i="1"/>
  <c r="LQ20" i="1"/>
  <c r="LR20" i="1"/>
  <c r="KZ21" i="1"/>
  <c r="LA21" i="1"/>
  <c r="LB21" i="1"/>
  <c r="LC21" i="1"/>
  <c r="LD21" i="1"/>
  <c r="LE21" i="1"/>
  <c r="LF21" i="1"/>
  <c r="LG21" i="1"/>
  <c r="LH21" i="1"/>
  <c r="LI21" i="1"/>
  <c r="LJ21" i="1"/>
  <c r="LK21" i="1"/>
  <c r="LL21" i="1"/>
  <c r="LM21" i="1"/>
  <c r="LN21" i="1"/>
  <c r="LO21" i="1"/>
  <c r="LP21" i="1"/>
  <c r="LQ21" i="1"/>
  <c r="LR21" i="1"/>
  <c r="KZ22" i="1"/>
  <c r="LA22" i="1"/>
  <c r="LB22" i="1"/>
  <c r="LC22" i="1"/>
  <c r="LD22" i="1"/>
  <c r="LE22" i="1"/>
  <c r="LF22" i="1"/>
  <c r="LG22" i="1"/>
  <c r="LH22" i="1"/>
  <c r="LI22" i="1"/>
  <c r="LJ22" i="1"/>
  <c r="LK22" i="1"/>
  <c r="LL22" i="1"/>
  <c r="LM22" i="1"/>
  <c r="LN22" i="1"/>
  <c r="LO22" i="1"/>
  <c r="LP22" i="1"/>
  <c r="LQ22" i="1"/>
  <c r="LR22" i="1"/>
  <c r="KZ23" i="1"/>
  <c r="LA23" i="1"/>
  <c r="LB23" i="1"/>
  <c r="LC23" i="1"/>
  <c r="LD23" i="1"/>
  <c r="LE23" i="1"/>
  <c r="LF23" i="1"/>
  <c r="LG23" i="1"/>
  <c r="LH23" i="1"/>
  <c r="LI23" i="1"/>
  <c r="LJ23" i="1"/>
  <c r="LK23" i="1"/>
  <c r="LL23" i="1"/>
  <c r="LM23" i="1"/>
  <c r="LN23" i="1"/>
  <c r="LO23" i="1"/>
  <c r="LP23" i="1"/>
  <c r="LQ23" i="1"/>
  <c r="LR23" i="1"/>
  <c r="KZ24" i="1"/>
  <c r="LA24" i="1"/>
  <c r="LB24" i="1"/>
  <c r="LC24" i="1"/>
  <c r="LD24" i="1"/>
  <c r="LE24" i="1"/>
  <c r="LF24" i="1"/>
  <c r="LG24" i="1"/>
  <c r="LH24" i="1"/>
  <c r="LI24" i="1"/>
  <c r="LJ24" i="1"/>
  <c r="LK24" i="1"/>
  <c r="LL24" i="1"/>
  <c r="LM24" i="1"/>
  <c r="LN24" i="1"/>
  <c r="LO24" i="1"/>
  <c r="LP24" i="1"/>
  <c r="LQ24" i="1"/>
  <c r="LR24" i="1"/>
  <c r="KZ25" i="1"/>
  <c r="LA25" i="1"/>
  <c r="LB25" i="1"/>
  <c r="LC25" i="1"/>
  <c r="LD25" i="1"/>
  <c r="LE25" i="1"/>
  <c r="LF25" i="1"/>
  <c r="LG25" i="1"/>
  <c r="LH25" i="1"/>
  <c r="LI25" i="1"/>
  <c r="LJ25" i="1"/>
  <c r="LK25" i="1"/>
  <c r="LL25" i="1"/>
  <c r="LM25" i="1"/>
  <c r="LN25" i="1"/>
  <c r="LO25" i="1"/>
  <c r="LP25" i="1"/>
  <c r="LQ25" i="1"/>
  <c r="LR25" i="1"/>
  <c r="KZ26" i="1"/>
  <c r="LA26" i="1"/>
  <c r="LB26" i="1"/>
  <c r="LC26" i="1"/>
  <c r="LD26" i="1"/>
  <c r="LE26" i="1"/>
  <c r="LF26" i="1"/>
  <c r="LG26" i="1"/>
  <c r="LH26" i="1"/>
  <c r="LI26" i="1"/>
  <c r="LJ26" i="1"/>
  <c r="LK26" i="1"/>
  <c r="LL26" i="1"/>
  <c r="LM26" i="1"/>
  <c r="LN26" i="1"/>
  <c r="LO26" i="1"/>
  <c r="LP26" i="1"/>
  <c r="LQ26" i="1"/>
  <c r="LR26" i="1"/>
  <c r="KZ27" i="1"/>
  <c r="LA27" i="1"/>
  <c r="LB27" i="1"/>
  <c r="LC27" i="1"/>
  <c r="LD27" i="1"/>
  <c r="LE27" i="1"/>
  <c r="LF27" i="1"/>
  <c r="LG27" i="1"/>
  <c r="LH27" i="1"/>
  <c r="LI27" i="1"/>
  <c r="LJ27" i="1"/>
  <c r="LK27" i="1"/>
  <c r="LL27" i="1"/>
  <c r="LM27" i="1"/>
  <c r="LN27" i="1"/>
  <c r="LO27" i="1"/>
  <c r="LP27" i="1"/>
  <c r="LQ27" i="1"/>
  <c r="LR27" i="1"/>
  <c r="KZ28" i="1"/>
  <c r="LA28" i="1"/>
  <c r="LB28" i="1"/>
  <c r="LC28" i="1"/>
  <c r="LD28" i="1"/>
  <c r="LE28" i="1"/>
  <c r="LF28" i="1"/>
  <c r="LG28" i="1"/>
  <c r="LH28" i="1"/>
  <c r="LI28" i="1"/>
  <c r="LJ28" i="1"/>
  <c r="LK28" i="1"/>
  <c r="LL28" i="1"/>
  <c r="LM28" i="1"/>
  <c r="LN28" i="1"/>
  <c r="LO28" i="1"/>
  <c r="LP28" i="1"/>
  <c r="LQ28" i="1"/>
  <c r="LR28" i="1"/>
  <c r="KZ29" i="1"/>
  <c r="LA29" i="1"/>
  <c r="LB29" i="1"/>
  <c r="LC29" i="1"/>
  <c r="LD29" i="1"/>
  <c r="LE29" i="1"/>
  <c r="LF29" i="1"/>
  <c r="LG29" i="1"/>
  <c r="LH29" i="1"/>
  <c r="LI29" i="1"/>
  <c r="LJ29" i="1"/>
  <c r="LK29" i="1"/>
  <c r="LL29" i="1"/>
  <c r="LM29" i="1"/>
  <c r="LN29" i="1"/>
  <c r="LO29" i="1"/>
  <c r="LP29" i="1"/>
  <c r="LQ29" i="1"/>
  <c r="LR29" i="1"/>
  <c r="KZ30" i="1"/>
  <c r="LA30" i="1"/>
  <c r="LB30" i="1"/>
  <c r="LC30" i="1"/>
  <c r="LD30" i="1"/>
  <c r="LE30" i="1"/>
  <c r="LF30" i="1"/>
  <c r="LG30" i="1"/>
  <c r="LH30" i="1"/>
  <c r="LI30" i="1"/>
  <c r="LJ30" i="1"/>
  <c r="LK30" i="1"/>
  <c r="LL30" i="1"/>
  <c r="LM30" i="1"/>
  <c r="LN30" i="1"/>
  <c r="LO30" i="1"/>
  <c r="LP30" i="1"/>
  <c r="LQ30" i="1"/>
  <c r="LR30" i="1"/>
  <c r="KZ31" i="1"/>
  <c r="LA31" i="1"/>
  <c r="LB31" i="1"/>
  <c r="LC31" i="1"/>
  <c r="LD31" i="1"/>
  <c r="LE31" i="1"/>
  <c r="LF31" i="1"/>
  <c r="LG31" i="1"/>
  <c r="LH31" i="1"/>
  <c r="LI31" i="1"/>
  <c r="LJ31" i="1"/>
  <c r="LK31" i="1"/>
  <c r="LL31" i="1"/>
  <c r="LM31" i="1"/>
  <c r="LN31" i="1"/>
  <c r="LO31" i="1"/>
  <c r="LP31" i="1"/>
  <c r="LQ31" i="1"/>
  <c r="LR31" i="1"/>
  <c r="KZ32" i="1"/>
  <c r="LA32" i="1"/>
  <c r="LB32" i="1"/>
  <c r="LC32" i="1"/>
  <c r="LD32" i="1"/>
  <c r="LE32" i="1"/>
  <c r="LF32" i="1"/>
  <c r="LG32" i="1"/>
  <c r="LH32" i="1"/>
  <c r="LI32" i="1"/>
  <c r="LJ32" i="1"/>
  <c r="LK32" i="1"/>
  <c r="LL32" i="1"/>
  <c r="LM32" i="1"/>
  <c r="LN32" i="1"/>
  <c r="LO32" i="1"/>
  <c r="LP32" i="1"/>
  <c r="LQ32" i="1"/>
  <c r="LR32" i="1"/>
  <c r="KZ33" i="1"/>
  <c r="LA33" i="1"/>
  <c r="LB33" i="1"/>
  <c r="LC33" i="1"/>
  <c r="LD33" i="1"/>
  <c r="LE33" i="1"/>
  <c r="LF33" i="1"/>
  <c r="LG33" i="1"/>
  <c r="LH33" i="1"/>
  <c r="LI33" i="1"/>
  <c r="LJ33" i="1"/>
  <c r="LK33" i="1"/>
  <c r="LL33" i="1"/>
  <c r="LM33" i="1"/>
  <c r="LN33" i="1"/>
  <c r="LO33" i="1"/>
  <c r="LP33" i="1"/>
  <c r="LQ33" i="1"/>
  <c r="LR33" i="1"/>
  <c r="KZ34" i="1"/>
  <c r="LA34" i="1"/>
  <c r="LB34" i="1"/>
  <c r="LC34" i="1"/>
  <c r="LD34" i="1"/>
  <c r="LE34" i="1"/>
  <c r="LF34" i="1"/>
  <c r="LG34" i="1"/>
  <c r="LH34" i="1"/>
  <c r="LI34" i="1"/>
  <c r="LJ34" i="1"/>
  <c r="LK34" i="1"/>
  <c r="LL34" i="1"/>
  <c r="LM34" i="1"/>
  <c r="LN34" i="1"/>
  <c r="LO34" i="1"/>
  <c r="LP34" i="1"/>
  <c r="LQ34" i="1"/>
  <c r="LR34" i="1"/>
  <c r="KZ35" i="1"/>
  <c r="LA35" i="1"/>
  <c r="LB35" i="1"/>
  <c r="LC35" i="1"/>
  <c r="LD35" i="1"/>
  <c r="LE35" i="1"/>
  <c r="LF35" i="1"/>
  <c r="LG35" i="1"/>
  <c r="LH35" i="1"/>
  <c r="LI35" i="1"/>
  <c r="LJ35" i="1"/>
  <c r="LK35" i="1"/>
  <c r="LL35" i="1"/>
  <c r="LM35" i="1"/>
  <c r="LN35" i="1"/>
  <c r="LO35" i="1"/>
  <c r="LP35" i="1"/>
  <c r="LQ35" i="1"/>
  <c r="LR35" i="1"/>
  <c r="KZ36" i="1"/>
  <c r="LA36" i="1"/>
  <c r="LB36" i="1"/>
  <c r="LC36" i="1"/>
  <c r="LD36" i="1"/>
  <c r="LE36" i="1"/>
  <c r="LF36" i="1"/>
  <c r="LG36" i="1"/>
  <c r="LH36" i="1"/>
  <c r="LI36" i="1"/>
  <c r="LJ36" i="1"/>
  <c r="LK36" i="1"/>
  <c r="LL36" i="1"/>
  <c r="LM36" i="1"/>
  <c r="LN36" i="1"/>
  <c r="LO36" i="1"/>
  <c r="LP36" i="1"/>
  <c r="LQ36" i="1"/>
  <c r="LR36" i="1"/>
  <c r="KZ37" i="1"/>
  <c r="LA37" i="1"/>
  <c r="LB37" i="1"/>
  <c r="LC37" i="1"/>
  <c r="LD37" i="1"/>
  <c r="LE37" i="1"/>
  <c r="LF37" i="1"/>
  <c r="LG37" i="1"/>
  <c r="LH37" i="1"/>
  <c r="LI37" i="1"/>
  <c r="LJ37" i="1"/>
  <c r="LK37" i="1"/>
  <c r="LL37" i="1"/>
  <c r="LM37" i="1"/>
  <c r="LN37" i="1"/>
  <c r="LO37" i="1"/>
  <c r="LP37" i="1"/>
  <c r="LQ37" i="1"/>
  <c r="LR37" i="1"/>
  <c r="KZ38" i="1"/>
  <c r="LA38" i="1"/>
  <c r="LB38" i="1"/>
  <c r="LC38" i="1"/>
  <c r="LD38" i="1"/>
  <c r="LE38" i="1"/>
  <c r="LF38" i="1"/>
  <c r="LG38" i="1"/>
  <c r="LH38" i="1"/>
  <c r="LI38" i="1"/>
  <c r="LJ38" i="1"/>
  <c r="LK38" i="1"/>
  <c r="LL38" i="1"/>
  <c r="LM38" i="1"/>
  <c r="LN38" i="1"/>
  <c r="LO38" i="1"/>
  <c r="LP38" i="1"/>
  <c r="LQ38" i="1"/>
  <c r="LR38" i="1"/>
  <c r="KZ39" i="1"/>
  <c r="LA39" i="1"/>
  <c r="LB39" i="1"/>
  <c r="LC39" i="1"/>
  <c r="LD39" i="1"/>
  <c r="LE39" i="1"/>
  <c r="LF39" i="1"/>
  <c r="LG39" i="1"/>
  <c r="LH39" i="1"/>
  <c r="LI39" i="1"/>
  <c r="LJ39" i="1"/>
  <c r="LK39" i="1"/>
  <c r="LL39" i="1"/>
  <c r="LM39" i="1"/>
  <c r="LN39" i="1"/>
  <c r="LO39" i="1"/>
  <c r="LP39" i="1"/>
  <c r="LQ39" i="1"/>
  <c r="LR39" i="1"/>
  <c r="KZ40" i="1"/>
  <c r="LA40" i="1"/>
  <c r="LB40" i="1"/>
  <c r="LC40" i="1"/>
  <c r="LD40" i="1"/>
  <c r="LE40" i="1"/>
  <c r="LF40" i="1"/>
  <c r="LG40" i="1"/>
  <c r="LH40" i="1"/>
  <c r="LI40" i="1"/>
  <c r="LJ40" i="1"/>
  <c r="LK40" i="1"/>
  <c r="LL40" i="1"/>
  <c r="LM40" i="1"/>
  <c r="LN40" i="1"/>
  <c r="LO40" i="1"/>
  <c r="LP40" i="1"/>
  <c r="LQ40" i="1"/>
  <c r="LR40" i="1"/>
  <c r="KZ41" i="1"/>
  <c r="LA41" i="1"/>
  <c r="LB41" i="1"/>
  <c r="LC41" i="1"/>
  <c r="LD41" i="1"/>
  <c r="LE41" i="1"/>
  <c r="LF41" i="1"/>
  <c r="LG41" i="1"/>
  <c r="LH41" i="1"/>
  <c r="LI41" i="1"/>
  <c r="LJ41" i="1"/>
  <c r="LK41" i="1"/>
  <c r="LL41" i="1"/>
  <c r="LM41" i="1"/>
  <c r="LN41" i="1"/>
  <c r="LO41" i="1"/>
  <c r="LP41" i="1"/>
  <c r="LQ41" i="1"/>
  <c r="LR41" i="1"/>
  <c r="KZ42" i="1"/>
  <c r="LA42" i="1"/>
  <c r="LB42" i="1"/>
  <c r="LC42" i="1"/>
  <c r="LD42" i="1"/>
  <c r="LE42" i="1"/>
  <c r="LF42" i="1"/>
  <c r="LG42" i="1"/>
  <c r="LH42" i="1"/>
  <c r="LI42" i="1"/>
  <c r="LJ42" i="1"/>
  <c r="LK42" i="1"/>
  <c r="LL42" i="1"/>
  <c r="LM42" i="1"/>
  <c r="LN42" i="1"/>
  <c r="LO42" i="1"/>
  <c r="LP42" i="1"/>
  <c r="LQ42" i="1"/>
  <c r="LR42" i="1"/>
  <c r="KZ43" i="1"/>
  <c r="LA43" i="1"/>
  <c r="LB43" i="1"/>
  <c r="LC43" i="1"/>
  <c r="LD43" i="1"/>
  <c r="LE43" i="1"/>
  <c r="LF43" i="1"/>
  <c r="LG43" i="1"/>
  <c r="LH43" i="1"/>
  <c r="LI43" i="1"/>
  <c r="LJ43" i="1"/>
  <c r="LK43" i="1"/>
  <c r="LL43" i="1"/>
  <c r="LM43" i="1"/>
  <c r="LN43" i="1"/>
  <c r="LO43" i="1"/>
  <c r="LP43" i="1"/>
  <c r="LQ43" i="1"/>
  <c r="LR43" i="1"/>
  <c r="KZ44" i="1"/>
  <c r="LA44" i="1"/>
  <c r="LB44" i="1"/>
  <c r="LC44" i="1"/>
  <c r="LD44" i="1"/>
  <c r="LE44" i="1"/>
  <c r="LF44" i="1"/>
  <c r="LG44" i="1"/>
  <c r="LH44" i="1"/>
  <c r="LI44" i="1"/>
  <c r="LJ44" i="1"/>
  <c r="LK44" i="1"/>
  <c r="LL44" i="1"/>
  <c r="LM44" i="1"/>
  <c r="LN44" i="1"/>
  <c r="LO44" i="1"/>
  <c r="LP44" i="1"/>
  <c r="LQ44" i="1"/>
  <c r="LR44" i="1"/>
  <c r="KZ45" i="1"/>
  <c r="LA45" i="1"/>
  <c r="LB45" i="1"/>
  <c r="LC45" i="1"/>
  <c r="LD45" i="1"/>
  <c r="LE45" i="1"/>
  <c r="LF45" i="1"/>
  <c r="LG45" i="1"/>
  <c r="LH45" i="1"/>
  <c r="LI45" i="1"/>
  <c r="LJ45" i="1"/>
  <c r="LK45" i="1"/>
  <c r="LL45" i="1"/>
  <c r="LM45" i="1"/>
  <c r="LN45" i="1"/>
  <c r="LO45" i="1"/>
  <c r="LP45" i="1"/>
  <c r="LQ45" i="1"/>
  <c r="LR45" i="1"/>
  <c r="KZ46" i="1"/>
  <c r="LA46" i="1"/>
  <c r="LB46" i="1"/>
  <c r="LC46" i="1"/>
  <c r="LD46" i="1"/>
  <c r="LE46" i="1"/>
  <c r="LF46" i="1"/>
  <c r="LG46" i="1"/>
  <c r="LH46" i="1"/>
  <c r="LI46" i="1"/>
  <c r="LJ46" i="1"/>
  <c r="LK46" i="1"/>
  <c r="LL46" i="1"/>
  <c r="LM46" i="1"/>
  <c r="LN46" i="1"/>
  <c r="LO46" i="1"/>
  <c r="LP46" i="1"/>
  <c r="LQ46" i="1"/>
  <c r="LR46" i="1"/>
  <c r="KZ47" i="1"/>
  <c r="LA47" i="1"/>
  <c r="LB47" i="1"/>
  <c r="LC47" i="1"/>
  <c r="LD47" i="1"/>
  <c r="LE47" i="1"/>
  <c r="LF47" i="1"/>
  <c r="LG47" i="1"/>
  <c r="LH47" i="1"/>
  <c r="LI47" i="1"/>
  <c r="LJ47" i="1"/>
  <c r="LK47" i="1"/>
  <c r="LL47" i="1"/>
  <c r="LM47" i="1"/>
  <c r="LN47" i="1"/>
  <c r="LO47" i="1"/>
  <c r="LP47" i="1"/>
  <c r="LQ47" i="1"/>
  <c r="LR47" i="1"/>
  <c r="KZ48" i="1"/>
  <c r="LA48" i="1"/>
  <c r="LB48" i="1"/>
  <c r="LC48" i="1"/>
  <c r="LD48" i="1"/>
  <c r="LE48" i="1"/>
  <c r="LF48" i="1"/>
  <c r="LG48" i="1"/>
  <c r="LH48" i="1"/>
  <c r="LI48" i="1"/>
  <c r="LJ48" i="1"/>
  <c r="LK48" i="1"/>
  <c r="LL48" i="1"/>
  <c r="LM48" i="1"/>
  <c r="LN48" i="1"/>
  <c r="LO48" i="1"/>
  <c r="LP48" i="1"/>
  <c r="LQ48" i="1"/>
  <c r="LR48" i="1"/>
  <c r="KZ49" i="1"/>
  <c r="LA49" i="1"/>
  <c r="LB49" i="1"/>
  <c r="LC49" i="1"/>
  <c r="LD49" i="1"/>
  <c r="LE49" i="1"/>
  <c r="LF49" i="1"/>
  <c r="LG49" i="1"/>
  <c r="LH49" i="1"/>
  <c r="LI49" i="1"/>
  <c r="LJ49" i="1"/>
  <c r="LK49" i="1"/>
  <c r="LL49" i="1"/>
  <c r="LM49" i="1"/>
  <c r="LN49" i="1"/>
  <c r="LO49" i="1"/>
  <c r="LP49" i="1"/>
  <c r="LQ49" i="1"/>
  <c r="LR49" i="1"/>
  <c r="KZ50" i="1"/>
  <c r="LA50" i="1"/>
  <c r="LB50" i="1"/>
  <c r="LC50" i="1"/>
  <c r="LD50" i="1"/>
  <c r="LE50" i="1"/>
  <c r="LF50" i="1"/>
  <c r="LG50" i="1"/>
  <c r="LH50" i="1"/>
  <c r="LI50" i="1"/>
  <c r="LJ50" i="1"/>
  <c r="LK50" i="1"/>
  <c r="LL50" i="1"/>
  <c r="LM50" i="1"/>
  <c r="LN50" i="1"/>
  <c r="LO50" i="1"/>
  <c r="LP50" i="1"/>
  <c r="LQ50" i="1"/>
  <c r="LR50" i="1"/>
  <c r="KZ51" i="1"/>
  <c r="LA51" i="1"/>
  <c r="LB51" i="1"/>
  <c r="LC51" i="1"/>
  <c r="LD51" i="1"/>
  <c r="LE51" i="1"/>
  <c r="LF51" i="1"/>
  <c r="LG51" i="1"/>
  <c r="LH51" i="1"/>
  <c r="LI51" i="1"/>
  <c r="LJ51" i="1"/>
  <c r="LK51" i="1"/>
  <c r="LL51" i="1"/>
  <c r="LM51" i="1"/>
  <c r="LN51" i="1"/>
  <c r="LO51" i="1"/>
  <c r="LP51" i="1"/>
  <c r="LQ51" i="1"/>
  <c r="LR51" i="1"/>
  <c r="KZ52" i="1"/>
  <c r="LA52" i="1"/>
  <c r="LB52" i="1"/>
  <c r="LC52" i="1"/>
  <c r="LD52" i="1"/>
  <c r="LE52" i="1"/>
  <c r="LF52" i="1"/>
  <c r="LG52" i="1"/>
  <c r="LH52" i="1"/>
  <c r="LI52" i="1"/>
  <c r="LJ52" i="1"/>
  <c r="LK52" i="1"/>
  <c r="LL52" i="1"/>
  <c r="LM52" i="1"/>
  <c r="LN52" i="1"/>
  <c r="LO52" i="1"/>
  <c r="LP52" i="1"/>
  <c r="LQ52" i="1"/>
  <c r="LR52" i="1"/>
  <c r="KZ53" i="1"/>
  <c r="LA53" i="1"/>
  <c r="LB53" i="1"/>
  <c r="LC53" i="1"/>
  <c r="LD53" i="1"/>
  <c r="LE53" i="1"/>
  <c r="LF53" i="1"/>
  <c r="LG53" i="1"/>
  <c r="LH53" i="1"/>
  <c r="LI53" i="1"/>
  <c r="LJ53" i="1"/>
  <c r="LK53" i="1"/>
  <c r="LL53" i="1"/>
  <c r="LM53" i="1"/>
  <c r="LN53" i="1"/>
  <c r="LO53" i="1"/>
  <c r="LP53" i="1"/>
  <c r="LQ53" i="1"/>
  <c r="LR53" i="1"/>
  <c r="KZ54" i="1"/>
  <c r="LA54" i="1"/>
  <c r="LB54" i="1"/>
  <c r="LC54" i="1"/>
  <c r="LD54" i="1"/>
  <c r="LE54" i="1"/>
  <c r="LF54" i="1"/>
  <c r="LG54" i="1"/>
  <c r="LH54" i="1"/>
  <c r="LI54" i="1"/>
  <c r="LJ54" i="1"/>
  <c r="LK54" i="1"/>
  <c r="LL54" i="1"/>
  <c r="LM54" i="1"/>
  <c r="LN54" i="1"/>
  <c r="LO54" i="1"/>
  <c r="LP54" i="1"/>
  <c r="LQ54" i="1"/>
  <c r="LR54" i="1"/>
  <c r="KZ55" i="1"/>
  <c r="LA55" i="1"/>
  <c r="LB55" i="1"/>
  <c r="LC55" i="1"/>
  <c r="LD55" i="1"/>
  <c r="LE55" i="1"/>
  <c r="LF55" i="1"/>
  <c r="LG55" i="1"/>
  <c r="LH55" i="1"/>
  <c r="LI55" i="1"/>
  <c r="LJ55" i="1"/>
  <c r="LK55" i="1"/>
  <c r="LL55" i="1"/>
  <c r="LM55" i="1"/>
  <c r="LN55" i="1"/>
  <c r="LO55" i="1"/>
  <c r="LP55" i="1"/>
  <c r="LQ55" i="1"/>
  <c r="LR55" i="1"/>
  <c r="KZ56" i="1"/>
  <c r="LA56" i="1"/>
  <c r="LB56" i="1"/>
  <c r="LC56" i="1"/>
  <c r="LD56" i="1"/>
  <c r="LE56" i="1"/>
  <c r="LF56" i="1"/>
  <c r="LG56" i="1"/>
  <c r="LH56" i="1"/>
  <c r="LI56" i="1"/>
  <c r="LJ56" i="1"/>
  <c r="LK56" i="1"/>
  <c r="LL56" i="1"/>
  <c r="LM56" i="1"/>
  <c r="LN56" i="1"/>
  <c r="LO56" i="1"/>
  <c r="LP56" i="1"/>
  <c r="LQ56" i="1"/>
  <c r="LR56" i="1"/>
  <c r="KZ57" i="1"/>
  <c r="LA57" i="1"/>
  <c r="LB57" i="1"/>
  <c r="LC57" i="1"/>
  <c r="LD57" i="1"/>
  <c r="LE57" i="1"/>
  <c r="LF57" i="1"/>
  <c r="LG57" i="1"/>
  <c r="LH57" i="1"/>
  <c r="LI57" i="1"/>
  <c r="LJ57" i="1"/>
  <c r="LK57" i="1"/>
  <c r="LL57" i="1"/>
  <c r="LM57" i="1"/>
  <c r="LN57" i="1"/>
  <c r="LO57" i="1"/>
  <c r="LP57" i="1"/>
  <c r="LQ57" i="1"/>
  <c r="LR57" i="1"/>
  <c r="KZ58" i="1"/>
  <c r="LA58" i="1"/>
  <c r="LB58" i="1"/>
  <c r="LC58" i="1"/>
  <c r="LD58" i="1"/>
  <c r="LE58" i="1"/>
  <c r="LF58" i="1"/>
  <c r="LG58" i="1"/>
  <c r="LH58" i="1"/>
  <c r="LI58" i="1"/>
  <c r="LJ58" i="1"/>
  <c r="LK58" i="1"/>
  <c r="LL58" i="1"/>
  <c r="LM58" i="1"/>
  <c r="LN58" i="1"/>
  <c r="LO58" i="1"/>
  <c r="LP58" i="1"/>
  <c r="LQ58" i="1"/>
  <c r="LR58" i="1"/>
  <c r="KY10" i="1"/>
  <c r="KY11" i="1"/>
  <c r="KY12" i="1"/>
  <c r="KY13" i="1"/>
  <c r="KY14" i="1"/>
  <c r="KY15" i="1"/>
  <c r="KY16" i="1"/>
  <c r="KY17" i="1"/>
  <c r="KY18" i="1"/>
  <c r="KY19" i="1"/>
  <c r="KY20" i="1"/>
  <c r="KY21" i="1"/>
  <c r="KY22" i="1"/>
  <c r="KY23" i="1"/>
  <c r="KY24" i="1"/>
  <c r="KY25" i="1"/>
  <c r="KY26" i="1"/>
  <c r="KY27" i="1"/>
  <c r="KY28" i="1"/>
  <c r="KY29" i="1"/>
  <c r="KY30" i="1"/>
  <c r="KY31" i="1"/>
  <c r="KY32" i="1"/>
  <c r="KY33" i="1"/>
  <c r="KY34" i="1"/>
  <c r="KY35" i="1"/>
  <c r="KY36" i="1"/>
  <c r="KY37" i="1"/>
  <c r="KY38" i="1"/>
  <c r="KY39" i="1"/>
  <c r="KY40" i="1"/>
  <c r="KY41" i="1"/>
  <c r="KY42" i="1"/>
  <c r="KY43" i="1"/>
  <c r="KY44" i="1"/>
  <c r="KY45" i="1"/>
  <c r="KY46" i="1"/>
  <c r="KY47" i="1"/>
  <c r="KY48" i="1"/>
  <c r="KY49" i="1"/>
  <c r="KY50" i="1"/>
  <c r="KY51" i="1"/>
  <c r="KY52" i="1"/>
  <c r="KY53" i="1"/>
  <c r="KY54" i="1"/>
  <c r="KY55" i="1"/>
  <c r="KY56" i="1"/>
  <c r="KY57" i="1"/>
  <c r="KY58" i="1"/>
  <c r="KY9" i="1"/>
  <c r="DK9" i="1"/>
  <c r="FV9" i="1" s="1"/>
  <c r="DL9" i="1"/>
  <c r="FW9" i="1" s="1"/>
  <c r="DM9" i="1"/>
  <c r="FX9" i="1" s="1"/>
  <c r="DN9" i="1"/>
  <c r="FY9" i="1" s="1"/>
  <c r="DO9" i="1"/>
  <c r="FZ9" i="1" s="1"/>
  <c r="DP9" i="1"/>
  <c r="GA9" i="1" s="1"/>
  <c r="DQ9" i="1"/>
  <c r="DR9" i="1"/>
  <c r="GC9" i="1" s="1"/>
  <c r="DS9" i="1"/>
  <c r="GD9" i="1" s="1"/>
  <c r="DT9" i="1"/>
  <c r="GE9" i="1" s="1"/>
  <c r="DU9" i="1"/>
  <c r="GF9" i="1" s="1"/>
  <c r="DV9" i="1"/>
  <c r="GG9" i="1" s="1"/>
  <c r="DW9" i="1"/>
  <c r="GH9" i="1" s="1"/>
  <c r="DX9" i="1"/>
  <c r="DY9" i="1"/>
  <c r="GJ9" i="1" s="1"/>
  <c r="DZ9" i="1"/>
  <c r="GK9" i="1" s="1"/>
  <c r="EA9" i="1"/>
  <c r="GL9" i="1" s="1"/>
  <c r="EB9" i="1"/>
  <c r="GM9" i="1" s="1"/>
  <c r="EC9" i="1"/>
  <c r="GN9" i="1" s="1"/>
  <c r="DK10" i="1"/>
  <c r="FV10" i="1" s="1"/>
  <c r="DL10" i="1"/>
  <c r="FW10" i="1" s="1"/>
  <c r="DM10" i="1"/>
  <c r="FX10" i="1" s="1"/>
  <c r="DN10" i="1"/>
  <c r="FY10" i="1" s="1"/>
  <c r="DO10" i="1"/>
  <c r="FZ10" i="1" s="1"/>
  <c r="DP10" i="1"/>
  <c r="GA10" i="1" s="1"/>
  <c r="DQ10" i="1"/>
  <c r="GB10" i="1" s="1"/>
  <c r="DR10" i="1"/>
  <c r="GC10" i="1" s="1"/>
  <c r="DS10" i="1"/>
  <c r="GD10" i="1" s="1"/>
  <c r="DT10" i="1"/>
  <c r="GE10" i="1" s="1"/>
  <c r="DU10" i="1"/>
  <c r="GF10" i="1" s="1"/>
  <c r="DV10" i="1"/>
  <c r="GG10" i="1" s="1"/>
  <c r="DW10" i="1"/>
  <c r="GH10" i="1" s="1"/>
  <c r="DX10" i="1"/>
  <c r="GI10" i="1" s="1"/>
  <c r="DY10" i="1"/>
  <c r="GJ10" i="1" s="1"/>
  <c r="JA10" i="1" s="1"/>
  <c r="DZ10" i="1"/>
  <c r="GK10" i="1" s="1"/>
  <c r="EA10" i="1"/>
  <c r="GL10" i="1" s="1"/>
  <c r="EB10" i="1"/>
  <c r="GM10" i="1" s="1"/>
  <c r="EC10" i="1"/>
  <c r="GN10" i="1" s="1"/>
  <c r="DK11" i="1"/>
  <c r="FV11" i="1" s="1"/>
  <c r="DL11" i="1"/>
  <c r="FW11" i="1" s="1"/>
  <c r="DM11" i="1"/>
  <c r="FX11" i="1" s="1"/>
  <c r="DN11" i="1"/>
  <c r="DO11" i="1"/>
  <c r="FZ11" i="1" s="1"/>
  <c r="DP11" i="1"/>
  <c r="GA11" i="1" s="1"/>
  <c r="DQ11" i="1"/>
  <c r="GB11" i="1" s="1"/>
  <c r="DR11" i="1"/>
  <c r="GC11" i="1" s="1"/>
  <c r="DS11" i="1"/>
  <c r="GD11" i="1" s="1"/>
  <c r="DT11" i="1"/>
  <c r="GE11" i="1" s="1"/>
  <c r="DU11" i="1"/>
  <c r="GF11" i="1" s="1"/>
  <c r="DV11" i="1"/>
  <c r="GG11" i="1" s="1"/>
  <c r="DW11" i="1"/>
  <c r="GH11" i="1" s="1"/>
  <c r="DX11" i="1"/>
  <c r="GI11" i="1" s="1"/>
  <c r="DY11" i="1"/>
  <c r="GJ11" i="1" s="1"/>
  <c r="DZ11" i="1"/>
  <c r="GK11" i="1" s="1"/>
  <c r="EA11" i="1"/>
  <c r="GL11" i="1" s="1"/>
  <c r="EB11" i="1"/>
  <c r="GM11" i="1" s="1"/>
  <c r="EC11" i="1"/>
  <c r="GN11" i="1" s="1"/>
  <c r="DK12" i="1"/>
  <c r="FV12" i="1" s="1"/>
  <c r="DL12" i="1"/>
  <c r="FW12" i="1" s="1"/>
  <c r="DM12" i="1"/>
  <c r="FX12" i="1" s="1"/>
  <c r="DN12" i="1"/>
  <c r="FY12" i="1" s="1"/>
  <c r="IP12" i="1" s="1"/>
  <c r="DO12" i="1"/>
  <c r="FZ12" i="1" s="1"/>
  <c r="DP12" i="1"/>
  <c r="GA12" i="1" s="1"/>
  <c r="DQ12" i="1"/>
  <c r="DR12" i="1"/>
  <c r="GC12" i="1" s="1"/>
  <c r="DS12" i="1"/>
  <c r="GD12" i="1" s="1"/>
  <c r="DT12" i="1"/>
  <c r="GE12" i="1" s="1"/>
  <c r="DU12" i="1"/>
  <c r="GF12" i="1" s="1"/>
  <c r="DV12" i="1"/>
  <c r="GG12" i="1" s="1"/>
  <c r="DW12" i="1"/>
  <c r="GH12" i="1" s="1"/>
  <c r="DX12" i="1"/>
  <c r="GI12" i="1" s="1"/>
  <c r="DY12" i="1"/>
  <c r="GJ12" i="1" s="1"/>
  <c r="DZ12" i="1"/>
  <c r="GK12" i="1" s="1"/>
  <c r="EA12" i="1"/>
  <c r="GL12" i="1" s="1"/>
  <c r="EB12" i="1"/>
  <c r="GM12" i="1" s="1"/>
  <c r="EC12" i="1"/>
  <c r="GN12" i="1" s="1"/>
  <c r="DK13" i="1"/>
  <c r="FV13" i="1" s="1"/>
  <c r="DL13" i="1"/>
  <c r="FW13" i="1" s="1"/>
  <c r="DM13" i="1"/>
  <c r="FX13" i="1" s="1"/>
  <c r="DN13" i="1"/>
  <c r="FY13" i="1" s="1"/>
  <c r="DO13" i="1"/>
  <c r="FZ13" i="1" s="1"/>
  <c r="DP13" i="1"/>
  <c r="GA13" i="1" s="1"/>
  <c r="DQ13" i="1"/>
  <c r="GB13" i="1" s="1"/>
  <c r="DR13" i="1"/>
  <c r="GC13" i="1" s="1"/>
  <c r="DS13" i="1"/>
  <c r="GD13" i="1" s="1"/>
  <c r="DT13" i="1"/>
  <c r="GE13" i="1" s="1"/>
  <c r="DU13" i="1"/>
  <c r="GF13" i="1" s="1"/>
  <c r="DV13" i="1"/>
  <c r="GG13" i="1" s="1"/>
  <c r="DW13" i="1"/>
  <c r="GH13" i="1" s="1"/>
  <c r="DX13" i="1"/>
  <c r="GI13" i="1" s="1"/>
  <c r="DY13" i="1"/>
  <c r="DZ13" i="1"/>
  <c r="GK13" i="1" s="1"/>
  <c r="EA13" i="1"/>
  <c r="GL13" i="1" s="1"/>
  <c r="EB13" i="1"/>
  <c r="GM13" i="1" s="1"/>
  <c r="EC13" i="1"/>
  <c r="GN13" i="1" s="1"/>
  <c r="DK14" i="1"/>
  <c r="FV14" i="1" s="1"/>
  <c r="DL14" i="1"/>
  <c r="FW14" i="1" s="1"/>
  <c r="DM14" i="1"/>
  <c r="FX14" i="1" s="1"/>
  <c r="DN14" i="1"/>
  <c r="FY14" i="1" s="1"/>
  <c r="DO14" i="1"/>
  <c r="FZ14" i="1" s="1"/>
  <c r="DP14" i="1"/>
  <c r="GA14" i="1" s="1"/>
  <c r="DQ14" i="1"/>
  <c r="GB14" i="1" s="1"/>
  <c r="DR14" i="1"/>
  <c r="GC14" i="1" s="1"/>
  <c r="DS14" i="1"/>
  <c r="GD14" i="1" s="1"/>
  <c r="DT14" i="1"/>
  <c r="GE14" i="1" s="1"/>
  <c r="DU14" i="1"/>
  <c r="GF14" i="1" s="1"/>
  <c r="DV14" i="1"/>
  <c r="GG14" i="1" s="1"/>
  <c r="DW14" i="1"/>
  <c r="GH14" i="1" s="1"/>
  <c r="DX14" i="1"/>
  <c r="GI14" i="1" s="1"/>
  <c r="DY14" i="1"/>
  <c r="GJ14" i="1" s="1"/>
  <c r="DZ14" i="1"/>
  <c r="GK14" i="1" s="1"/>
  <c r="EA14" i="1"/>
  <c r="GL14" i="1" s="1"/>
  <c r="EB14" i="1"/>
  <c r="GM14" i="1" s="1"/>
  <c r="EC14" i="1"/>
  <c r="GN14" i="1" s="1"/>
  <c r="DK15" i="1"/>
  <c r="FV15" i="1" s="1"/>
  <c r="DL15" i="1"/>
  <c r="FW15" i="1" s="1"/>
  <c r="DM15" i="1"/>
  <c r="FX15" i="1" s="1"/>
  <c r="DN15" i="1"/>
  <c r="FY15" i="1" s="1"/>
  <c r="DO15" i="1"/>
  <c r="FZ15" i="1" s="1"/>
  <c r="DP15" i="1"/>
  <c r="DQ15" i="1"/>
  <c r="GB15" i="1" s="1"/>
  <c r="DR15" i="1"/>
  <c r="GC15" i="1" s="1"/>
  <c r="DS15" i="1"/>
  <c r="GD15" i="1" s="1"/>
  <c r="DT15" i="1"/>
  <c r="GE15" i="1" s="1"/>
  <c r="DU15" i="1"/>
  <c r="GF15" i="1" s="1"/>
  <c r="DV15" i="1"/>
  <c r="GG15" i="1" s="1"/>
  <c r="DW15" i="1"/>
  <c r="GH15" i="1" s="1"/>
  <c r="DX15" i="1"/>
  <c r="GI15" i="1" s="1"/>
  <c r="DY15" i="1"/>
  <c r="GJ15" i="1" s="1"/>
  <c r="DZ15" i="1"/>
  <c r="GK15" i="1" s="1"/>
  <c r="EA15" i="1"/>
  <c r="GL15" i="1" s="1"/>
  <c r="EB15" i="1"/>
  <c r="GM15" i="1" s="1"/>
  <c r="EC15" i="1"/>
  <c r="GN15" i="1" s="1"/>
  <c r="DK16" i="1"/>
  <c r="FV16" i="1" s="1"/>
  <c r="DL16" i="1"/>
  <c r="FW16" i="1" s="1"/>
  <c r="DM16" i="1"/>
  <c r="FX16" i="1" s="1"/>
  <c r="DN16" i="1"/>
  <c r="FY16" i="1" s="1"/>
  <c r="DO16" i="1"/>
  <c r="FZ16" i="1" s="1"/>
  <c r="IQ16" i="1" s="1"/>
  <c r="DP16" i="1"/>
  <c r="GA16" i="1" s="1"/>
  <c r="DQ16" i="1"/>
  <c r="GB16" i="1" s="1"/>
  <c r="DR16" i="1"/>
  <c r="GC16" i="1" s="1"/>
  <c r="DS16" i="1"/>
  <c r="GD16" i="1" s="1"/>
  <c r="IU16" i="1" s="1"/>
  <c r="DT16" i="1"/>
  <c r="GE16" i="1" s="1"/>
  <c r="DU16" i="1"/>
  <c r="GF16" i="1" s="1"/>
  <c r="DV16" i="1"/>
  <c r="GG16" i="1" s="1"/>
  <c r="DW16" i="1"/>
  <c r="GH16" i="1" s="1"/>
  <c r="DX16" i="1"/>
  <c r="GI16" i="1" s="1"/>
  <c r="DY16" i="1"/>
  <c r="GJ16" i="1" s="1"/>
  <c r="DZ16" i="1"/>
  <c r="EA16" i="1"/>
  <c r="GL16" i="1" s="1"/>
  <c r="EB16" i="1"/>
  <c r="GM16" i="1" s="1"/>
  <c r="EC16" i="1"/>
  <c r="GN16" i="1" s="1"/>
  <c r="DK17" i="1"/>
  <c r="FV17" i="1" s="1"/>
  <c r="DL17" i="1"/>
  <c r="FW17" i="1" s="1"/>
  <c r="DM17" i="1"/>
  <c r="FX17" i="1" s="1"/>
  <c r="DN17" i="1"/>
  <c r="FY17" i="1" s="1"/>
  <c r="DO17" i="1"/>
  <c r="FZ17" i="1" s="1"/>
  <c r="IQ17" i="1" s="1"/>
  <c r="DP17" i="1"/>
  <c r="GA17" i="1" s="1"/>
  <c r="DQ17" i="1"/>
  <c r="GB17" i="1" s="1"/>
  <c r="DR17" i="1"/>
  <c r="GC17" i="1" s="1"/>
  <c r="DS17" i="1"/>
  <c r="GD17" i="1" s="1"/>
  <c r="DT17" i="1"/>
  <c r="GE17" i="1" s="1"/>
  <c r="DU17" i="1"/>
  <c r="GF17" i="1" s="1"/>
  <c r="DV17" i="1"/>
  <c r="DW17" i="1"/>
  <c r="GH17" i="1" s="1"/>
  <c r="DX17" i="1"/>
  <c r="GI17" i="1" s="1"/>
  <c r="DY17" i="1"/>
  <c r="GJ17" i="1" s="1"/>
  <c r="JA17" i="1" s="1"/>
  <c r="DZ17" i="1"/>
  <c r="GK17" i="1" s="1"/>
  <c r="EA17" i="1"/>
  <c r="GL17" i="1" s="1"/>
  <c r="EB17" i="1"/>
  <c r="GM17" i="1" s="1"/>
  <c r="EC17" i="1"/>
  <c r="GN17" i="1" s="1"/>
  <c r="DK18" i="1"/>
  <c r="FV18" i="1" s="1"/>
  <c r="DL18" i="1"/>
  <c r="FW18" i="1" s="1"/>
  <c r="DM18" i="1"/>
  <c r="FX18" i="1" s="1"/>
  <c r="DN18" i="1"/>
  <c r="FY18" i="1" s="1"/>
  <c r="DO18" i="1"/>
  <c r="FZ18" i="1" s="1"/>
  <c r="DP18" i="1"/>
  <c r="GA18" i="1" s="1"/>
  <c r="DQ18" i="1"/>
  <c r="GB18" i="1" s="1"/>
  <c r="DR18" i="1"/>
  <c r="GC18" i="1" s="1"/>
  <c r="DS18" i="1"/>
  <c r="GD18" i="1" s="1"/>
  <c r="DT18" i="1"/>
  <c r="GE18" i="1" s="1"/>
  <c r="DU18" i="1"/>
  <c r="GF18" i="1" s="1"/>
  <c r="DV18" i="1"/>
  <c r="DW18" i="1"/>
  <c r="GH18" i="1" s="1"/>
  <c r="DX18" i="1"/>
  <c r="GI18" i="1" s="1"/>
  <c r="DY18" i="1"/>
  <c r="GJ18" i="1" s="1"/>
  <c r="DZ18" i="1"/>
  <c r="GK18" i="1" s="1"/>
  <c r="EA18" i="1"/>
  <c r="GL18" i="1" s="1"/>
  <c r="EB18" i="1"/>
  <c r="GM18" i="1" s="1"/>
  <c r="EC18" i="1"/>
  <c r="GN18" i="1" s="1"/>
  <c r="DK19" i="1"/>
  <c r="FV19" i="1" s="1"/>
  <c r="DL19" i="1"/>
  <c r="FW19" i="1" s="1"/>
  <c r="DM19" i="1"/>
  <c r="FX19" i="1" s="1"/>
  <c r="DN19" i="1"/>
  <c r="FY19" i="1" s="1"/>
  <c r="DO19" i="1"/>
  <c r="FZ19" i="1" s="1"/>
  <c r="DP19" i="1"/>
  <c r="DQ19" i="1"/>
  <c r="GB19" i="1" s="1"/>
  <c r="DR19" i="1"/>
  <c r="GC19" i="1" s="1"/>
  <c r="DS19" i="1"/>
  <c r="GD19" i="1" s="1"/>
  <c r="DT19" i="1"/>
  <c r="GE19" i="1" s="1"/>
  <c r="DU19" i="1"/>
  <c r="GF19" i="1" s="1"/>
  <c r="DV19" i="1"/>
  <c r="DW19" i="1"/>
  <c r="GH19" i="1" s="1"/>
  <c r="DX19" i="1"/>
  <c r="GI19" i="1" s="1"/>
  <c r="DY19" i="1"/>
  <c r="GJ19" i="1" s="1"/>
  <c r="DZ19" i="1"/>
  <c r="GK19" i="1" s="1"/>
  <c r="EA19" i="1"/>
  <c r="GL19" i="1" s="1"/>
  <c r="EB19" i="1"/>
  <c r="GM19" i="1" s="1"/>
  <c r="EC19" i="1"/>
  <c r="GN19" i="1" s="1"/>
  <c r="DK20" i="1"/>
  <c r="FV20" i="1" s="1"/>
  <c r="DL20" i="1"/>
  <c r="FW20" i="1" s="1"/>
  <c r="DM20" i="1"/>
  <c r="FX20" i="1" s="1"/>
  <c r="DN20" i="1"/>
  <c r="FY20" i="1" s="1"/>
  <c r="DO20" i="1"/>
  <c r="FZ20" i="1" s="1"/>
  <c r="DP20" i="1"/>
  <c r="GA20" i="1" s="1"/>
  <c r="DQ20" i="1"/>
  <c r="GB20" i="1" s="1"/>
  <c r="DR20" i="1"/>
  <c r="GC20" i="1" s="1"/>
  <c r="DS20" i="1"/>
  <c r="GD20" i="1" s="1"/>
  <c r="DT20" i="1"/>
  <c r="GE20" i="1" s="1"/>
  <c r="DU20" i="1"/>
  <c r="GF20" i="1" s="1"/>
  <c r="DV20" i="1"/>
  <c r="DW20" i="1"/>
  <c r="GH20" i="1" s="1"/>
  <c r="DX20" i="1"/>
  <c r="GI20" i="1" s="1"/>
  <c r="DY20" i="1"/>
  <c r="GJ20" i="1" s="1"/>
  <c r="DZ20" i="1"/>
  <c r="GK20" i="1" s="1"/>
  <c r="EA20" i="1"/>
  <c r="GL20" i="1" s="1"/>
  <c r="EB20" i="1"/>
  <c r="GM20" i="1" s="1"/>
  <c r="EC20" i="1"/>
  <c r="GN20" i="1" s="1"/>
  <c r="DK21" i="1"/>
  <c r="FV21" i="1" s="1"/>
  <c r="DL21" i="1"/>
  <c r="FW21" i="1" s="1"/>
  <c r="DM21" i="1"/>
  <c r="FX21" i="1" s="1"/>
  <c r="DN21" i="1"/>
  <c r="FY21" i="1" s="1"/>
  <c r="DO21" i="1"/>
  <c r="FZ21" i="1" s="1"/>
  <c r="IQ21" i="1" s="1"/>
  <c r="DP21" i="1"/>
  <c r="GA21" i="1" s="1"/>
  <c r="DQ21" i="1"/>
  <c r="GB21" i="1" s="1"/>
  <c r="DR21" i="1"/>
  <c r="GC21" i="1" s="1"/>
  <c r="DS21" i="1"/>
  <c r="GD21" i="1" s="1"/>
  <c r="DT21" i="1"/>
  <c r="GE21" i="1" s="1"/>
  <c r="IV21" i="1" s="1"/>
  <c r="DU21" i="1"/>
  <c r="GF21" i="1" s="1"/>
  <c r="DV21" i="1"/>
  <c r="DW21" i="1"/>
  <c r="DX21" i="1"/>
  <c r="GI21" i="1" s="1"/>
  <c r="DY21" i="1"/>
  <c r="DZ21" i="1"/>
  <c r="EA21" i="1"/>
  <c r="GL21" i="1" s="1"/>
  <c r="EB21" i="1"/>
  <c r="GM21" i="1" s="1"/>
  <c r="EC21" i="1"/>
  <c r="GN21" i="1" s="1"/>
  <c r="DK22" i="1"/>
  <c r="DL22" i="1"/>
  <c r="FW22" i="1" s="1"/>
  <c r="DM22" i="1"/>
  <c r="DN22" i="1"/>
  <c r="FY22" i="1" s="1"/>
  <c r="DO22" i="1"/>
  <c r="FZ22" i="1" s="1"/>
  <c r="IQ22" i="1" s="1"/>
  <c r="DP22" i="1"/>
  <c r="GA22" i="1" s="1"/>
  <c r="DQ22" i="1"/>
  <c r="GB22" i="1" s="1"/>
  <c r="DR22" i="1"/>
  <c r="DS22" i="1"/>
  <c r="DT22" i="1"/>
  <c r="GE22" i="1" s="1"/>
  <c r="DU22" i="1"/>
  <c r="DV22" i="1"/>
  <c r="GG22" i="1" s="1"/>
  <c r="DW22" i="1"/>
  <c r="GH22" i="1" s="1"/>
  <c r="DX22" i="1"/>
  <c r="GI22" i="1" s="1"/>
  <c r="DY22" i="1"/>
  <c r="GJ22" i="1" s="1"/>
  <c r="DZ22" i="1"/>
  <c r="GK22" i="1" s="1"/>
  <c r="EA22" i="1"/>
  <c r="GL22" i="1" s="1"/>
  <c r="EB22" i="1"/>
  <c r="GM22" i="1" s="1"/>
  <c r="EC22" i="1"/>
  <c r="GN22" i="1" s="1"/>
  <c r="DK23" i="1"/>
  <c r="DL23" i="1"/>
  <c r="FW23" i="1" s="1"/>
  <c r="DM23" i="1"/>
  <c r="DN23" i="1"/>
  <c r="FY23" i="1" s="1"/>
  <c r="DO23" i="1"/>
  <c r="FZ23" i="1" s="1"/>
  <c r="IQ23" i="1" s="1"/>
  <c r="DP23" i="1"/>
  <c r="GA23" i="1" s="1"/>
  <c r="DQ23" i="1"/>
  <c r="DR23" i="1"/>
  <c r="DS23" i="1"/>
  <c r="DT23" i="1"/>
  <c r="GE23" i="1" s="1"/>
  <c r="DU23" i="1"/>
  <c r="DV23" i="1"/>
  <c r="DW23" i="1"/>
  <c r="GH23" i="1" s="1"/>
  <c r="DX23" i="1"/>
  <c r="GI23" i="1" s="1"/>
  <c r="DY23" i="1"/>
  <c r="GJ23" i="1" s="1"/>
  <c r="DZ23" i="1"/>
  <c r="GK23" i="1" s="1"/>
  <c r="EA23" i="1"/>
  <c r="GL23" i="1" s="1"/>
  <c r="EB23" i="1"/>
  <c r="GM23" i="1" s="1"/>
  <c r="EC23" i="1"/>
  <c r="GN23" i="1" s="1"/>
  <c r="DK24" i="1"/>
  <c r="FV24" i="1" s="1"/>
  <c r="DL24" i="1"/>
  <c r="FW24" i="1" s="1"/>
  <c r="DM24" i="1"/>
  <c r="FX24" i="1" s="1"/>
  <c r="DN24" i="1"/>
  <c r="FY24" i="1" s="1"/>
  <c r="DO24" i="1"/>
  <c r="FZ24" i="1" s="1"/>
  <c r="IQ24" i="1" s="1"/>
  <c r="DP24" i="1"/>
  <c r="GA24" i="1" s="1"/>
  <c r="DQ24" i="1"/>
  <c r="GB24" i="1" s="1"/>
  <c r="DR24" i="1"/>
  <c r="GC24" i="1" s="1"/>
  <c r="DS24" i="1"/>
  <c r="DT24" i="1"/>
  <c r="GE24" i="1" s="1"/>
  <c r="DU24" i="1"/>
  <c r="DV24" i="1"/>
  <c r="GG24" i="1" s="1"/>
  <c r="DW24" i="1"/>
  <c r="GH24" i="1" s="1"/>
  <c r="DX24" i="1"/>
  <c r="GI24" i="1" s="1"/>
  <c r="DY24" i="1"/>
  <c r="GJ24" i="1" s="1"/>
  <c r="DZ24" i="1"/>
  <c r="GK24" i="1" s="1"/>
  <c r="EA24" i="1"/>
  <c r="GL24" i="1" s="1"/>
  <c r="EB24" i="1"/>
  <c r="GM24" i="1" s="1"/>
  <c r="EC24" i="1"/>
  <c r="GN24" i="1" s="1"/>
  <c r="DK25" i="1"/>
  <c r="DL25" i="1"/>
  <c r="FW25" i="1" s="1"/>
  <c r="DM25" i="1"/>
  <c r="FX25" i="1" s="1"/>
  <c r="DN25" i="1"/>
  <c r="FY25" i="1" s="1"/>
  <c r="DO25" i="1"/>
  <c r="FZ25" i="1" s="1"/>
  <c r="DP25" i="1"/>
  <c r="GA25" i="1" s="1"/>
  <c r="DQ25" i="1"/>
  <c r="DR25" i="1"/>
  <c r="GC25" i="1" s="1"/>
  <c r="DS25" i="1"/>
  <c r="GD25" i="1" s="1"/>
  <c r="DT25" i="1"/>
  <c r="GE25" i="1" s="1"/>
  <c r="DU25" i="1"/>
  <c r="GF25" i="1" s="1"/>
  <c r="DV25" i="1"/>
  <c r="GG25" i="1" s="1"/>
  <c r="DW25" i="1"/>
  <c r="DX25" i="1"/>
  <c r="GI25" i="1" s="1"/>
  <c r="DY25" i="1"/>
  <c r="GJ25" i="1" s="1"/>
  <c r="DZ25" i="1"/>
  <c r="GK25" i="1" s="1"/>
  <c r="EA25" i="1"/>
  <c r="GL25" i="1" s="1"/>
  <c r="EB25" i="1"/>
  <c r="GM25" i="1" s="1"/>
  <c r="EC25" i="1"/>
  <c r="GN25" i="1" s="1"/>
  <c r="DK26" i="1"/>
  <c r="DL26" i="1"/>
  <c r="FW26" i="1" s="1"/>
  <c r="DM26" i="1"/>
  <c r="DN26" i="1"/>
  <c r="FY26" i="1" s="1"/>
  <c r="DO26" i="1"/>
  <c r="FZ26" i="1" s="1"/>
  <c r="IQ26" i="1" s="1"/>
  <c r="DP26" i="1"/>
  <c r="GA26" i="1" s="1"/>
  <c r="DQ26" i="1"/>
  <c r="DR26" i="1"/>
  <c r="GC26" i="1" s="1"/>
  <c r="DS26" i="1"/>
  <c r="DT26" i="1"/>
  <c r="GE26" i="1" s="1"/>
  <c r="DU26" i="1"/>
  <c r="DV26" i="1"/>
  <c r="GG26" i="1" s="1"/>
  <c r="DW26" i="1"/>
  <c r="DX26" i="1"/>
  <c r="GI26" i="1" s="1"/>
  <c r="DY26" i="1"/>
  <c r="GJ26" i="1" s="1"/>
  <c r="DZ26" i="1"/>
  <c r="GK26" i="1" s="1"/>
  <c r="EA26" i="1"/>
  <c r="GL26" i="1" s="1"/>
  <c r="EB26" i="1"/>
  <c r="GM26" i="1" s="1"/>
  <c r="EC26" i="1"/>
  <c r="GN26" i="1" s="1"/>
  <c r="DK27" i="1"/>
  <c r="FV27" i="1" s="1"/>
  <c r="DL27" i="1"/>
  <c r="FW27" i="1" s="1"/>
  <c r="DM27" i="1"/>
  <c r="FX27" i="1" s="1"/>
  <c r="IO27" i="1" s="1"/>
  <c r="DN27" i="1"/>
  <c r="FY27" i="1" s="1"/>
  <c r="DO27" i="1"/>
  <c r="FZ27" i="1" s="1"/>
  <c r="DP27" i="1"/>
  <c r="GA27" i="1" s="1"/>
  <c r="DQ27" i="1"/>
  <c r="GB27" i="1" s="1"/>
  <c r="DR27" i="1"/>
  <c r="DS27" i="1"/>
  <c r="GD27" i="1" s="1"/>
  <c r="DT27" i="1"/>
  <c r="GE27" i="1" s="1"/>
  <c r="DU27" i="1"/>
  <c r="DV27" i="1"/>
  <c r="GG27" i="1" s="1"/>
  <c r="DW27" i="1"/>
  <c r="GH27" i="1" s="1"/>
  <c r="DX27" i="1"/>
  <c r="GI27" i="1" s="1"/>
  <c r="DY27" i="1"/>
  <c r="DZ27" i="1"/>
  <c r="GK27" i="1" s="1"/>
  <c r="EA27" i="1"/>
  <c r="GL27" i="1" s="1"/>
  <c r="EB27" i="1"/>
  <c r="GM27" i="1" s="1"/>
  <c r="EC27" i="1"/>
  <c r="GN27" i="1" s="1"/>
  <c r="DK28" i="1"/>
  <c r="FV28" i="1" s="1"/>
  <c r="IM28" i="1" s="1"/>
  <c r="DL28" i="1"/>
  <c r="FW28" i="1" s="1"/>
  <c r="DM28" i="1"/>
  <c r="FX28" i="1" s="1"/>
  <c r="DN28" i="1"/>
  <c r="FY28" i="1" s="1"/>
  <c r="DO28" i="1"/>
  <c r="FZ28" i="1" s="1"/>
  <c r="DP28" i="1"/>
  <c r="GA28" i="1" s="1"/>
  <c r="DQ28" i="1"/>
  <c r="DR28" i="1"/>
  <c r="GC28" i="1" s="1"/>
  <c r="DS28" i="1"/>
  <c r="GD28" i="1" s="1"/>
  <c r="DT28" i="1"/>
  <c r="GE28" i="1" s="1"/>
  <c r="DU28" i="1"/>
  <c r="DV28" i="1"/>
  <c r="GG28" i="1" s="1"/>
  <c r="DW28" i="1"/>
  <c r="GH28" i="1" s="1"/>
  <c r="DX28" i="1"/>
  <c r="GI28" i="1" s="1"/>
  <c r="DY28" i="1"/>
  <c r="GJ28" i="1" s="1"/>
  <c r="DZ28" i="1"/>
  <c r="GK28" i="1" s="1"/>
  <c r="EA28" i="1"/>
  <c r="GL28" i="1" s="1"/>
  <c r="EB28" i="1"/>
  <c r="GM28" i="1" s="1"/>
  <c r="EC28" i="1"/>
  <c r="GN28" i="1" s="1"/>
  <c r="DK29" i="1"/>
  <c r="DL29" i="1"/>
  <c r="FW29" i="1" s="1"/>
  <c r="IN29" i="1" s="1"/>
  <c r="DM29" i="1"/>
  <c r="DN29" i="1"/>
  <c r="DO29" i="1"/>
  <c r="FZ29" i="1" s="1"/>
  <c r="IQ29" i="1" s="1"/>
  <c r="DP29" i="1"/>
  <c r="GA29" i="1" s="1"/>
  <c r="DQ29" i="1"/>
  <c r="GB29" i="1" s="1"/>
  <c r="DR29" i="1"/>
  <c r="DS29" i="1"/>
  <c r="DT29" i="1"/>
  <c r="DU29" i="1"/>
  <c r="DV29" i="1"/>
  <c r="GG29" i="1" s="1"/>
  <c r="DW29" i="1"/>
  <c r="GH29" i="1" s="1"/>
  <c r="IY29" i="1" s="1"/>
  <c r="DX29" i="1"/>
  <c r="GI29" i="1" s="1"/>
  <c r="DY29" i="1"/>
  <c r="DZ29" i="1"/>
  <c r="GK29" i="1" s="1"/>
  <c r="EA29" i="1"/>
  <c r="GL29" i="1" s="1"/>
  <c r="EB29" i="1"/>
  <c r="GM29" i="1" s="1"/>
  <c r="EC29" i="1"/>
  <c r="GN29" i="1" s="1"/>
  <c r="DK30" i="1"/>
  <c r="FV30" i="1" s="1"/>
  <c r="DL30" i="1"/>
  <c r="FW30" i="1" s="1"/>
  <c r="DM30" i="1"/>
  <c r="FX30" i="1" s="1"/>
  <c r="DN30" i="1"/>
  <c r="FY30" i="1" s="1"/>
  <c r="DO30" i="1"/>
  <c r="FZ30" i="1" s="1"/>
  <c r="IQ30" i="1" s="1"/>
  <c r="DP30" i="1"/>
  <c r="GA30" i="1" s="1"/>
  <c r="DQ30" i="1"/>
  <c r="GB30" i="1" s="1"/>
  <c r="DR30" i="1"/>
  <c r="GC30" i="1" s="1"/>
  <c r="DS30" i="1"/>
  <c r="GD30" i="1" s="1"/>
  <c r="DT30" i="1"/>
  <c r="GE30" i="1" s="1"/>
  <c r="DU30" i="1"/>
  <c r="GF30" i="1" s="1"/>
  <c r="DV30" i="1"/>
  <c r="GG30" i="1" s="1"/>
  <c r="DW30" i="1"/>
  <c r="GH30" i="1" s="1"/>
  <c r="DX30" i="1"/>
  <c r="GI30" i="1" s="1"/>
  <c r="DY30" i="1"/>
  <c r="GJ30" i="1" s="1"/>
  <c r="DZ30" i="1"/>
  <c r="GK30" i="1" s="1"/>
  <c r="EA30" i="1"/>
  <c r="GL30" i="1" s="1"/>
  <c r="EB30" i="1"/>
  <c r="GM30" i="1" s="1"/>
  <c r="EC30" i="1"/>
  <c r="GN30" i="1" s="1"/>
  <c r="DK31" i="1"/>
  <c r="DL31" i="1"/>
  <c r="FW31" i="1" s="1"/>
  <c r="DM31" i="1"/>
  <c r="DN31" i="1"/>
  <c r="FY31" i="1" s="1"/>
  <c r="DO31" i="1"/>
  <c r="FZ31" i="1" s="1"/>
  <c r="DP31" i="1"/>
  <c r="GA31" i="1" s="1"/>
  <c r="DQ31" i="1"/>
  <c r="GB31" i="1" s="1"/>
  <c r="DR31" i="1"/>
  <c r="GC31" i="1" s="1"/>
  <c r="DS31" i="1"/>
  <c r="GD31" i="1" s="1"/>
  <c r="DT31" i="1"/>
  <c r="GE31" i="1" s="1"/>
  <c r="DU31" i="1"/>
  <c r="DV31" i="1"/>
  <c r="GG31" i="1" s="1"/>
  <c r="DW31" i="1"/>
  <c r="GH31" i="1" s="1"/>
  <c r="DX31" i="1"/>
  <c r="GI31" i="1" s="1"/>
  <c r="DY31" i="1"/>
  <c r="GJ31" i="1" s="1"/>
  <c r="DZ31" i="1"/>
  <c r="GK31" i="1" s="1"/>
  <c r="EA31" i="1"/>
  <c r="GL31" i="1" s="1"/>
  <c r="EB31" i="1"/>
  <c r="GM31" i="1" s="1"/>
  <c r="EC31" i="1"/>
  <c r="GN31" i="1" s="1"/>
  <c r="DK32" i="1"/>
  <c r="FV32" i="1" s="1"/>
  <c r="DL32" i="1"/>
  <c r="FW32" i="1" s="1"/>
  <c r="DM32" i="1"/>
  <c r="FX32" i="1" s="1"/>
  <c r="DN32" i="1"/>
  <c r="FY32" i="1" s="1"/>
  <c r="DO32" i="1"/>
  <c r="FZ32" i="1" s="1"/>
  <c r="DP32" i="1"/>
  <c r="GA32" i="1" s="1"/>
  <c r="DQ32" i="1"/>
  <c r="GB32" i="1" s="1"/>
  <c r="DR32" i="1"/>
  <c r="GC32" i="1" s="1"/>
  <c r="DS32" i="1"/>
  <c r="GD32" i="1" s="1"/>
  <c r="IU32" i="1" s="1"/>
  <c r="DT32" i="1"/>
  <c r="GE32" i="1" s="1"/>
  <c r="DU32" i="1"/>
  <c r="DV32" i="1"/>
  <c r="GG32" i="1" s="1"/>
  <c r="DW32" i="1"/>
  <c r="GH32" i="1" s="1"/>
  <c r="DX32" i="1"/>
  <c r="GI32" i="1" s="1"/>
  <c r="DY32" i="1"/>
  <c r="GJ32" i="1" s="1"/>
  <c r="DZ32" i="1"/>
  <c r="GK32" i="1" s="1"/>
  <c r="EA32" i="1"/>
  <c r="GL32" i="1" s="1"/>
  <c r="EB32" i="1"/>
  <c r="GM32" i="1" s="1"/>
  <c r="EC32" i="1"/>
  <c r="GN32" i="1" s="1"/>
  <c r="DK33" i="1"/>
  <c r="FV33" i="1" s="1"/>
  <c r="DL33" i="1"/>
  <c r="FW33" i="1" s="1"/>
  <c r="DM33" i="1"/>
  <c r="FX33" i="1" s="1"/>
  <c r="DN33" i="1"/>
  <c r="FY33" i="1" s="1"/>
  <c r="DO33" i="1"/>
  <c r="FZ33" i="1" s="1"/>
  <c r="DP33" i="1"/>
  <c r="GA33" i="1" s="1"/>
  <c r="DQ33" i="1"/>
  <c r="DR33" i="1"/>
  <c r="GC33" i="1" s="1"/>
  <c r="DS33" i="1"/>
  <c r="GD33" i="1" s="1"/>
  <c r="DT33" i="1"/>
  <c r="GE33" i="1" s="1"/>
  <c r="DU33" i="1"/>
  <c r="GF33" i="1" s="1"/>
  <c r="DV33" i="1"/>
  <c r="GG33" i="1" s="1"/>
  <c r="DW33" i="1"/>
  <c r="GH33" i="1" s="1"/>
  <c r="DX33" i="1"/>
  <c r="GI33" i="1" s="1"/>
  <c r="DY33" i="1"/>
  <c r="GJ33" i="1" s="1"/>
  <c r="DZ33" i="1"/>
  <c r="GK33" i="1" s="1"/>
  <c r="EA33" i="1"/>
  <c r="GL33" i="1" s="1"/>
  <c r="EB33" i="1"/>
  <c r="GM33" i="1" s="1"/>
  <c r="EC33" i="1"/>
  <c r="GN33" i="1" s="1"/>
  <c r="DK34" i="1"/>
  <c r="FV34" i="1" s="1"/>
  <c r="DL34" i="1"/>
  <c r="FW34" i="1" s="1"/>
  <c r="DM34" i="1"/>
  <c r="FX34" i="1" s="1"/>
  <c r="DN34" i="1"/>
  <c r="FY34" i="1" s="1"/>
  <c r="DO34" i="1"/>
  <c r="FZ34" i="1" s="1"/>
  <c r="DP34" i="1"/>
  <c r="GA34" i="1" s="1"/>
  <c r="DQ34" i="1"/>
  <c r="GB34" i="1" s="1"/>
  <c r="DR34" i="1"/>
  <c r="GC34" i="1" s="1"/>
  <c r="DS34" i="1"/>
  <c r="GD34" i="1" s="1"/>
  <c r="DT34" i="1"/>
  <c r="GE34" i="1" s="1"/>
  <c r="DU34" i="1"/>
  <c r="GF34" i="1" s="1"/>
  <c r="DV34" i="1"/>
  <c r="GG34" i="1" s="1"/>
  <c r="DW34" i="1"/>
  <c r="GH34" i="1" s="1"/>
  <c r="DX34" i="1"/>
  <c r="GI34" i="1" s="1"/>
  <c r="DY34" i="1"/>
  <c r="GJ34" i="1" s="1"/>
  <c r="DZ34" i="1"/>
  <c r="GK34" i="1" s="1"/>
  <c r="EA34" i="1"/>
  <c r="GL34" i="1" s="1"/>
  <c r="EB34" i="1"/>
  <c r="GM34" i="1" s="1"/>
  <c r="EC34" i="1"/>
  <c r="GN34" i="1" s="1"/>
  <c r="DK35" i="1"/>
  <c r="FV35" i="1" s="1"/>
  <c r="DL35" i="1"/>
  <c r="FW35" i="1" s="1"/>
  <c r="DM35" i="1"/>
  <c r="FX35" i="1" s="1"/>
  <c r="DN35" i="1"/>
  <c r="FY35" i="1" s="1"/>
  <c r="DO35" i="1"/>
  <c r="FZ35" i="1" s="1"/>
  <c r="DP35" i="1"/>
  <c r="GA35" i="1" s="1"/>
  <c r="DQ35" i="1"/>
  <c r="GB35" i="1" s="1"/>
  <c r="DR35" i="1"/>
  <c r="GC35" i="1" s="1"/>
  <c r="DS35" i="1"/>
  <c r="GD35" i="1" s="1"/>
  <c r="DT35" i="1"/>
  <c r="GE35" i="1" s="1"/>
  <c r="DU35" i="1"/>
  <c r="GF35" i="1" s="1"/>
  <c r="DV35" i="1"/>
  <c r="GG35" i="1" s="1"/>
  <c r="DW35" i="1"/>
  <c r="GH35" i="1" s="1"/>
  <c r="DX35" i="1"/>
  <c r="GI35" i="1" s="1"/>
  <c r="DY35" i="1"/>
  <c r="GJ35" i="1" s="1"/>
  <c r="DZ35" i="1"/>
  <c r="GK35" i="1" s="1"/>
  <c r="EA35" i="1"/>
  <c r="GL35" i="1" s="1"/>
  <c r="EB35" i="1"/>
  <c r="GM35" i="1" s="1"/>
  <c r="EC35" i="1"/>
  <c r="GN35" i="1" s="1"/>
  <c r="DK36" i="1"/>
  <c r="FV36" i="1" s="1"/>
  <c r="DL36" i="1"/>
  <c r="FW36" i="1" s="1"/>
  <c r="DM36" i="1"/>
  <c r="FX36" i="1" s="1"/>
  <c r="DN36" i="1"/>
  <c r="FY36" i="1" s="1"/>
  <c r="DO36" i="1"/>
  <c r="FZ36" i="1" s="1"/>
  <c r="DP36" i="1"/>
  <c r="GA36" i="1" s="1"/>
  <c r="DQ36" i="1"/>
  <c r="GB36" i="1" s="1"/>
  <c r="DR36" i="1"/>
  <c r="GC36" i="1" s="1"/>
  <c r="DS36" i="1"/>
  <c r="GD36" i="1" s="1"/>
  <c r="DT36" i="1"/>
  <c r="GE36" i="1" s="1"/>
  <c r="DU36" i="1"/>
  <c r="GF36" i="1" s="1"/>
  <c r="DV36" i="1"/>
  <c r="GG36" i="1" s="1"/>
  <c r="DW36" i="1"/>
  <c r="GH36" i="1" s="1"/>
  <c r="DX36" i="1"/>
  <c r="GI36" i="1" s="1"/>
  <c r="DY36" i="1"/>
  <c r="GJ36" i="1" s="1"/>
  <c r="DZ36" i="1"/>
  <c r="GK36" i="1" s="1"/>
  <c r="EA36" i="1"/>
  <c r="GL36" i="1" s="1"/>
  <c r="EB36" i="1"/>
  <c r="GM36" i="1" s="1"/>
  <c r="EC36" i="1"/>
  <c r="GN36" i="1" s="1"/>
  <c r="DK37" i="1"/>
  <c r="FV37" i="1" s="1"/>
  <c r="DL37" i="1"/>
  <c r="FW37" i="1" s="1"/>
  <c r="DM37" i="1"/>
  <c r="FX37" i="1" s="1"/>
  <c r="DN37" i="1"/>
  <c r="FY37" i="1" s="1"/>
  <c r="DO37" i="1"/>
  <c r="FZ37" i="1" s="1"/>
  <c r="DP37" i="1"/>
  <c r="GA37" i="1" s="1"/>
  <c r="DQ37" i="1"/>
  <c r="GB37" i="1" s="1"/>
  <c r="DR37" i="1"/>
  <c r="GC37" i="1" s="1"/>
  <c r="DS37" i="1"/>
  <c r="GD37" i="1" s="1"/>
  <c r="DT37" i="1"/>
  <c r="GE37" i="1" s="1"/>
  <c r="DU37" i="1"/>
  <c r="DV37" i="1"/>
  <c r="GG37" i="1" s="1"/>
  <c r="DW37" i="1"/>
  <c r="GH37" i="1" s="1"/>
  <c r="DX37" i="1"/>
  <c r="GI37" i="1" s="1"/>
  <c r="IZ37" i="1" s="1"/>
  <c r="DY37" i="1"/>
  <c r="GJ37" i="1" s="1"/>
  <c r="DZ37" i="1"/>
  <c r="GK37" i="1" s="1"/>
  <c r="EA37" i="1"/>
  <c r="EB37" i="1"/>
  <c r="GM37" i="1" s="1"/>
  <c r="EC37" i="1"/>
  <c r="GN37" i="1" s="1"/>
  <c r="DK38" i="1"/>
  <c r="FV38" i="1" s="1"/>
  <c r="IM38" i="1" s="1"/>
  <c r="DL38" i="1"/>
  <c r="FW38" i="1" s="1"/>
  <c r="DM38" i="1"/>
  <c r="FX38" i="1" s="1"/>
  <c r="DN38" i="1"/>
  <c r="FY38" i="1" s="1"/>
  <c r="DO38" i="1"/>
  <c r="FZ38" i="1" s="1"/>
  <c r="DP38" i="1"/>
  <c r="GA38" i="1" s="1"/>
  <c r="DQ38" i="1"/>
  <c r="GB38" i="1" s="1"/>
  <c r="DR38" i="1"/>
  <c r="GC38" i="1" s="1"/>
  <c r="DS38" i="1"/>
  <c r="GD38" i="1" s="1"/>
  <c r="DT38" i="1"/>
  <c r="GE38" i="1" s="1"/>
  <c r="DU38" i="1"/>
  <c r="DV38" i="1"/>
  <c r="GG38" i="1" s="1"/>
  <c r="DW38" i="1"/>
  <c r="GH38" i="1" s="1"/>
  <c r="DX38" i="1"/>
  <c r="GI38" i="1" s="1"/>
  <c r="IZ38" i="1" s="1"/>
  <c r="DY38" i="1"/>
  <c r="GJ38" i="1" s="1"/>
  <c r="DZ38" i="1"/>
  <c r="GK38" i="1" s="1"/>
  <c r="EA38" i="1"/>
  <c r="GL38" i="1" s="1"/>
  <c r="EB38" i="1"/>
  <c r="GM38" i="1" s="1"/>
  <c r="EC38" i="1"/>
  <c r="GN38" i="1" s="1"/>
  <c r="DK39" i="1"/>
  <c r="FV39" i="1" s="1"/>
  <c r="DL39" i="1"/>
  <c r="FW39" i="1" s="1"/>
  <c r="DM39" i="1"/>
  <c r="FX39" i="1" s="1"/>
  <c r="IO39" i="1" s="1"/>
  <c r="DN39" i="1"/>
  <c r="FY39" i="1" s="1"/>
  <c r="DO39" i="1"/>
  <c r="FZ39" i="1" s="1"/>
  <c r="DP39" i="1"/>
  <c r="GA39" i="1" s="1"/>
  <c r="DQ39" i="1"/>
  <c r="GB39" i="1" s="1"/>
  <c r="DR39" i="1"/>
  <c r="GC39" i="1" s="1"/>
  <c r="DS39" i="1"/>
  <c r="GD39" i="1" s="1"/>
  <c r="DT39" i="1"/>
  <c r="GE39" i="1" s="1"/>
  <c r="DU39" i="1"/>
  <c r="DV39" i="1"/>
  <c r="GG39" i="1" s="1"/>
  <c r="DW39" i="1"/>
  <c r="GH39" i="1" s="1"/>
  <c r="DX39" i="1"/>
  <c r="DY39" i="1"/>
  <c r="GJ39" i="1" s="1"/>
  <c r="DZ39" i="1"/>
  <c r="GK39" i="1" s="1"/>
  <c r="EA39" i="1"/>
  <c r="GL39" i="1" s="1"/>
  <c r="EB39" i="1"/>
  <c r="GM39" i="1" s="1"/>
  <c r="EC39" i="1"/>
  <c r="GN39" i="1" s="1"/>
  <c r="DK40" i="1"/>
  <c r="FV40" i="1" s="1"/>
  <c r="DL40" i="1"/>
  <c r="FW40" i="1" s="1"/>
  <c r="DM40" i="1"/>
  <c r="FX40" i="1" s="1"/>
  <c r="DN40" i="1"/>
  <c r="FY40" i="1" s="1"/>
  <c r="DO40" i="1"/>
  <c r="FZ40" i="1" s="1"/>
  <c r="DP40" i="1"/>
  <c r="GA40" i="1" s="1"/>
  <c r="DQ40" i="1"/>
  <c r="GB40" i="1" s="1"/>
  <c r="IS40" i="1" s="1"/>
  <c r="DR40" i="1"/>
  <c r="GC40" i="1" s="1"/>
  <c r="DS40" i="1"/>
  <c r="GD40" i="1" s="1"/>
  <c r="DT40" i="1"/>
  <c r="GE40" i="1" s="1"/>
  <c r="DU40" i="1"/>
  <c r="GF40" i="1" s="1"/>
  <c r="IW40" i="1" s="1"/>
  <c r="DV40" i="1"/>
  <c r="DW40" i="1"/>
  <c r="GH40" i="1" s="1"/>
  <c r="DX40" i="1"/>
  <c r="GI40" i="1" s="1"/>
  <c r="DY40" i="1"/>
  <c r="GJ40" i="1" s="1"/>
  <c r="DZ40" i="1"/>
  <c r="GK40" i="1" s="1"/>
  <c r="EA40" i="1"/>
  <c r="GL40" i="1" s="1"/>
  <c r="EB40" i="1"/>
  <c r="GM40" i="1" s="1"/>
  <c r="EC40" i="1"/>
  <c r="GN40" i="1" s="1"/>
  <c r="DK41" i="1"/>
  <c r="FV41" i="1" s="1"/>
  <c r="DL41" i="1"/>
  <c r="FW41" i="1" s="1"/>
  <c r="DM41" i="1"/>
  <c r="FX41" i="1" s="1"/>
  <c r="DN41" i="1"/>
  <c r="FY41" i="1" s="1"/>
  <c r="DO41" i="1"/>
  <c r="FZ41" i="1" s="1"/>
  <c r="DP41" i="1"/>
  <c r="GA41" i="1" s="1"/>
  <c r="DQ41" i="1"/>
  <c r="GB41" i="1" s="1"/>
  <c r="DR41" i="1"/>
  <c r="GC41" i="1" s="1"/>
  <c r="DS41" i="1"/>
  <c r="GD41" i="1" s="1"/>
  <c r="DT41" i="1"/>
  <c r="GE41" i="1" s="1"/>
  <c r="DU41" i="1"/>
  <c r="DV41" i="1"/>
  <c r="DW41" i="1"/>
  <c r="GH41" i="1" s="1"/>
  <c r="DX41" i="1"/>
  <c r="GI41" i="1" s="1"/>
  <c r="DY41" i="1"/>
  <c r="GJ41" i="1" s="1"/>
  <c r="DZ41" i="1"/>
  <c r="GK41" i="1" s="1"/>
  <c r="EA41" i="1"/>
  <c r="GL41" i="1" s="1"/>
  <c r="EB41" i="1"/>
  <c r="GM41" i="1" s="1"/>
  <c r="EC41" i="1"/>
  <c r="GN41" i="1" s="1"/>
  <c r="DK42" i="1"/>
  <c r="FV42" i="1" s="1"/>
  <c r="DL42" i="1"/>
  <c r="FW42" i="1" s="1"/>
  <c r="DM42" i="1"/>
  <c r="FX42" i="1" s="1"/>
  <c r="DN42" i="1"/>
  <c r="FY42" i="1" s="1"/>
  <c r="DO42" i="1"/>
  <c r="FZ42" i="1" s="1"/>
  <c r="DP42" i="1"/>
  <c r="GA42" i="1" s="1"/>
  <c r="DQ42" i="1"/>
  <c r="GB42" i="1" s="1"/>
  <c r="DR42" i="1"/>
  <c r="GC42" i="1" s="1"/>
  <c r="DS42" i="1"/>
  <c r="GD42" i="1" s="1"/>
  <c r="DT42" i="1"/>
  <c r="GE42" i="1" s="1"/>
  <c r="DU42" i="1"/>
  <c r="GF42" i="1" s="1"/>
  <c r="IW42" i="1" s="1"/>
  <c r="DV42" i="1"/>
  <c r="DW42" i="1"/>
  <c r="GH42" i="1" s="1"/>
  <c r="DX42" i="1"/>
  <c r="GI42" i="1" s="1"/>
  <c r="DY42" i="1"/>
  <c r="GJ42" i="1" s="1"/>
  <c r="DZ42" i="1"/>
  <c r="GK42" i="1" s="1"/>
  <c r="EA42" i="1"/>
  <c r="GL42" i="1" s="1"/>
  <c r="EB42" i="1"/>
  <c r="GM42" i="1" s="1"/>
  <c r="EC42" i="1"/>
  <c r="GN42" i="1" s="1"/>
  <c r="DK43" i="1"/>
  <c r="FV43" i="1" s="1"/>
  <c r="DL43" i="1"/>
  <c r="FW43" i="1" s="1"/>
  <c r="IN43" i="1" s="1"/>
  <c r="DM43" i="1"/>
  <c r="FX43" i="1" s="1"/>
  <c r="DN43" i="1"/>
  <c r="FY43" i="1" s="1"/>
  <c r="DO43" i="1"/>
  <c r="FZ43" i="1" s="1"/>
  <c r="DP43" i="1"/>
  <c r="GA43" i="1" s="1"/>
  <c r="DQ43" i="1"/>
  <c r="GB43" i="1" s="1"/>
  <c r="DR43" i="1"/>
  <c r="GC43" i="1" s="1"/>
  <c r="DS43" i="1"/>
  <c r="GD43" i="1" s="1"/>
  <c r="DT43" i="1"/>
  <c r="GE43" i="1" s="1"/>
  <c r="DU43" i="1"/>
  <c r="GF43" i="1" s="1"/>
  <c r="IW43" i="1" s="1"/>
  <c r="DV43" i="1"/>
  <c r="GG43" i="1" s="1"/>
  <c r="DW43" i="1"/>
  <c r="GH43" i="1" s="1"/>
  <c r="DX43" i="1"/>
  <c r="GI43" i="1" s="1"/>
  <c r="IZ43" i="1" s="1"/>
  <c r="DY43" i="1"/>
  <c r="GJ43" i="1" s="1"/>
  <c r="DZ43" i="1"/>
  <c r="GK43" i="1" s="1"/>
  <c r="EA43" i="1"/>
  <c r="GL43" i="1" s="1"/>
  <c r="EB43" i="1"/>
  <c r="GM43" i="1" s="1"/>
  <c r="EC43" i="1"/>
  <c r="GN43" i="1" s="1"/>
  <c r="DK44" i="1"/>
  <c r="FV44" i="1" s="1"/>
  <c r="IM44" i="1" s="1"/>
  <c r="DL44" i="1"/>
  <c r="FW44" i="1" s="1"/>
  <c r="DM44" i="1"/>
  <c r="FX44" i="1" s="1"/>
  <c r="DN44" i="1"/>
  <c r="FY44" i="1" s="1"/>
  <c r="DO44" i="1"/>
  <c r="FZ44" i="1" s="1"/>
  <c r="DP44" i="1"/>
  <c r="GA44" i="1" s="1"/>
  <c r="DQ44" i="1"/>
  <c r="GB44" i="1" s="1"/>
  <c r="DR44" i="1"/>
  <c r="GC44" i="1" s="1"/>
  <c r="DS44" i="1"/>
  <c r="GD44" i="1" s="1"/>
  <c r="DT44" i="1"/>
  <c r="GE44" i="1" s="1"/>
  <c r="DU44" i="1"/>
  <c r="DV44" i="1"/>
  <c r="GG44" i="1" s="1"/>
  <c r="DW44" i="1"/>
  <c r="GH44" i="1" s="1"/>
  <c r="DX44" i="1"/>
  <c r="GI44" i="1" s="1"/>
  <c r="IZ44" i="1" s="1"/>
  <c r="DY44" i="1"/>
  <c r="GJ44" i="1" s="1"/>
  <c r="DZ44" i="1"/>
  <c r="GK44" i="1" s="1"/>
  <c r="EA44" i="1"/>
  <c r="GL44" i="1" s="1"/>
  <c r="EB44" i="1"/>
  <c r="GM44" i="1" s="1"/>
  <c r="EC44" i="1"/>
  <c r="GN44" i="1" s="1"/>
  <c r="DK45" i="1"/>
  <c r="FV45" i="1" s="1"/>
  <c r="IM45" i="1" s="1"/>
  <c r="DL45" i="1"/>
  <c r="FW45" i="1" s="1"/>
  <c r="DM45" i="1"/>
  <c r="FX45" i="1" s="1"/>
  <c r="DN45" i="1"/>
  <c r="FY45" i="1" s="1"/>
  <c r="DO45" i="1"/>
  <c r="FZ45" i="1" s="1"/>
  <c r="DP45" i="1"/>
  <c r="GA45" i="1" s="1"/>
  <c r="DQ45" i="1"/>
  <c r="GB45" i="1" s="1"/>
  <c r="DR45" i="1"/>
  <c r="GC45" i="1" s="1"/>
  <c r="IT45" i="1" s="1"/>
  <c r="DS45" i="1"/>
  <c r="GD45" i="1" s="1"/>
  <c r="DT45" i="1"/>
  <c r="GE45" i="1" s="1"/>
  <c r="DU45" i="1"/>
  <c r="DV45" i="1"/>
  <c r="GG45" i="1" s="1"/>
  <c r="DW45" i="1"/>
  <c r="GH45" i="1" s="1"/>
  <c r="DX45" i="1"/>
  <c r="GI45" i="1" s="1"/>
  <c r="IZ45" i="1" s="1"/>
  <c r="DY45" i="1"/>
  <c r="GJ45" i="1" s="1"/>
  <c r="DZ45" i="1"/>
  <c r="GK45" i="1" s="1"/>
  <c r="EA45" i="1"/>
  <c r="GL45" i="1" s="1"/>
  <c r="EB45" i="1"/>
  <c r="GM45" i="1" s="1"/>
  <c r="EC45" i="1"/>
  <c r="GN45" i="1" s="1"/>
  <c r="DK46" i="1"/>
  <c r="FV46" i="1" s="1"/>
  <c r="DL46" i="1"/>
  <c r="FW46" i="1" s="1"/>
  <c r="DM46" i="1"/>
  <c r="FX46" i="1" s="1"/>
  <c r="DN46" i="1"/>
  <c r="FY46" i="1" s="1"/>
  <c r="DO46" i="1"/>
  <c r="FZ46" i="1" s="1"/>
  <c r="IQ46" i="1" s="1"/>
  <c r="DP46" i="1"/>
  <c r="GA46" i="1" s="1"/>
  <c r="DQ46" i="1"/>
  <c r="GB46" i="1" s="1"/>
  <c r="DR46" i="1"/>
  <c r="GC46" i="1" s="1"/>
  <c r="DS46" i="1"/>
  <c r="GD46" i="1" s="1"/>
  <c r="DT46" i="1"/>
  <c r="GE46" i="1" s="1"/>
  <c r="DU46" i="1"/>
  <c r="DV46" i="1"/>
  <c r="GG46" i="1" s="1"/>
  <c r="DW46" i="1"/>
  <c r="GH46" i="1" s="1"/>
  <c r="DX46" i="1"/>
  <c r="GI46" i="1" s="1"/>
  <c r="DY46" i="1"/>
  <c r="GJ46" i="1" s="1"/>
  <c r="DZ46" i="1"/>
  <c r="GK46" i="1" s="1"/>
  <c r="EA46" i="1"/>
  <c r="GL46" i="1" s="1"/>
  <c r="EB46" i="1"/>
  <c r="GM46" i="1" s="1"/>
  <c r="EC46" i="1"/>
  <c r="GN46" i="1" s="1"/>
  <c r="DK47" i="1"/>
  <c r="FV47" i="1" s="1"/>
  <c r="DL47" i="1"/>
  <c r="FW47" i="1" s="1"/>
  <c r="DM47" i="1"/>
  <c r="FX47" i="1" s="1"/>
  <c r="DN47" i="1"/>
  <c r="FY47" i="1" s="1"/>
  <c r="DO47" i="1"/>
  <c r="FZ47" i="1" s="1"/>
  <c r="DP47" i="1"/>
  <c r="GA47" i="1" s="1"/>
  <c r="DQ47" i="1"/>
  <c r="GB47" i="1" s="1"/>
  <c r="DR47" i="1"/>
  <c r="GC47" i="1" s="1"/>
  <c r="DS47" i="1"/>
  <c r="GD47" i="1" s="1"/>
  <c r="DT47" i="1"/>
  <c r="GE47" i="1" s="1"/>
  <c r="DU47" i="1"/>
  <c r="GF47" i="1" s="1"/>
  <c r="IW47" i="1" s="1"/>
  <c r="DV47" i="1"/>
  <c r="GG47" i="1" s="1"/>
  <c r="DW47" i="1"/>
  <c r="GH47" i="1" s="1"/>
  <c r="DX47" i="1"/>
  <c r="DY47" i="1"/>
  <c r="GJ47" i="1" s="1"/>
  <c r="DZ47" i="1"/>
  <c r="GK47" i="1" s="1"/>
  <c r="EA47" i="1"/>
  <c r="GL47" i="1" s="1"/>
  <c r="EB47" i="1"/>
  <c r="GM47" i="1" s="1"/>
  <c r="EC47" i="1"/>
  <c r="GN47" i="1" s="1"/>
  <c r="DK48" i="1"/>
  <c r="FV48" i="1" s="1"/>
  <c r="DL48" i="1"/>
  <c r="FW48" i="1" s="1"/>
  <c r="DM48" i="1"/>
  <c r="FX48" i="1" s="1"/>
  <c r="DN48" i="1"/>
  <c r="FY48" i="1" s="1"/>
  <c r="DO48" i="1"/>
  <c r="FZ48" i="1" s="1"/>
  <c r="DP48" i="1"/>
  <c r="GA48" i="1" s="1"/>
  <c r="DQ48" i="1"/>
  <c r="GB48" i="1" s="1"/>
  <c r="DR48" i="1"/>
  <c r="GC48" i="1" s="1"/>
  <c r="DS48" i="1"/>
  <c r="GD48" i="1" s="1"/>
  <c r="DT48" i="1"/>
  <c r="GE48" i="1" s="1"/>
  <c r="DU48" i="1"/>
  <c r="GF48" i="1" s="1"/>
  <c r="IW48" i="1" s="1"/>
  <c r="DV48" i="1"/>
  <c r="DW48" i="1"/>
  <c r="GH48" i="1" s="1"/>
  <c r="DX48" i="1"/>
  <c r="GI48" i="1" s="1"/>
  <c r="DY48" i="1"/>
  <c r="GJ48" i="1" s="1"/>
  <c r="DZ48" i="1"/>
  <c r="GK48" i="1" s="1"/>
  <c r="EA48" i="1"/>
  <c r="GL48" i="1" s="1"/>
  <c r="EB48" i="1"/>
  <c r="GM48" i="1" s="1"/>
  <c r="EC48" i="1"/>
  <c r="GN48" i="1" s="1"/>
  <c r="DK49" i="1"/>
  <c r="FV49" i="1" s="1"/>
  <c r="DL49" i="1"/>
  <c r="FW49" i="1" s="1"/>
  <c r="DM49" i="1"/>
  <c r="FX49" i="1" s="1"/>
  <c r="DN49" i="1"/>
  <c r="FY49" i="1" s="1"/>
  <c r="DO49" i="1"/>
  <c r="FZ49" i="1" s="1"/>
  <c r="DP49" i="1"/>
  <c r="GA49" i="1" s="1"/>
  <c r="DQ49" i="1"/>
  <c r="GB49" i="1" s="1"/>
  <c r="DR49" i="1"/>
  <c r="GC49" i="1" s="1"/>
  <c r="DS49" i="1"/>
  <c r="GD49" i="1" s="1"/>
  <c r="DT49" i="1"/>
  <c r="GE49" i="1" s="1"/>
  <c r="DU49" i="1"/>
  <c r="DV49" i="1"/>
  <c r="DW49" i="1"/>
  <c r="GH49" i="1" s="1"/>
  <c r="DX49" i="1"/>
  <c r="GI49" i="1" s="1"/>
  <c r="IZ49" i="1" s="1"/>
  <c r="DY49" i="1"/>
  <c r="GJ49" i="1" s="1"/>
  <c r="DZ49" i="1"/>
  <c r="GK49" i="1" s="1"/>
  <c r="EA49" i="1"/>
  <c r="GL49" i="1" s="1"/>
  <c r="EB49" i="1"/>
  <c r="GM49" i="1" s="1"/>
  <c r="EC49" i="1"/>
  <c r="GN49" i="1" s="1"/>
  <c r="DK50" i="1"/>
  <c r="FV50" i="1" s="1"/>
  <c r="DL50" i="1"/>
  <c r="FW50" i="1" s="1"/>
  <c r="DM50" i="1"/>
  <c r="FX50" i="1" s="1"/>
  <c r="DN50" i="1"/>
  <c r="FY50" i="1" s="1"/>
  <c r="DO50" i="1"/>
  <c r="FZ50" i="1" s="1"/>
  <c r="DP50" i="1"/>
  <c r="GA50" i="1" s="1"/>
  <c r="DQ50" i="1"/>
  <c r="GB50" i="1" s="1"/>
  <c r="DR50" i="1"/>
  <c r="GC50" i="1" s="1"/>
  <c r="DS50" i="1"/>
  <c r="GD50" i="1" s="1"/>
  <c r="DT50" i="1"/>
  <c r="GE50" i="1" s="1"/>
  <c r="DU50" i="1"/>
  <c r="DV50" i="1"/>
  <c r="GG50" i="1" s="1"/>
  <c r="DW50" i="1"/>
  <c r="GH50" i="1" s="1"/>
  <c r="DX50" i="1"/>
  <c r="GI50" i="1" s="1"/>
  <c r="DY50" i="1"/>
  <c r="GJ50" i="1" s="1"/>
  <c r="DZ50" i="1"/>
  <c r="GK50" i="1" s="1"/>
  <c r="EA50" i="1"/>
  <c r="GL50" i="1" s="1"/>
  <c r="EB50" i="1"/>
  <c r="GM50" i="1" s="1"/>
  <c r="EC50" i="1"/>
  <c r="GN50" i="1" s="1"/>
  <c r="DK51" i="1"/>
  <c r="FV51" i="1" s="1"/>
  <c r="DL51" i="1"/>
  <c r="FW51" i="1" s="1"/>
  <c r="DM51" i="1"/>
  <c r="FX51" i="1" s="1"/>
  <c r="DN51" i="1"/>
  <c r="FY51" i="1" s="1"/>
  <c r="DO51" i="1"/>
  <c r="FZ51" i="1" s="1"/>
  <c r="DP51" i="1"/>
  <c r="GA51" i="1" s="1"/>
  <c r="DQ51" i="1"/>
  <c r="GB51" i="1" s="1"/>
  <c r="DR51" i="1"/>
  <c r="GC51" i="1" s="1"/>
  <c r="DS51" i="1"/>
  <c r="GD51" i="1" s="1"/>
  <c r="DT51" i="1"/>
  <c r="GE51" i="1" s="1"/>
  <c r="DU51" i="1"/>
  <c r="DV51" i="1"/>
  <c r="DW51" i="1"/>
  <c r="GH51" i="1" s="1"/>
  <c r="DX51" i="1"/>
  <c r="GI51" i="1" s="1"/>
  <c r="DY51" i="1"/>
  <c r="GJ51" i="1" s="1"/>
  <c r="DZ51" i="1"/>
  <c r="GK51" i="1" s="1"/>
  <c r="EA51" i="1"/>
  <c r="GL51" i="1" s="1"/>
  <c r="EB51" i="1"/>
  <c r="GM51" i="1" s="1"/>
  <c r="EC51" i="1"/>
  <c r="GN51" i="1" s="1"/>
  <c r="DK52" i="1"/>
  <c r="FV52" i="1" s="1"/>
  <c r="DL52" i="1"/>
  <c r="FW52" i="1" s="1"/>
  <c r="DM52" i="1"/>
  <c r="FX52" i="1" s="1"/>
  <c r="DN52" i="1"/>
  <c r="FY52" i="1" s="1"/>
  <c r="DO52" i="1"/>
  <c r="FZ52" i="1" s="1"/>
  <c r="DP52" i="1"/>
  <c r="GA52" i="1" s="1"/>
  <c r="DQ52" i="1"/>
  <c r="GB52" i="1" s="1"/>
  <c r="DR52" i="1"/>
  <c r="GC52" i="1" s="1"/>
  <c r="DS52" i="1"/>
  <c r="GD52" i="1" s="1"/>
  <c r="DT52" i="1"/>
  <c r="GE52" i="1" s="1"/>
  <c r="DU52" i="1"/>
  <c r="GF52" i="1" s="1"/>
  <c r="IW52" i="1" s="1"/>
  <c r="DV52" i="1"/>
  <c r="DW52" i="1"/>
  <c r="GH52" i="1" s="1"/>
  <c r="DX52" i="1"/>
  <c r="GI52" i="1" s="1"/>
  <c r="DY52" i="1"/>
  <c r="GJ52" i="1" s="1"/>
  <c r="DZ52" i="1"/>
  <c r="GK52" i="1" s="1"/>
  <c r="EA52" i="1"/>
  <c r="GL52" i="1" s="1"/>
  <c r="EB52" i="1"/>
  <c r="GM52" i="1" s="1"/>
  <c r="EC52" i="1"/>
  <c r="GN52" i="1" s="1"/>
  <c r="DK53" i="1"/>
  <c r="FV53" i="1" s="1"/>
  <c r="DL53" i="1"/>
  <c r="FW53" i="1" s="1"/>
  <c r="DM53" i="1"/>
  <c r="FX53" i="1" s="1"/>
  <c r="DN53" i="1"/>
  <c r="FY53" i="1" s="1"/>
  <c r="IP53" i="1" s="1"/>
  <c r="DO53" i="1"/>
  <c r="FZ53" i="1" s="1"/>
  <c r="DP53" i="1"/>
  <c r="GA53" i="1" s="1"/>
  <c r="DQ53" i="1"/>
  <c r="GB53" i="1" s="1"/>
  <c r="DR53" i="1"/>
  <c r="GC53" i="1" s="1"/>
  <c r="DS53" i="1"/>
  <c r="GD53" i="1" s="1"/>
  <c r="DT53" i="1"/>
  <c r="GE53" i="1" s="1"/>
  <c r="DU53" i="1"/>
  <c r="DV53" i="1"/>
  <c r="GG53" i="1" s="1"/>
  <c r="DW53" i="1"/>
  <c r="GH53" i="1" s="1"/>
  <c r="DX53" i="1"/>
  <c r="GI53" i="1" s="1"/>
  <c r="IZ53" i="1" s="1"/>
  <c r="DY53" i="1"/>
  <c r="GJ53" i="1" s="1"/>
  <c r="DZ53" i="1"/>
  <c r="GK53" i="1" s="1"/>
  <c r="EA53" i="1"/>
  <c r="EB53" i="1"/>
  <c r="GM53" i="1" s="1"/>
  <c r="EC53" i="1"/>
  <c r="GN53" i="1" s="1"/>
  <c r="DK54" i="1"/>
  <c r="FV54" i="1" s="1"/>
  <c r="IM54" i="1" s="1"/>
  <c r="DL54" i="1"/>
  <c r="FW54" i="1" s="1"/>
  <c r="DM54" i="1"/>
  <c r="FX54" i="1" s="1"/>
  <c r="DN54" i="1"/>
  <c r="FY54" i="1" s="1"/>
  <c r="DO54" i="1"/>
  <c r="FZ54" i="1" s="1"/>
  <c r="DP54" i="1"/>
  <c r="GA54" i="1" s="1"/>
  <c r="DQ54" i="1"/>
  <c r="GB54" i="1" s="1"/>
  <c r="DR54" i="1"/>
  <c r="GC54" i="1" s="1"/>
  <c r="DS54" i="1"/>
  <c r="GD54" i="1" s="1"/>
  <c r="DT54" i="1"/>
  <c r="GE54" i="1" s="1"/>
  <c r="DU54" i="1"/>
  <c r="GF54" i="1" s="1"/>
  <c r="IW54" i="1" s="1"/>
  <c r="DV54" i="1"/>
  <c r="GG54" i="1" s="1"/>
  <c r="DW54" i="1"/>
  <c r="GH54" i="1" s="1"/>
  <c r="DX54" i="1"/>
  <c r="GI54" i="1" s="1"/>
  <c r="DY54" i="1"/>
  <c r="GJ54" i="1" s="1"/>
  <c r="DZ54" i="1"/>
  <c r="GK54" i="1" s="1"/>
  <c r="EA54" i="1"/>
  <c r="GL54" i="1" s="1"/>
  <c r="EB54" i="1"/>
  <c r="GM54" i="1" s="1"/>
  <c r="EC54" i="1"/>
  <c r="GN54" i="1" s="1"/>
  <c r="DK55" i="1"/>
  <c r="FV55" i="1" s="1"/>
  <c r="DL55" i="1"/>
  <c r="FW55" i="1" s="1"/>
  <c r="DM55" i="1"/>
  <c r="FX55" i="1" s="1"/>
  <c r="DN55" i="1"/>
  <c r="FY55" i="1" s="1"/>
  <c r="DO55" i="1"/>
  <c r="FZ55" i="1" s="1"/>
  <c r="DP55" i="1"/>
  <c r="GA55" i="1" s="1"/>
  <c r="DQ55" i="1"/>
  <c r="GB55" i="1" s="1"/>
  <c r="DR55" i="1"/>
  <c r="GC55" i="1" s="1"/>
  <c r="DS55" i="1"/>
  <c r="GD55" i="1" s="1"/>
  <c r="DT55" i="1"/>
  <c r="GE55" i="1" s="1"/>
  <c r="IV55" i="1" s="1"/>
  <c r="DU55" i="1"/>
  <c r="DV55" i="1"/>
  <c r="GG55" i="1" s="1"/>
  <c r="DW55" i="1"/>
  <c r="GH55" i="1" s="1"/>
  <c r="DX55" i="1"/>
  <c r="GI55" i="1" s="1"/>
  <c r="DY55" i="1"/>
  <c r="GJ55" i="1" s="1"/>
  <c r="DZ55" i="1"/>
  <c r="GK55" i="1" s="1"/>
  <c r="EA55" i="1"/>
  <c r="GL55" i="1" s="1"/>
  <c r="EB55" i="1"/>
  <c r="GM55" i="1" s="1"/>
  <c r="EC55" i="1"/>
  <c r="GN55" i="1" s="1"/>
  <c r="DK56" i="1"/>
  <c r="FV56" i="1" s="1"/>
  <c r="DL56" i="1"/>
  <c r="FW56" i="1" s="1"/>
  <c r="DM56" i="1"/>
  <c r="FX56" i="1" s="1"/>
  <c r="DN56" i="1"/>
  <c r="FY56" i="1" s="1"/>
  <c r="DO56" i="1"/>
  <c r="FZ56" i="1" s="1"/>
  <c r="DP56" i="1"/>
  <c r="GA56" i="1" s="1"/>
  <c r="DQ56" i="1"/>
  <c r="GB56" i="1" s="1"/>
  <c r="DR56" i="1"/>
  <c r="GC56" i="1" s="1"/>
  <c r="DS56" i="1"/>
  <c r="GD56" i="1" s="1"/>
  <c r="DT56" i="1"/>
  <c r="GE56" i="1" s="1"/>
  <c r="DU56" i="1"/>
  <c r="GF56" i="1" s="1"/>
  <c r="IW56" i="1" s="1"/>
  <c r="DV56" i="1"/>
  <c r="GG56" i="1" s="1"/>
  <c r="DW56" i="1"/>
  <c r="GH56" i="1" s="1"/>
  <c r="DX56" i="1"/>
  <c r="GI56" i="1" s="1"/>
  <c r="DY56" i="1"/>
  <c r="GJ56" i="1" s="1"/>
  <c r="DZ56" i="1"/>
  <c r="GK56" i="1" s="1"/>
  <c r="EA56" i="1"/>
  <c r="GL56" i="1" s="1"/>
  <c r="EB56" i="1"/>
  <c r="GM56" i="1" s="1"/>
  <c r="EC56" i="1"/>
  <c r="GN56" i="1" s="1"/>
  <c r="DK57" i="1"/>
  <c r="FV57" i="1" s="1"/>
  <c r="DL57" i="1"/>
  <c r="FW57" i="1" s="1"/>
  <c r="DM57" i="1"/>
  <c r="FX57" i="1" s="1"/>
  <c r="IO57" i="1" s="1"/>
  <c r="DN57" i="1"/>
  <c r="FY57" i="1" s="1"/>
  <c r="DO57" i="1"/>
  <c r="FZ57" i="1" s="1"/>
  <c r="DP57" i="1"/>
  <c r="GA57" i="1" s="1"/>
  <c r="DQ57" i="1"/>
  <c r="GB57" i="1" s="1"/>
  <c r="DR57" i="1"/>
  <c r="GC57" i="1" s="1"/>
  <c r="DS57" i="1"/>
  <c r="GD57" i="1" s="1"/>
  <c r="DT57" i="1"/>
  <c r="GE57" i="1" s="1"/>
  <c r="DU57" i="1"/>
  <c r="GF57" i="1" s="1"/>
  <c r="IW57" i="1" s="1"/>
  <c r="DV57" i="1"/>
  <c r="GG57" i="1" s="1"/>
  <c r="DW57" i="1"/>
  <c r="GH57" i="1" s="1"/>
  <c r="DX57" i="1"/>
  <c r="GI57" i="1" s="1"/>
  <c r="IZ57" i="1" s="1"/>
  <c r="DY57" i="1"/>
  <c r="GJ57" i="1" s="1"/>
  <c r="DZ57" i="1"/>
  <c r="GK57" i="1" s="1"/>
  <c r="EA57" i="1"/>
  <c r="GL57" i="1" s="1"/>
  <c r="EB57" i="1"/>
  <c r="GM57" i="1" s="1"/>
  <c r="EC57" i="1"/>
  <c r="GN57" i="1" s="1"/>
  <c r="DK58" i="1"/>
  <c r="FV58" i="1" s="1"/>
  <c r="DL58" i="1"/>
  <c r="FW58" i="1" s="1"/>
  <c r="DM58" i="1"/>
  <c r="FX58" i="1" s="1"/>
  <c r="DN58" i="1"/>
  <c r="FY58" i="1" s="1"/>
  <c r="DO58" i="1"/>
  <c r="FZ58" i="1" s="1"/>
  <c r="DP58" i="1"/>
  <c r="GA58" i="1" s="1"/>
  <c r="DQ58" i="1"/>
  <c r="GB58" i="1" s="1"/>
  <c r="DR58" i="1"/>
  <c r="GC58" i="1" s="1"/>
  <c r="DS58" i="1"/>
  <c r="GD58" i="1" s="1"/>
  <c r="DT58" i="1"/>
  <c r="GE58" i="1" s="1"/>
  <c r="DU58" i="1"/>
  <c r="DV58" i="1"/>
  <c r="GG58" i="1" s="1"/>
  <c r="DW58" i="1"/>
  <c r="GH58" i="1" s="1"/>
  <c r="DX58" i="1"/>
  <c r="GI58" i="1" s="1"/>
  <c r="DY58" i="1"/>
  <c r="GJ58" i="1" s="1"/>
  <c r="DZ58" i="1"/>
  <c r="GK58" i="1" s="1"/>
  <c r="EA58" i="1"/>
  <c r="GL58" i="1" s="1"/>
  <c r="EB58" i="1"/>
  <c r="GM58" i="1" s="1"/>
  <c r="EC58" i="1"/>
  <c r="GN58" i="1" s="1"/>
  <c r="DJ10" i="1"/>
  <c r="DJ11" i="1"/>
  <c r="DJ12" i="1"/>
  <c r="DJ13" i="1"/>
  <c r="DJ14" i="1"/>
  <c r="DJ15" i="1"/>
  <c r="FU15" i="1" s="1"/>
  <c r="DJ16" i="1"/>
  <c r="FU16" i="1" s="1"/>
  <c r="DJ17" i="1"/>
  <c r="FU17" i="1" s="1"/>
  <c r="DJ18" i="1"/>
  <c r="FU18" i="1" s="1"/>
  <c r="DJ19" i="1"/>
  <c r="FU19" i="1" s="1"/>
  <c r="DJ20" i="1"/>
  <c r="FU20" i="1" s="1"/>
  <c r="DJ21" i="1"/>
  <c r="FU21" i="1" s="1"/>
  <c r="DJ22" i="1"/>
  <c r="DJ23" i="1"/>
  <c r="DJ24" i="1"/>
  <c r="FU24" i="1" s="1"/>
  <c r="DJ25" i="1"/>
  <c r="DJ26" i="1"/>
  <c r="DJ27" i="1"/>
  <c r="FU27" i="1" s="1"/>
  <c r="DJ28" i="1"/>
  <c r="FU28" i="1" s="1"/>
  <c r="DJ29" i="1"/>
  <c r="FU29" i="1" s="1"/>
  <c r="DJ30" i="1"/>
  <c r="FU30" i="1" s="1"/>
  <c r="DJ31" i="1"/>
  <c r="DJ32" i="1"/>
  <c r="FU32" i="1" s="1"/>
  <c r="DJ33" i="1"/>
  <c r="FU33" i="1" s="1"/>
  <c r="DJ34" i="1"/>
  <c r="FU34" i="1" s="1"/>
  <c r="DJ35" i="1"/>
  <c r="FU35" i="1" s="1"/>
  <c r="DJ36" i="1"/>
  <c r="FU36" i="1" s="1"/>
  <c r="DJ37" i="1"/>
  <c r="FU37" i="1" s="1"/>
  <c r="DJ38" i="1"/>
  <c r="FU38" i="1" s="1"/>
  <c r="DJ39" i="1"/>
  <c r="FU39" i="1" s="1"/>
  <c r="DJ40" i="1"/>
  <c r="FU40" i="1" s="1"/>
  <c r="DJ41" i="1"/>
  <c r="FU41" i="1" s="1"/>
  <c r="DJ42" i="1"/>
  <c r="FU42" i="1" s="1"/>
  <c r="DJ43" i="1"/>
  <c r="FU43" i="1" s="1"/>
  <c r="DJ44" i="1"/>
  <c r="FU44" i="1" s="1"/>
  <c r="DJ45" i="1"/>
  <c r="FU45" i="1" s="1"/>
  <c r="DJ46" i="1"/>
  <c r="FU46" i="1" s="1"/>
  <c r="DJ47" i="1"/>
  <c r="FU47" i="1" s="1"/>
  <c r="DJ48" i="1"/>
  <c r="FU48" i="1" s="1"/>
  <c r="DJ49" i="1"/>
  <c r="FU49" i="1" s="1"/>
  <c r="DJ50" i="1"/>
  <c r="FU50" i="1" s="1"/>
  <c r="DJ51" i="1"/>
  <c r="FU51" i="1" s="1"/>
  <c r="DJ52" i="1"/>
  <c r="FU52" i="1" s="1"/>
  <c r="DJ53" i="1"/>
  <c r="FU53" i="1" s="1"/>
  <c r="DJ54" i="1"/>
  <c r="FU54" i="1" s="1"/>
  <c r="DJ55" i="1"/>
  <c r="FU55" i="1" s="1"/>
  <c r="DJ56" i="1"/>
  <c r="FU56" i="1" s="1"/>
  <c r="DJ57" i="1"/>
  <c r="FU57" i="1" s="1"/>
  <c r="DJ58" i="1"/>
  <c r="FU58" i="1" s="1"/>
  <c r="DJ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E16" i="1"/>
  <c r="AF16" i="1"/>
  <c r="AG16" i="1"/>
  <c r="AH16" i="1"/>
  <c r="AI16" i="1"/>
  <c r="AJ16" i="1"/>
  <c r="AK16" i="1"/>
  <c r="AL16" i="1"/>
  <c r="AN16" i="1"/>
  <c r="AO16" i="1"/>
  <c r="AP16" i="1"/>
  <c r="AQ16" i="1"/>
  <c r="AR16" i="1"/>
  <c r="AS16" i="1"/>
  <c r="AT16" i="1"/>
  <c r="AU16" i="1"/>
  <c r="AV16" i="1"/>
  <c r="AW16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10" i="1"/>
  <c r="GW9" i="1" l="1"/>
  <c r="HR9" i="1" s="1"/>
  <c r="IM9" i="1"/>
  <c r="GX9" i="1"/>
  <c r="HS9" i="1" s="1"/>
  <c r="IN9" i="1"/>
  <c r="GY9" i="1"/>
  <c r="HT9" i="1" s="1"/>
  <c r="IO9" i="1"/>
  <c r="GZ9" i="1"/>
  <c r="HU9" i="1" s="1"/>
  <c r="IP9" i="1"/>
  <c r="HA9" i="1"/>
  <c r="HV9" i="1" s="1"/>
  <c r="IQ9" i="1"/>
  <c r="HB9" i="1"/>
  <c r="HW9" i="1" s="1"/>
  <c r="IR9" i="1"/>
  <c r="HD9" i="1"/>
  <c r="HY9" i="1" s="1"/>
  <c r="IT9" i="1"/>
  <c r="HE9" i="1"/>
  <c r="HZ9" i="1" s="1"/>
  <c r="IU9" i="1"/>
  <c r="HF9" i="1"/>
  <c r="IA9" i="1" s="1"/>
  <c r="IV9" i="1"/>
  <c r="HG9" i="1"/>
  <c r="IB9" i="1" s="1"/>
  <c r="IW9" i="1"/>
  <c r="HH9" i="1"/>
  <c r="IC9" i="1" s="1"/>
  <c r="IX9" i="1"/>
  <c r="HI9" i="1"/>
  <c r="ID9" i="1" s="1"/>
  <c r="IY9" i="1"/>
  <c r="HK9" i="1"/>
  <c r="IF9" i="1" s="1"/>
  <c r="JA9" i="1"/>
  <c r="HL9" i="1"/>
  <c r="IG9" i="1" s="1"/>
  <c r="JB9" i="1"/>
  <c r="HM9" i="1"/>
  <c r="IH9" i="1" s="1"/>
  <c r="JC9" i="1"/>
  <c r="HN9" i="1"/>
  <c r="II9" i="1" s="1"/>
  <c r="JD9" i="1"/>
  <c r="JE9" i="1"/>
  <c r="GW10" i="1"/>
  <c r="HR10" i="1" s="1"/>
  <c r="IM10" i="1"/>
  <c r="GX10" i="1"/>
  <c r="HS10" i="1" s="1"/>
  <c r="IN10" i="1"/>
  <c r="GY10" i="1"/>
  <c r="HT10" i="1" s="1"/>
  <c r="IO10" i="1"/>
  <c r="GZ10" i="1"/>
  <c r="HU10" i="1" s="1"/>
  <c r="IP10" i="1"/>
  <c r="HA10" i="1"/>
  <c r="HV10" i="1" s="1"/>
  <c r="IQ10" i="1"/>
  <c r="HB10" i="1"/>
  <c r="HW10" i="1" s="1"/>
  <c r="IR10" i="1"/>
  <c r="HC10" i="1"/>
  <c r="HX10" i="1" s="1"/>
  <c r="IS10" i="1"/>
  <c r="HD10" i="1"/>
  <c r="HY10" i="1" s="1"/>
  <c r="IT10" i="1"/>
  <c r="HE10" i="1"/>
  <c r="HZ10" i="1" s="1"/>
  <c r="IU10" i="1"/>
  <c r="HF10" i="1"/>
  <c r="IA10" i="1" s="1"/>
  <c r="IV10" i="1"/>
  <c r="HG10" i="1"/>
  <c r="IB10" i="1" s="1"/>
  <c r="IW10" i="1"/>
  <c r="HH10" i="1"/>
  <c r="IC10" i="1" s="1"/>
  <c r="IX10" i="1"/>
  <c r="HI10" i="1"/>
  <c r="ID10" i="1" s="1"/>
  <c r="IY10" i="1"/>
  <c r="HJ10" i="1"/>
  <c r="IE10" i="1" s="1"/>
  <c r="IZ10" i="1"/>
  <c r="HL10" i="1"/>
  <c r="IG10" i="1" s="1"/>
  <c r="JB10" i="1"/>
  <c r="HM10" i="1"/>
  <c r="IH10" i="1" s="1"/>
  <c r="JC10" i="1"/>
  <c r="HN10" i="1"/>
  <c r="II10" i="1" s="1"/>
  <c r="JD10" i="1"/>
  <c r="HO10" i="1"/>
  <c r="IJ10" i="1" s="1"/>
  <c r="JE10" i="1"/>
  <c r="GW11" i="1"/>
  <c r="HR11" i="1" s="1"/>
  <c r="IM11" i="1"/>
  <c r="GX11" i="1"/>
  <c r="HS11" i="1" s="1"/>
  <c r="IN11" i="1"/>
  <c r="GY11" i="1"/>
  <c r="HT11" i="1" s="1"/>
  <c r="IO11" i="1"/>
  <c r="HA11" i="1"/>
  <c r="HV11" i="1" s="1"/>
  <c r="IQ11" i="1"/>
  <c r="HB11" i="1"/>
  <c r="HW11" i="1" s="1"/>
  <c r="IR11" i="1"/>
  <c r="HC11" i="1"/>
  <c r="HX11" i="1" s="1"/>
  <c r="IS11" i="1"/>
  <c r="HD11" i="1"/>
  <c r="HY11" i="1" s="1"/>
  <c r="IT11" i="1"/>
  <c r="HE11" i="1"/>
  <c r="HZ11" i="1" s="1"/>
  <c r="IU11" i="1"/>
  <c r="HF11" i="1"/>
  <c r="IA11" i="1" s="1"/>
  <c r="IV11" i="1"/>
  <c r="HG11" i="1"/>
  <c r="IB11" i="1" s="1"/>
  <c r="IW11" i="1"/>
  <c r="HH11" i="1"/>
  <c r="IC11" i="1" s="1"/>
  <c r="IX11" i="1"/>
  <c r="HI11" i="1"/>
  <c r="ID11" i="1" s="1"/>
  <c r="IY11" i="1"/>
  <c r="HJ11" i="1"/>
  <c r="IE11" i="1" s="1"/>
  <c r="IZ11" i="1"/>
  <c r="HK11" i="1"/>
  <c r="IF11" i="1" s="1"/>
  <c r="JA11" i="1"/>
  <c r="HL11" i="1"/>
  <c r="IG11" i="1" s="1"/>
  <c r="JB11" i="1"/>
  <c r="HM11" i="1"/>
  <c r="IH11" i="1" s="1"/>
  <c r="JC11" i="1"/>
  <c r="HN11" i="1"/>
  <c r="II11" i="1" s="1"/>
  <c r="JD11" i="1"/>
  <c r="HO11" i="1"/>
  <c r="IJ11" i="1" s="1"/>
  <c r="JE11" i="1"/>
  <c r="GW12" i="1"/>
  <c r="HR12" i="1" s="1"/>
  <c r="IM12" i="1"/>
  <c r="GX12" i="1"/>
  <c r="HS12" i="1" s="1"/>
  <c r="IN12" i="1"/>
  <c r="GY12" i="1"/>
  <c r="HT12" i="1" s="1"/>
  <c r="IO12" i="1"/>
  <c r="HA12" i="1"/>
  <c r="HV12" i="1" s="1"/>
  <c r="IQ12" i="1"/>
  <c r="HB12" i="1"/>
  <c r="HW12" i="1" s="1"/>
  <c r="IR12" i="1"/>
  <c r="HD12" i="1"/>
  <c r="HY12" i="1" s="1"/>
  <c r="IT12" i="1"/>
  <c r="HE12" i="1"/>
  <c r="HZ12" i="1" s="1"/>
  <c r="IU12" i="1"/>
  <c r="HF12" i="1"/>
  <c r="IA12" i="1" s="1"/>
  <c r="IV12" i="1"/>
  <c r="HG12" i="1"/>
  <c r="IB12" i="1" s="1"/>
  <c r="IW12" i="1"/>
  <c r="HH12" i="1"/>
  <c r="IC12" i="1" s="1"/>
  <c r="IX12" i="1"/>
  <c r="HI12" i="1"/>
  <c r="ID12" i="1" s="1"/>
  <c r="IY12" i="1"/>
  <c r="HJ12" i="1"/>
  <c r="IE12" i="1" s="1"/>
  <c r="IZ12" i="1"/>
  <c r="HK12" i="1"/>
  <c r="IF12" i="1" s="1"/>
  <c r="JA12" i="1"/>
  <c r="HL12" i="1"/>
  <c r="IG12" i="1" s="1"/>
  <c r="JB12" i="1"/>
  <c r="HM12" i="1"/>
  <c r="IH12" i="1" s="1"/>
  <c r="JC12" i="1"/>
  <c r="HN12" i="1"/>
  <c r="II12" i="1" s="1"/>
  <c r="JD12" i="1"/>
  <c r="HO12" i="1"/>
  <c r="IJ12" i="1" s="1"/>
  <c r="JE12" i="1"/>
  <c r="GW13" i="1"/>
  <c r="HR13" i="1" s="1"/>
  <c r="IM13" i="1"/>
  <c r="GX13" i="1"/>
  <c r="HS13" i="1" s="1"/>
  <c r="IN13" i="1"/>
  <c r="GY13" i="1"/>
  <c r="HT13" i="1" s="1"/>
  <c r="IO13" i="1"/>
  <c r="GZ13" i="1"/>
  <c r="HU13" i="1" s="1"/>
  <c r="IP13" i="1"/>
  <c r="HA13" i="1"/>
  <c r="HV13" i="1" s="1"/>
  <c r="IQ13" i="1"/>
  <c r="HB13" i="1"/>
  <c r="HW13" i="1" s="1"/>
  <c r="IR13" i="1"/>
  <c r="HC13" i="1"/>
  <c r="HX13" i="1" s="1"/>
  <c r="IS13" i="1"/>
  <c r="HD13" i="1"/>
  <c r="HY13" i="1" s="1"/>
  <c r="IT13" i="1"/>
  <c r="HE13" i="1"/>
  <c r="HZ13" i="1" s="1"/>
  <c r="IU13" i="1"/>
  <c r="HF13" i="1"/>
  <c r="IA13" i="1" s="1"/>
  <c r="IV13" i="1"/>
  <c r="HG13" i="1"/>
  <c r="IB13" i="1" s="1"/>
  <c r="IW13" i="1"/>
  <c r="HH13" i="1"/>
  <c r="IC13" i="1" s="1"/>
  <c r="IX13" i="1"/>
  <c r="HI13" i="1"/>
  <c r="ID13" i="1" s="1"/>
  <c r="IY13" i="1"/>
  <c r="HJ13" i="1"/>
  <c r="IE13" i="1" s="1"/>
  <c r="IZ13" i="1"/>
  <c r="HL13" i="1"/>
  <c r="IG13" i="1" s="1"/>
  <c r="JB13" i="1"/>
  <c r="HM13" i="1"/>
  <c r="IH13" i="1" s="1"/>
  <c r="JC13" i="1"/>
  <c r="HN13" i="1"/>
  <c r="II13" i="1" s="1"/>
  <c r="JD13" i="1"/>
  <c r="HO13" i="1"/>
  <c r="IJ13" i="1" s="1"/>
  <c r="JE13" i="1"/>
  <c r="GW14" i="1"/>
  <c r="HR14" i="1" s="1"/>
  <c r="IM14" i="1"/>
  <c r="GX14" i="1"/>
  <c r="HS14" i="1" s="1"/>
  <c r="IN14" i="1"/>
  <c r="GY14" i="1"/>
  <c r="HT14" i="1" s="1"/>
  <c r="IO14" i="1"/>
  <c r="GZ14" i="1"/>
  <c r="HU14" i="1" s="1"/>
  <c r="IP14" i="1"/>
  <c r="HA14" i="1"/>
  <c r="HV14" i="1" s="1"/>
  <c r="IQ14" i="1"/>
  <c r="HB14" i="1"/>
  <c r="HW14" i="1" s="1"/>
  <c r="IR14" i="1"/>
  <c r="HC14" i="1"/>
  <c r="HX14" i="1" s="1"/>
  <c r="IS14" i="1"/>
  <c r="HD14" i="1"/>
  <c r="HY14" i="1" s="1"/>
  <c r="IT14" i="1"/>
  <c r="HE14" i="1"/>
  <c r="HZ14" i="1" s="1"/>
  <c r="IU14" i="1"/>
  <c r="HF14" i="1"/>
  <c r="IA14" i="1" s="1"/>
  <c r="IV14" i="1"/>
  <c r="HG14" i="1"/>
  <c r="IB14" i="1" s="1"/>
  <c r="IW14" i="1"/>
  <c r="HH14" i="1"/>
  <c r="IC14" i="1" s="1"/>
  <c r="IX14" i="1"/>
  <c r="HI14" i="1"/>
  <c r="ID14" i="1" s="1"/>
  <c r="IY14" i="1"/>
  <c r="HJ14" i="1"/>
  <c r="IE14" i="1" s="1"/>
  <c r="IZ14" i="1"/>
  <c r="HK14" i="1"/>
  <c r="IF14" i="1" s="1"/>
  <c r="JA14" i="1"/>
  <c r="HL14" i="1"/>
  <c r="IG14" i="1" s="1"/>
  <c r="JB14" i="1"/>
  <c r="HM14" i="1"/>
  <c r="IH14" i="1" s="1"/>
  <c r="JC14" i="1"/>
  <c r="HN14" i="1"/>
  <c r="II14" i="1" s="1"/>
  <c r="JD14" i="1"/>
  <c r="HO14" i="1"/>
  <c r="IJ14" i="1" s="1"/>
  <c r="JE14" i="1"/>
  <c r="GW15" i="1"/>
  <c r="HR15" i="1" s="1"/>
  <c r="IM15" i="1"/>
  <c r="GX15" i="1"/>
  <c r="HS15" i="1" s="1"/>
  <c r="IN15" i="1"/>
  <c r="GY15" i="1"/>
  <c r="HT15" i="1" s="1"/>
  <c r="IO15" i="1"/>
  <c r="GZ15" i="1"/>
  <c r="HU15" i="1" s="1"/>
  <c r="IP15" i="1"/>
  <c r="HA15" i="1"/>
  <c r="HV15" i="1" s="1"/>
  <c r="IQ15" i="1"/>
  <c r="HC15" i="1"/>
  <c r="HX15" i="1" s="1"/>
  <c r="IS15" i="1"/>
  <c r="HD15" i="1"/>
  <c r="HY15" i="1" s="1"/>
  <c r="IT15" i="1"/>
  <c r="HE15" i="1"/>
  <c r="HZ15" i="1" s="1"/>
  <c r="IU15" i="1"/>
  <c r="HF15" i="1"/>
  <c r="IA15" i="1" s="1"/>
  <c r="IV15" i="1"/>
  <c r="HG15" i="1"/>
  <c r="IB15" i="1" s="1"/>
  <c r="IW15" i="1"/>
  <c r="HH15" i="1"/>
  <c r="IC15" i="1" s="1"/>
  <c r="IX15" i="1"/>
  <c r="HI15" i="1"/>
  <c r="ID15" i="1" s="1"/>
  <c r="IY15" i="1"/>
  <c r="HJ15" i="1"/>
  <c r="IE15" i="1" s="1"/>
  <c r="IZ15" i="1"/>
  <c r="HK15" i="1"/>
  <c r="IF15" i="1" s="1"/>
  <c r="JA15" i="1"/>
  <c r="HL15" i="1"/>
  <c r="IG15" i="1" s="1"/>
  <c r="JB15" i="1"/>
  <c r="HM15" i="1"/>
  <c r="IH15" i="1" s="1"/>
  <c r="JC15" i="1"/>
  <c r="HN15" i="1"/>
  <c r="II15" i="1" s="1"/>
  <c r="JD15" i="1"/>
  <c r="HO15" i="1"/>
  <c r="IJ15" i="1" s="1"/>
  <c r="JE15" i="1"/>
  <c r="GW16" i="1"/>
  <c r="HR16" i="1" s="1"/>
  <c r="IM16" i="1"/>
  <c r="GX16" i="1"/>
  <c r="HS16" i="1" s="1"/>
  <c r="IN16" i="1"/>
  <c r="GY16" i="1"/>
  <c r="HT16" i="1" s="1"/>
  <c r="IO16" i="1"/>
  <c r="GZ16" i="1"/>
  <c r="HU16" i="1" s="1"/>
  <c r="IP16" i="1"/>
  <c r="HB16" i="1"/>
  <c r="HW16" i="1" s="1"/>
  <c r="IR16" i="1"/>
  <c r="HC16" i="1"/>
  <c r="HX16" i="1" s="1"/>
  <c r="IS16" i="1"/>
  <c r="HD16" i="1"/>
  <c r="HY16" i="1" s="1"/>
  <c r="IT16" i="1"/>
  <c r="HF16" i="1"/>
  <c r="IA16" i="1" s="1"/>
  <c r="IV16" i="1"/>
  <c r="HG16" i="1"/>
  <c r="IB16" i="1" s="1"/>
  <c r="IW16" i="1"/>
  <c r="HH16" i="1"/>
  <c r="IC16" i="1" s="1"/>
  <c r="IX16" i="1"/>
  <c r="HI16" i="1"/>
  <c r="ID16" i="1" s="1"/>
  <c r="IY16" i="1"/>
  <c r="HJ16" i="1"/>
  <c r="IE16" i="1" s="1"/>
  <c r="IZ16" i="1"/>
  <c r="HK16" i="1"/>
  <c r="IF16" i="1" s="1"/>
  <c r="JA16" i="1"/>
  <c r="HM16" i="1"/>
  <c r="IH16" i="1" s="1"/>
  <c r="JC16" i="1"/>
  <c r="HN16" i="1"/>
  <c r="II16" i="1" s="1"/>
  <c r="JD16" i="1"/>
  <c r="HO16" i="1"/>
  <c r="IJ16" i="1" s="1"/>
  <c r="JE16" i="1"/>
  <c r="GW17" i="1"/>
  <c r="HR17" i="1" s="1"/>
  <c r="IM17" i="1"/>
  <c r="GX17" i="1"/>
  <c r="HS17" i="1" s="1"/>
  <c r="IN17" i="1"/>
  <c r="GY17" i="1"/>
  <c r="HT17" i="1" s="1"/>
  <c r="IO17" i="1"/>
  <c r="GZ17" i="1"/>
  <c r="HU17" i="1" s="1"/>
  <c r="IP17" i="1"/>
  <c r="HB17" i="1"/>
  <c r="HW17" i="1" s="1"/>
  <c r="IR17" i="1"/>
  <c r="HC17" i="1"/>
  <c r="HX17" i="1" s="1"/>
  <c r="IS17" i="1"/>
  <c r="HD17" i="1"/>
  <c r="HY17" i="1" s="1"/>
  <c r="IT17" i="1"/>
  <c r="HE17" i="1"/>
  <c r="HZ17" i="1" s="1"/>
  <c r="IU17" i="1"/>
  <c r="HF17" i="1"/>
  <c r="IA17" i="1" s="1"/>
  <c r="IV17" i="1"/>
  <c r="HG17" i="1"/>
  <c r="IB17" i="1" s="1"/>
  <c r="IW17" i="1"/>
  <c r="HI17" i="1"/>
  <c r="ID17" i="1" s="1"/>
  <c r="IY17" i="1"/>
  <c r="HJ17" i="1"/>
  <c r="IE17" i="1" s="1"/>
  <c r="IZ17" i="1"/>
  <c r="HL17" i="1"/>
  <c r="IG17" i="1" s="1"/>
  <c r="JB17" i="1"/>
  <c r="HM17" i="1"/>
  <c r="IH17" i="1" s="1"/>
  <c r="JC17" i="1"/>
  <c r="HN17" i="1"/>
  <c r="II17" i="1" s="1"/>
  <c r="JD17" i="1"/>
  <c r="HO17" i="1"/>
  <c r="IJ17" i="1" s="1"/>
  <c r="JE17" i="1"/>
  <c r="GW18" i="1"/>
  <c r="HR18" i="1" s="1"/>
  <c r="IM18" i="1"/>
  <c r="GX18" i="1"/>
  <c r="HS18" i="1" s="1"/>
  <c r="IN18" i="1"/>
  <c r="GY18" i="1"/>
  <c r="HT18" i="1" s="1"/>
  <c r="IO18" i="1"/>
  <c r="GZ18" i="1"/>
  <c r="HU18" i="1" s="1"/>
  <c r="IP18" i="1"/>
  <c r="HA18" i="1"/>
  <c r="HV18" i="1" s="1"/>
  <c r="IQ18" i="1"/>
  <c r="HB18" i="1"/>
  <c r="HW18" i="1" s="1"/>
  <c r="IR18" i="1"/>
  <c r="HC18" i="1"/>
  <c r="HX18" i="1" s="1"/>
  <c r="IS18" i="1"/>
  <c r="HD18" i="1"/>
  <c r="HY18" i="1" s="1"/>
  <c r="IT18" i="1"/>
  <c r="HE18" i="1"/>
  <c r="HZ18" i="1" s="1"/>
  <c r="IU18" i="1"/>
  <c r="HF18" i="1"/>
  <c r="IA18" i="1" s="1"/>
  <c r="IV18" i="1"/>
  <c r="HG18" i="1"/>
  <c r="IB18" i="1" s="1"/>
  <c r="IW18" i="1"/>
  <c r="HI18" i="1"/>
  <c r="ID18" i="1" s="1"/>
  <c r="IY18" i="1"/>
  <c r="HJ18" i="1"/>
  <c r="IE18" i="1" s="1"/>
  <c r="IZ18" i="1"/>
  <c r="HK18" i="1"/>
  <c r="IF18" i="1" s="1"/>
  <c r="JA18" i="1"/>
  <c r="HL18" i="1"/>
  <c r="IG18" i="1" s="1"/>
  <c r="JB18" i="1"/>
  <c r="HM18" i="1"/>
  <c r="IH18" i="1" s="1"/>
  <c r="JC18" i="1"/>
  <c r="HN18" i="1"/>
  <c r="II18" i="1" s="1"/>
  <c r="JD18" i="1"/>
  <c r="HO18" i="1"/>
  <c r="IJ18" i="1" s="1"/>
  <c r="JE18" i="1"/>
  <c r="GW19" i="1"/>
  <c r="HR19" i="1" s="1"/>
  <c r="IM19" i="1"/>
  <c r="GX19" i="1"/>
  <c r="HS19" i="1" s="1"/>
  <c r="IN19" i="1"/>
  <c r="GY19" i="1"/>
  <c r="HT19" i="1" s="1"/>
  <c r="IO19" i="1"/>
  <c r="GZ19" i="1"/>
  <c r="HU19" i="1" s="1"/>
  <c r="IP19" i="1"/>
  <c r="HA19" i="1"/>
  <c r="HV19" i="1" s="1"/>
  <c r="IQ19" i="1"/>
  <c r="HC19" i="1"/>
  <c r="HX19" i="1" s="1"/>
  <c r="IS19" i="1"/>
  <c r="HD19" i="1"/>
  <c r="HY19" i="1" s="1"/>
  <c r="IT19" i="1"/>
  <c r="HE19" i="1"/>
  <c r="HZ19" i="1" s="1"/>
  <c r="IU19" i="1"/>
  <c r="HF19" i="1"/>
  <c r="IA19" i="1" s="1"/>
  <c r="IV19" i="1"/>
  <c r="HG19" i="1"/>
  <c r="IB19" i="1" s="1"/>
  <c r="IW19" i="1"/>
  <c r="HI19" i="1"/>
  <c r="ID19" i="1" s="1"/>
  <c r="IY19" i="1"/>
  <c r="HJ19" i="1"/>
  <c r="IE19" i="1" s="1"/>
  <c r="IZ19" i="1"/>
  <c r="HK19" i="1"/>
  <c r="IF19" i="1" s="1"/>
  <c r="JA19" i="1"/>
  <c r="HL19" i="1"/>
  <c r="IG19" i="1" s="1"/>
  <c r="JB19" i="1"/>
  <c r="HM19" i="1"/>
  <c r="IH19" i="1" s="1"/>
  <c r="JC19" i="1"/>
  <c r="HN19" i="1"/>
  <c r="II19" i="1" s="1"/>
  <c r="JD19" i="1"/>
  <c r="HO19" i="1"/>
  <c r="IJ19" i="1" s="1"/>
  <c r="JE19" i="1"/>
  <c r="GW20" i="1"/>
  <c r="HR20" i="1" s="1"/>
  <c r="IM20" i="1"/>
  <c r="GX20" i="1"/>
  <c r="HS20" i="1" s="1"/>
  <c r="IN20" i="1"/>
  <c r="GY20" i="1"/>
  <c r="HT20" i="1" s="1"/>
  <c r="IO20" i="1"/>
  <c r="GZ20" i="1"/>
  <c r="HU20" i="1" s="1"/>
  <c r="IP20" i="1"/>
  <c r="HA20" i="1"/>
  <c r="HV20" i="1" s="1"/>
  <c r="IQ20" i="1"/>
  <c r="HB20" i="1"/>
  <c r="HW20" i="1" s="1"/>
  <c r="IR20" i="1"/>
  <c r="HC20" i="1"/>
  <c r="HX20" i="1" s="1"/>
  <c r="IS20" i="1"/>
  <c r="HD20" i="1"/>
  <c r="HY20" i="1" s="1"/>
  <c r="IT20" i="1"/>
  <c r="HE20" i="1"/>
  <c r="HZ20" i="1" s="1"/>
  <c r="IU20" i="1"/>
  <c r="HF20" i="1"/>
  <c r="IA20" i="1" s="1"/>
  <c r="IV20" i="1"/>
  <c r="HG20" i="1"/>
  <c r="IB20" i="1" s="1"/>
  <c r="IW20" i="1"/>
  <c r="HI20" i="1"/>
  <c r="ID20" i="1" s="1"/>
  <c r="IY20" i="1"/>
  <c r="HJ20" i="1"/>
  <c r="IE20" i="1" s="1"/>
  <c r="IZ20" i="1"/>
  <c r="HK20" i="1"/>
  <c r="IF20" i="1" s="1"/>
  <c r="JA20" i="1"/>
  <c r="HL20" i="1"/>
  <c r="IG20" i="1" s="1"/>
  <c r="JB20" i="1"/>
  <c r="HM20" i="1"/>
  <c r="IH20" i="1" s="1"/>
  <c r="JC20" i="1"/>
  <c r="HN20" i="1"/>
  <c r="II20" i="1" s="1"/>
  <c r="JD20" i="1"/>
  <c r="HO20" i="1"/>
  <c r="IJ20" i="1" s="1"/>
  <c r="JE20" i="1"/>
  <c r="GW21" i="1"/>
  <c r="HR21" i="1" s="1"/>
  <c r="IM21" i="1"/>
  <c r="GX21" i="1"/>
  <c r="HS21" i="1" s="1"/>
  <c r="IN21" i="1"/>
  <c r="GY21" i="1"/>
  <c r="HT21" i="1" s="1"/>
  <c r="IO21" i="1"/>
  <c r="GZ21" i="1"/>
  <c r="HU21" i="1" s="1"/>
  <c r="IP21" i="1"/>
  <c r="HB21" i="1"/>
  <c r="HW21" i="1" s="1"/>
  <c r="IR21" i="1"/>
  <c r="HC21" i="1"/>
  <c r="HX21" i="1" s="1"/>
  <c r="IS21" i="1"/>
  <c r="HD21" i="1"/>
  <c r="HY21" i="1" s="1"/>
  <c r="IT21" i="1"/>
  <c r="HE21" i="1"/>
  <c r="HZ21" i="1" s="1"/>
  <c r="IU21" i="1"/>
  <c r="HG21" i="1"/>
  <c r="IB21" i="1" s="1"/>
  <c r="IW21" i="1"/>
  <c r="HJ21" i="1"/>
  <c r="IE21" i="1" s="1"/>
  <c r="IZ21" i="1"/>
  <c r="HM21" i="1"/>
  <c r="IH21" i="1" s="1"/>
  <c r="JC21" i="1"/>
  <c r="HN21" i="1"/>
  <c r="II21" i="1" s="1"/>
  <c r="JD21" i="1"/>
  <c r="HO21" i="1"/>
  <c r="IJ21" i="1" s="1"/>
  <c r="JE21" i="1"/>
  <c r="GX22" i="1"/>
  <c r="HS22" i="1" s="1"/>
  <c r="IN22" i="1"/>
  <c r="GZ22" i="1"/>
  <c r="HU22" i="1" s="1"/>
  <c r="IP22" i="1"/>
  <c r="HB22" i="1"/>
  <c r="HW22" i="1" s="1"/>
  <c r="IR22" i="1"/>
  <c r="HC22" i="1"/>
  <c r="HX22" i="1" s="1"/>
  <c r="IS22" i="1"/>
  <c r="HF22" i="1"/>
  <c r="IA22" i="1" s="1"/>
  <c r="IV22" i="1"/>
  <c r="HH22" i="1"/>
  <c r="IC22" i="1" s="1"/>
  <c r="IX22" i="1"/>
  <c r="HI22" i="1"/>
  <c r="ID22" i="1" s="1"/>
  <c r="IY22" i="1"/>
  <c r="HJ22" i="1"/>
  <c r="IE22" i="1" s="1"/>
  <c r="IZ22" i="1"/>
  <c r="HK22" i="1"/>
  <c r="IF22" i="1" s="1"/>
  <c r="JA22" i="1"/>
  <c r="HL22" i="1"/>
  <c r="IG22" i="1" s="1"/>
  <c r="JB22" i="1"/>
  <c r="HM22" i="1"/>
  <c r="IH22" i="1" s="1"/>
  <c r="JC22" i="1"/>
  <c r="HN22" i="1"/>
  <c r="II22" i="1" s="1"/>
  <c r="JD22" i="1"/>
  <c r="HO22" i="1"/>
  <c r="IJ22" i="1" s="1"/>
  <c r="JE22" i="1"/>
  <c r="GX23" i="1"/>
  <c r="HS23" i="1" s="1"/>
  <c r="IN23" i="1"/>
  <c r="GZ23" i="1"/>
  <c r="HU23" i="1" s="1"/>
  <c r="IP23" i="1"/>
  <c r="HB23" i="1"/>
  <c r="HW23" i="1" s="1"/>
  <c r="IR23" i="1"/>
  <c r="HF23" i="1"/>
  <c r="IA23" i="1" s="1"/>
  <c r="IV23" i="1"/>
  <c r="HI23" i="1"/>
  <c r="ID23" i="1" s="1"/>
  <c r="IY23" i="1"/>
  <c r="HJ23" i="1"/>
  <c r="IE23" i="1" s="1"/>
  <c r="IZ23" i="1"/>
  <c r="HK23" i="1"/>
  <c r="IF23" i="1" s="1"/>
  <c r="JA23" i="1"/>
  <c r="HL23" i="1"/>
  <c r="IG23" i="1" s="1"/>
  <c r="JB23" i="1"/>
  <c r="HM23" i="1"/>
  <c r="IH23" i="1" s="1"/>
  <c r="JC23" i="1"/>
  <c r="HN23" i="1"/>
  <c r="II23" i="1" s="1"/>
  <c r="JD23" i="1"/>
  <c r="HO23" i="1"/>
  <c r="IJ23" i="1" s="1"/>
  <c r="JE23" i="1"/>
  <c r="GW24" i="1"/>
  <c r="HR24" i="1" s="1"/>
  <c r="IM24" i="1"/>
  <c r="GX24" i="1"/>
  <c r="HS24" i="1" s="1"/>
  <c r="IN24" i="1"/>
  <c r="GY24" i="1"/>
  <c r="HT24" i="1" s="1"/>
  <c r="IO24" i="1"/>
  <c r="GZ24" i="1"/>
  <c r="HU24" i="1" s="1"/>
  <c r="IP24" i="1"/>
  <c r="HB24" i="1"/>
  <c r="HW24" i="1" s="1"/>
  <c r="IR24" i="1"/>
  <c r="HC24" i="1"/>
  <c r="HX24" i="1" s="1"/>
  <c r="IS24" i="1"/>
  <c r="HD24" i="1"/>
  <c r="HY24" i="1" s="1"/>
  <c r="IT24" i="1"/>
  <c r="HF24" i="1"/>
  <c r="IA24" i="1" s="1"/>
  <c r="IV24" i="1"/>
  <c r="HH24" i="1"/>
  <c r="IC24" i="1" s="1"/>
  <c r="IX24" i="1"/>
  <c r="HI24" i="1"/>
  <c r="ID24" i="1" s="1"/>
  <c r="IY24" i="1"/>
  <c r="HJ24" i="1"/>
  <c r="IE24" i="1" s="1"/>
  <c r="IZ24" i="1"/>
  <c r="HK24" i="1"/>
  <c r="IF24" i="1" s="1"/>
  <c r="JA24" i="1"/>
  <c r="HL24" i="1"/>
  <c r="IG24" i="1" s="1"/>
  <c r="JB24" i="1"/>
  <c r="HM24" i="1"/>
  <c r="IH24" i="1" s="1"/>
  <c r="JC24" i="1"/>
  <c r="HN24" i="1"/>
  <c r="II24" i="1" s="1"/>
  <c r="JD24" i="1"/>
  <c r="HO24" i="1"/>
  <c r="IJ24" i="1" s="1"/>
  <c r="JE24" i="1"/>
  <c r="GX25" i="1"/>
  <c r="HS25" i="1" s="1"/>
  <c r="IN25" i="1"/>
  <c r="GY25" i="1"/>
  <c r="HT25" i="1" s="1"/>
  <c r="IO25" i="1"/>
  <c r="GZ25" i="1"/>
  <c r="HU25" i="1" s="1"/>
  <c r="IP25" i="1"/>
  <c r="HA25" i="1"/>
  <c r="HV25" i="1" s="1"/>
  <c r="IQ25" i="1"/>
  <c r="HB25" i="1"/>
  <c r="HW25" i="1" s="1"/>
  <c r="IR25" i="1"/>
  <c r="HD25" i="1"/>
  <c r="HY25" i="1" s="1"/>
  <c r="IT25" i="1"/>
  <c r="HE25" i="1"/>
  <c r="HZ25" i="1" s="1"/>
  <c r="IU25" i="1"/>
  <c r="HF25" i="1"/>
  <c r="IA25" i="1" s="1"/>
  <c r="IV25" i="1"/>
  <c r="HG25" i="1"/>
  <c r="IB25" i="1" s="1"/>
  <c r="IW25" i="1"/>
  <c r="HH25" i="1"/>
  <c r="IC25" i="1" s="1"/>
  <c r="IX25" i="1"/>
  <c r="HJ25" i="1"/>
  <c r="IE25" i="1" s="1"/>
  <c r="IZ25" i="1"/>
  <c r="HK25" i="1"/>
  <c r="IF25" i="1" s="1"/>
  <c r="JA25" i="1"/>
  <c r="HL25" i="1"/>
  <c r="IG25" i="1" s="1"/>
  <c r="JB25" i="1"/>
  <c r="HM25" i="1"/>
  <c r="IH25" i="1" s="1"/>
  <c r="JC25" i="1"/>
  <c r="HN25" i="1"/>
  <c r="II25" i="1" s="1"/>
  <c r="JD25" i="1"/>
  <c r="HO25" i="1"/>
  <c r="IJ25" i="1" s="1"/>
  <c r="JE25" i="1"/>
  <c r="GX26" i="1"/>
  <c r="HS26" i="1" s="1"/>
  <c r="IN26" i="1"/>
  <c r="GZ26" i="1"/>
  <c r="HU26" i="1" s="1"/>
  <c r="IP26" i="1"/>
  <c r="HB26" i="1"/>
  <c r="HW26" i="1" s="1"/>
  <c r="IR26" i="1"/>
  <c r="HD26" i="1"/>
  <c r="HY26" i="1" s="1"/>
  <c r="IT26" i="1"/>
  <c r="HF26" i="1"/>
  <c r="IA26" i="1" s="1"/>
  <c r="IV26" i="1"/>
  <c r="HH26" i="1"/>
  <c r="IC26" i="1" s="1"/>
  <c r="IX26" i="1"/>
  <c r="HJ26" i="1"/>
  <c r="IE26" i="1" s="1"/>
  <c r="IZ26" i="1"/>
  <c r="HK26" i="1"/>
  <c r="IF26" i="1" s="1"/>
  <c r="JA26" i="1"/>
  <c r="HL26" i="1"/>
  <c r="IG26" i="1" s="1"/>
  <c r="JB26" i="1"/>
  <c r="HM26" i="1"/>
  <c r="IH26" i="1" s="1"/>
  <c r="JC26" i="1"/>
  <c r="HN26" i="1"/>
  <c r="II26" i="1" s="1"/>
  <c r="JD26" i="1"/>
  <c r="HO26" i="1"/>
  <c r="IJ26" i="1" s="1"/>
  <c r="JE26" i="1"/>
  <c r="GW27" i="1"/>
  <c r="HR27" i="1" s="1"/>
  <c r="IM27" i="1"/>
  <c r="GX27" i="1"/>
  <c r="HS27" i="1" s="1"/>
  <c r="IN27" i="1"/>
  <c r="GZ27" i="1"/>
  <c r="HU27" i="1" s="1"/>
  <c r="IP27" i="1"/>
  <c r="HA27" i="1"/>
  <c r="HV27" i="1" s="1"/>
  <c r="IQ27" i="1"/>
  <c r="HB27" i="1"/>
  <c r="HW27" i="1" s="1"/>
  <c r="IR27" i="1"/>
  <c r="HC27" i="1"/>
  <c r="HX27" i="1" s="1"/>
  <c r="IS27" i="1"/>
  <c r="HE27" i="1"/>
  <c r="HZ27" i="1" s="1"/>
  <c r="IU27" i="1"/>
  <c r="HF27" i="1"/>
  <c r="IA27" i="1" s="1"/>
  <c r="IV27" i="1"/>
  <c r="HH27" i="1"/>
  <c r="IC27" i="1" s="1"/>
  <c r="IX27" i="1"/>
  <c r="HI27" i="1"/>
  <c r="ID27" i="1" s="1"/>
  <c r="IY27" i="1"/>
  <c r="HJ27" i="1"/>
  <c r="IE27" i="1" s="1"/>
  <c r="IZ27" i="1"/>
  <c r="HL27" i="1"/>
  <c r="IG27" i="1" s="1"/>
  <c r="JB27" i="1"/>
  <c r="HM27" i="1"/>
  <c r="IH27" i="1" s="1"/>
  <c r="JC27" i="1"/>
  <c r="HN27" i="1"/>
  <c r="II27" i="1" s="1"/>
  <c r="JD27" i="1"/>
  <c r="HO27" i="1"/>
  <c r="IJ27" i="1" s="1"/>
  <c r="JE27" i="1"/>
  <c r="GX28" i="1"/>
  <c r="HS28" i="1" s="1"/>
  <c r="IN28" i="1"/>
  <c r="GY28" i="1"/>
  <c r="HT28" i="1" s="1"/>
  <c r="IO28" i="1"/>
  <c r="GZ28" i="1"/>
  <c r="HU28" i="1" s="1"/>
  <c r="IP28" i="1"/>
  <c r="HA28" i="1"/>
  <c r="HV28" i="1" s="1"/>
  <c r="IQ28" i="1"/>
  <c r="HB28" i="1"/>
  <c r="HW28" i="1" s="1"/>
  <c r="IR28" i="1"/>
  <c r="HD28" i="1"/>
  <c r="HY28" i="1" s="1"/>
  <c r="IT28" i="1"/>
  <c r="HE28" i="1"/>
  <c r="HZ28" i="1" s="1"/>
  <c r="IU28" i="1"/>
  <c r="HF28" i="1"/>
  <c r="IA28" i="1" s="1"/>
  <c r="IV28" i="1"/>
  <c r="HH28" i="1"/>
  <c r="IC28" i="1" s="1"/>
  <c r="IX28" i="1"/>
  <c r="HI28" i="1"/>
  <c r="ID28" i="1" s="1"/>
  <c r="IY28" i="1"/>
  <c r="HJ28" i="1"/>
  <c r="IE28" i="1" s="1"/>
  <c r="IZ28" i="1"/>
  <c r="HK28" i="1"/>
  <c r="IF28" i="1" s="1"/>
  <c r="JA28" i="1"/>
  <c r="HL28" i="1"/>
  <c r="IG28" i="1" s="1"/>
  <c r="JB28" i="1"/>
  <c r="HM28" i="1"/>
  <c r="IH28" i="1" s="1"/>
  <c r="JC28" i="1"/>
  <c r="HN28" i="1"/>
  <c r="II28" i="1" s="1"/>
  <c r="JD28" i="1"/>
  <c r="HO28" i="1"/>
  <c r="IJ28" i="1" s="1"/>
  <c r="JE28" i="1"/>
  <c r="HB29" i="1"/>
  <c r="HW29" i="1" s="1"/>
  <c r="IR29" i="1"/>
  <c r="HC29" i="1"/>
  <c r="HX29" i="1" s="1"/>
  <c r="IS29" i="1"/>
  <c r="HH29" i="1"/>
  <c r="IC29" i="1" s="1"/>
  <c r="IX29" i="1"/>
  <c r="HJ29" i="1"/>
  <c r="IE29" i="1" s="1"/>
  <c r="IZ29" i="1"/>
  <c r="HL29" i="1"/>
  <c r="IG29" i="1" s="1"/>
  <c r="JB29" i="1"/>
  <c r="HM29" i="1"/>
  <c r="IH29" i="1" s="1"/>
  <c r="JC29" i="1"/>
  <c r="HN29" i="1"/>
  <c r="II29" i="1" s="1"/>
  <c r="JD29" i="1"/>
  <c r="HO29" i="1"/>
  <c r="IJ29" i="1" s="1"/>
  <c r="JE29" i="1"/>
  <c r="GW30" i="1"/>
  <c r="HR30" i="1" s="1"/>
  <c r="IM30" i="1"/>
  <c r="GX30" i="1"/>
  <c r="HS30" i="1" s="1"/>
  <c r="IN30" i="1"/>
  <c r="GY30" i="1"/>
  <c r="HT30" i="1" s="1"/>
  <c r="IO30" i="1"/>
  <c r="GZ30" i="1"/>
  <c r="HU30" i="1" s="1"/>
  <c r="IP30" i="1"/>
  <c r="HB30" i="1"/>
  <c r="HW30" i="1" s="1"/>
  <c r="IR30" i="1"/>
  <c r="HC30" i="1"/>
  <c r="HX30" i="1" s="1"/>
  <c r="IS30" i="1"/>
  <c r="HD30" i="1"/>
  <c r="HY30" i="1" s="1"/>
  <c r="IT30" i="1"/>
  <c r="HE30" i="1"/>
  <c r="HZ30" i="1" s="1"/>
  <c r="IU30" i="1"/>
  <c r="HF30" i="1"/>
  <c r="IA30" i="1" s="1"/>
  <c r="IV30" i="1"/>
  <c r="HG30" i="1"/>
  <c r="IB30" i="1" s="1"/>
  <c r="IW30" i="1"/>
  <c r="HH30" i="1"/>
  <c r="IC30" i="1" s="1"/>
  <c r="IX30" i="1"/>
  <c r="HI30" i="1"/>
  <c r="ID30" i="1" s="1"/>
  <c r="IY30" i="1"/>
  <c r="HJ30" i="1"/>
  <c r="IE30" i="1" s="1"/>
  <c r="IZ30" i="1"/>
  <c r="HK30" i="1"/>
  <c r="IF30" i="1" s="1"/>
  <c r="JA30" i="1"/>
  <c r="HL30" i="1"/>
  <c r="IG30" i="1" s="1"/>
  <c r="JB30" i="1"/>
  <c r="HM30" i="1"/>
  <c r="IH30" i="1" s="1"/>
  <c r="JC30" i="1"/>
  <c r="HN30" i="1"/>
  <c r="II30" i="1" s="1"/>
  <c r="JD30" i="1"/>
  <c r="HO30" i="1"/>
  <c r="IJ30" i="1" s="1"/>
  <c r="JE30" i="1"/>
  <c r="GX31" i="1"/>
  <c r="HS31" i="1" s="1"/>
  <c r="IN31" i="1"/>
  <c r="GZ31" i="1"/>
  <c r="HU31" i="1" s="1"/>
  <c r="IP31" i="1"/>
  <c r="HA31" i="1"/>
  <c r="HV31" i="1" s="1"/>
  <c r="IQ31" i="1"/>
  <c r="HB31" i="1"/>
  <c r="HW31" i="1" s="1"/>
  <c r="IR31" i="1"/>
  <c r="HC31" i="1"/>
  <c r="HX31" i="1" s="1"/>
  <c r="IS31" i="1"/>
  <c r="HD31" i="1"/>
  <c r="HY31" i="1" s="1"/>
  <c r="IT31" i="1"/>
  <c r="HE31" i="1"/>
  <c r="HZ31" i="1" s="1"/>
  <c r="IU31" i="1"/>
  <c r="HF31" i="1"/>
  <c r="IA31" i="1" s="1"/>
  <c r="IV31" i="1"/>
  <c r="HH31" i="1"/>
  <c r="IC31" i="1" s="1"/>
  <c r="IX31" i="1"/>
  <c r="HI31" i="1"/>
  <c r="ID31" i="1" s="1"/>
  <c r="IY31" i="1"/>
  <c r="HJ31" i="1"/>
  <c r="IE31" i="1" s="1"/>
  <c r="IZ31" i="1"/>
  <c r="HK31" i="1"/>
  <c r="IF31" i="1" s="1"/>
  <c r="JA31" i="1"/>
  <c r="HL31" i="1"/>
  <c r="IG31" i="1" s="1"/>
  <c r="JB31" i="1"/>
  <c r="HM31" i="1"/>
  <c r="IH31" i="1" s="1"/>
  <c r="JC31" i="1"/>
  <c r="HN31" i="1"/>
  <c r="II31" i="1" s="1"/>
  <c r="JD31" i="1"/>
  <c r="HO31" i="1"/>
  <c r="IJ31" i="1" s="1"/>
  <c r="JE31" i="1"/>
  <c r="GW32" i="1"/>
  <c r="HR32" i="1" s="1"/>
  <c r="IM32" i="1"/>
  <c r="GX32" i="1"/>
  <c r="HS32" i="1" s="1"/>
  <c r="IN32" i="1"/>
  <c r="GY32" i="1"/>
  <c r="HT32" i="1" s="1"/>
  <c r="IO32" i="1"/>
  <c r="GZ32" i="1"/>
  <c r="HU32" i="1" s="1"/>
  <c r="IP32" i="1"/>
  <c r="HA32" i="1"/>
  <c r="HV32" i="1" s="1"/>
  <c r="IQ32" i="1"/>
  <c r="HB32" i="1"/>
  <c r="HW32" i="1" s="1"/>
  <c r="IR32" i="1"/>
  <c r="HC32" i="1"/>
  <c r="HX32" i="1" s="1"/>
  <c r="IS32" i="1"/>
  <c r="HD32" i="1"/>
  <c r="HY32" i="1" s="1"/>
  <c r="IT32" i="1"/>
  <c r="HF32" i="1"/>
  <c r="IA32" i="1" s="1"/>
  <c r="IV32" i="1"/>
  <c r="HH32" i="1"/>
  <c r="IC32" i="1" s="1"/>
  <c r="IX32" i="1"/>
  <c r="HI32" i="1"/>
  <c r="ID32" i="1" s="1"/>
  <c r="IY32" i="1"/>
  <c r="HJ32" i="1"/>
  <c r="IE32" i="1" s="1"/>
  <c r="IZ32" i="1"/>
  <c r="HK32" i="1"/>
  <c r="IF32" i="1" s="1"/>
  <c r="JA32" i="1"/>
  <c r="HL32" i="1"/>
  <c r="IG32" i="1" s="1"/>
  <c r="JB32" i="1"/>
  <c r="HM32" i="1"/>
  <c r="IH32" i="1" s="1"/>
  <c r="JC32" i="1"/>
  <c r="HN32" i="1"/>
  <c r="II32" i="1" s="1"/>
  <c r="JD32" i="1"/>
  <c r="HO32" i="1"/>
  <c r="IJ32" i="1" s="1"/>
  <c r="JE32" i="1"/>
  <c r="GW33" i="1"/>
  <c r="HR33" i="1" s="1"/>
  <c r="IM33" i="1"/>
  <c r="GX33" i="1"/>
  <c r="HS33" i="1" s="1"/>
  <c r="IN33" i="1"/>
  <c r="GY33" i="1"/>
  <c r="HT33" i="1" s="1"/>
  <c r="IO33" i="1"/>
  <c r="GZ33" i="1"/>
  <c r="HU33" i="1" s="1"/>
  <c r="IP33" i="1"/>
  <c r="HA33" i="1"/>
  <c r="HV33" i="1" s="1"/>
  <c r="IQ33" i="1"/>
  <c r="HB33" i="1"/>
  <c r="HW33" i="1" s="1"/>
  <c r="IR33" i="1"/>
  <c r="HD33" i="1"/>
  <c r="HY33" i="1" s="1"/>
  <c r="IT33" i="1"/>
  <c r="HE33" i="1"/>
  <c r="HZ33" i="1" s="1"/>
  <c r="IU33" i="1"/>
  <c r="HF33" i="1"/>
  <c r="IA33" i="1" s="1"/>
  <c r="IV33" i="1"/>
  <c r="HG33" i="1"/>
  <c r="IB33" i="1" s="1"/>
  <c r="IW33" i="1"/>
  <c r="HH33" i="1"/>
  <c r="IC33" i="1" s="1"/>
  <c r="IX33" i="1"/>
  <c r="HI33" i="1"/>
  <c r="ID33" i="1" s="1"/>
  <c r="IY33" i="1"/>
  <c r="HJ33" i="1"/>
  <c r="IE33" i="1" s="1"/>
  <c r="IZ33" i="1"/>
  <c r="HK33" i="1"/>
  <c r="IF33" i="1" s="1"/>
  <c r="JA33" i="1"/>
  <c r="HL33" i="1"/>
  <c r="IG33" i="1" s="1"/>
  <c r="JB33" i="1"/>
  <c r="HM33" i="1"/>
  <c r="IH33" i="1" s="1"/>
  <c r="JC33" i="1"/>
  <c r="HN33" i="1"/>
  <c r="II33" i="1" s="1"/>
  <c r="JD33" i="1"/>
  <c r="HO33" i="1"/>
  <c r="IJ33" i="1" s="1"/>
  <c r="JE33" i="1"/>
  <c r="GW34" i="1"/>
  <c r="HR34" i="1" s="1"/>
  <c r="IM34" i="1"/>
  <c r="JF34" i="1" s="1"/>
  <c r="GX34" i="1"/>
  <c r="HS34" i="1" s="1"/>
  <c r="IN34" i="1"/>
  <c r="GY34" i="1"/>
  <c r="HT34" i="1" s="1"/>
  <c r="IO34" i="1"/>
  <c r="GZ34" i="1"/>
  <c r="HU34" i="1" s="1"/>
  <c r="IP34" i="1"/>
  <c r="HA34" i="1"/>
  <c r="HV34" i="1" s="1"/>
  <c r="IQ34" i="1"/>
  <c r="HB34" i="1"/>
  <c r="HW34" i="1" s="1"/>
  <c r="IR34" i="1"/>
  <c r="HC34" i="1"/>
  <c r="HX34" i="1" s="1"/>
  <c r="IS34" i="1"/>
  <c r="JP34" i="1" s="1"/>
  <c r="MA34" i="1" s="1"/>
  <c r="HD34" i="1"/>
  <c r="HY34" i="1" s="1"/>
  <c r="IT34" i="1"/>
  <c r="HE34" i="1"/>
  <c r="HZ34" i="1" s="1"/>
  <c r="IU34" i="1"/>
  <c r="HF34" i="1"/>
  <c r="IA34" i="1" s="1"/>
  <c r="IV34" i="1"/>
  <c r="HG34" i="1"/>
  <c r="IB34" i="1" s="1"/>
  <c r="IW34" i="1"/>
  <c r="HH34" i="1"/>
  <c r="IC34" i="1" s="1"/>
  <c r="IX34" i="1"/>
  <c r="HI34" i="1"/>
  <c r="ID34" i="1" s="1"/>
  <c r="IY34" i="1"/>
  <c r="HJ34" i="1"/>
  <c r="IE34" i="1" s="1"/>
  <c r="IZ34" i="1"/>
  <c r="HK34" i="1"/>
  <c r="IF34" i="1" s="1"/>
  <c r="JA34" i="1"/>
  <c r="HL34" i="1"/>
  <c r="IG34" i="1" s="1"/>
  <c r="JB34" i="1"/>
  <c r="HM34" i="1"/>
  <c r="IH34" i="1" s="1"/>
  <c r="JC34" i="1"/>
  <c r="HN34" i="1"/>
  <c r="II34" i="1" s="1"/>
  <c r="JD34" i="1"/>
  <c r="HO34" i="1"/>
  <c r="IJ34" i="1" s="1"/>
  <c r="JE34" i="1"/>
  <c r="GW35" i="1"/>
  <c r="HR35" i="1" s="1"/>
  <c r="IM35" i="1"/>
  <c r="GX35" i="1"/>
  <c r="HS35" i="1" s="1"/>
  <c r="IN35" i="1"/>
  <c r="JK35" i="1" s="1"/>
  <c r="LV35" i="1" s="1"/>
  <c r="GY35" i="1"/>
  <c r="HT35" i="1" s="1"/>
  <c r="IO35" i="1"/>
  <c r="GZ35" i="1"/>
  <c r="HU35" i="1" s="1"/>
  <c r="IP35" i="1"/>
  <c r="HA35" i="1"/>
  <c r="HV35" i="1" s="1"/>
  <c r="IQ35" i="1"/>
  <c r="HB35" i="1"/>
  <c r="HW35" i="1" s="1"/>
  <c r="IR35" i="1"/>
  <c r="HC35" i="1"/>
  <c r="HX35" i="1" s="1"/>
  <c r="IS35" i="1"/>
  <c r="HD35" i="1"/>
  <c r="HY35" i="1" s="1"/>
  <c r="IT35" i="1"/>
  <c r="HE35" i="1"/>
  <c r="HZ35" i="1" s="1"/>
  <c r="IU35" i="1"/>
  <c r="HF35" i="1"/>
  <c r="IA35" i="1" s="1"/>
  <c r="IV35" i="1"/>
  <c r="HG35" i="1"/>
  <c r="IB35" i="1" s="1"/>
  <c r="IW35" i="1"/>
  <c r="HH35" i="1"/>
  <c r="IC35" i="1" s="1"/>
  <c r="IX35" i="1"/>
  <c r="HI35" i="1"/>
  <c r="ID35" i="1" s="1"/>
  <c r="IY35" i="1"/>
  <c r="HJ35" i="1"/>
  <c r="IE35" i="1" s="1"/>
  <c r="IZ35" i="1"/>
  <c r="HK35" i="1"/>
  <c r="IF35" i="1" s="1"/>
  <c r="JA35" i="1"/>
  <c r="HL35" i="1"/>
  <c r="IG35" i="1" s="1"/>
  <c r="JB35" i="1"/>
  <c r="JY35" i="1" s="1"/>
  <c r="MJ35" i="1" s="1"/>
  <c r="HM35" i="1"/>
  <c r="IH35" i="1" s="1"/>
  <c r="JC35" i="1"/>
  <c r="HN35" i="1"/>
  <c r="II35" i="1" s="1"/>
  <c r="JD35" i="1"/>
  <c r="HO35" i="1"/>
  <c r="IJ35" i="1" s="1"/>
  <c r="JE35" i="1"/>
  <c r="GW36" i="1"/>
  <c r="HR36" i="1" s="1"/>
  <c r="IM36" i="1"/>
  <c r="GX36" i="1"/>
  <c r="HS36" i="1" s="1"/>
  <c r="IN36" i="1"/>
  <c r="GY36" i="1"/>
  <c r="HT36" i="1" s="1"/>
  <c r="IO36" i="1"/>
  <c r="GZ36" i="1"/>
  <c r="HU36" i="1" s="1"/>
  <c r="IP36" i="1"/>
  <c r="HA36" i="1"/>
  <c r="HV36" i="1" s="1"/>
  <c r="IQ36" i="1"/>
  <c r="HB36" i="1"/>
  <c r="HW36" i="1" s="1"/>
  <c r="IR36" i="1"/>
  <c r="HC36" i="1"/>
  <c r="HX36" i="1" s="1"/>
  <c r="IS36" i="1"/>
  <c r="HD36" i="1"/>
  <c r="HY36" i="1" s="1"/>
  <c r="IT36" i="1"/>
  <c r="HE36" i="1"/>
  <c r="HZ36" i="1" s="1"/>
  <c r="IU36" i="1"/>
  <c r="HF36" i="1"/>
  <c r="IA36" i="1" s="1"/>
  <c r="IV36" i="1"/>
  <c r="HG36" i="1"/>
  <c r="IB36" i="1" s="1"/>
  <c r="IW36" i="1"/>
  <c r="JT36" i="1" s="1"/>
  <c r="ME36" i="1" s="1"/>
  <c r="HH36" i="1"/>
  <c r="IC36" i="1" s="1"/>
  <c r="IX36" i="1"/>
  <c r="HI36" i="1"/>
  <c r="ID36" i="1" s="1"/>
  <c r="IY36" i="1"/>
  <c r="HJ36" i="1"/>
  <c r="IE36" i="1" s="1"/>
  <c r="IZ36" i="1"/>
  <c r="HK36" i="1"/>
  <c r="IF36" i="1" s="1"/>
  <c r="JA36" i="1"/>
  <c r="HL36" i="1"/>
  <c r="IG36" i="1" s="1"/>
  <c r="JB36" i="1"/>
  <c r="HM36" i="1"/>
  <c r="IH36" i="1" s="1"/>
  <c r="JC36" i="1"/>
  <c r="HN36" i="1"/>
  <c r="II36" i="1" s="1"/>
  <c r="JD36" i="1"/>
  <c r="HO36" i="1"/>
  <c r="IJ36" i="1" s="1"/>
  <c r="JE36" i="1"/>
  <c r="GW37" i="1"/>
  <c r="HR37" i="1" s="1"/>
  <c r="IM37" i="1"/>
  <c r="GX37" i="1"/>
  <c r="HS37" i="1" s="1"/>
  <c r="IN37" i="1"/>
  <c r="GY37" i="1"/>
  <c r="HT37" i="1" s="1"/>
  <c r="IO37" i="1"/>
  <c r="GZ37" i="1"/>
  <c r="HU37" i="1" s="1"/>
  <c r="IP37" i="1"/>
  <c r="HA37" i="1"/>
  <c r="HV37" i="1" s="1"/>
  <c r="IQ37" i="1"/>
  <c r="HB37" i="1"/>
  <c r="HW37" i="1" s="1"/>
  <c r="IR37" i="1"/>
  <c r="HC37" i="1"/>
  <c r="HX37" i="1" s="1"/>
  <c r="IS37" i="1"/>
  <c r="HD37" i="1"/>
  <c r="HY37" i="1" s="1"/>
  <c r="IT37" i="1"/>
  <c r="HE37" i="1"/>
  <c r="HZ37" i="1" s="1"/>
  <c r="IU37" i="1"/>
  <c r="HF37" i="1"/>
  <c r="IA37" i="1" s="1"/>
  <c r="IV37" i="1"/>
  <c r="HH37" i="1"/>
  <c r="IC37" i="1" s="1"/>
  <c r="IX37" i="1"/>
  <c r="HI37" i="1"/>
  <c r="ID37" i="1" s="1"/>
  <c r="IY37" i="1"/>
  <c r="HK37" i="1"/>
  <c r="IF37" i="1" s="1"/>
  <c r="JA37" i="1"/>
  <c r="HL37" i="1"/>
  <c r="IG37" i="1" s="1"/>
  <c r="JB37" i="1"/>
  <c r="HN37" i="1"/>
  <c r="II37" i="1" s="1"/>
  <c r="JD37" i="1"/>
  <c r="HO37" i="1"/>
  <c r="IJ37" i="1" s="1"/>
  <c r="JE37" i="1"/>
  <c r="GX38" i="1"/>
  <c r="HS38" i="1" s="1"/>
  <c r="IN38" i="1"/>
  <c r="GY38" i="1"/>
  <c r="HT38" i="1" s="1"/>
  <c r="IO38" i="1"/>
  <c r="GZ38" i="1"/>
  <c r="HU38" i="1" s="1"/>
  <c r="IP38" i="1"/>
  <c r="HA38" i="1"/>
  <c r="HV38" i="1" s="1"/>
  <c r="IQ38" i="1"/>
  <c r="HB38" i="1"/>
  <c r="HW38" i="1" s="1"/>
  <c r="IR38" i="1"/>
  <c r="HC38" i="1"/>
  <c r="HX38" i="1" s="1"/>
  <c r="IS38" i="1"/>
  <c r="HD38" i="1"/>
  <c r="HY38" i="1" s="1"/>
  <c r="IT38" i="1"/>
  <c r="HE38" i="1"/>
  <c r="HZ38" i="1" s="1"/>
  <c r="IU38" i="1"/>
  <c r="HF38" i="1"/>
  <c r="IA38" i="1" s="1"/>
  <c r="IV38" i="1"/>
  <c r="HH38" i="1"/>
  <c r="IC38" i="1" s="1"/>
  <c r="IX38" i="1"/>
  <c r="HI38" i="1"/>
  <c r="ID38" i="1" s="1"/>
  <c r="IY38" i="1"/>
  <c r="HK38" i="1"/>
  <c r="IF38" i="1" s="1"/>
  <c r="JA38" i="1"/>
  <c r="HL38" i="1"/>
  <c r="IG38" i="1" s="1"/>
  <c r="JB38" i="1"/>
  <c r="HM38" i="1"/>
  <c r="IH38" i="1" s="1"/>
  <c r="JC38" i="1"/>
  <c r="HN38" i="1"/>
  <c r="II38" i="1" s="1"/>
  <c r="JD38" i="1"/>
  <c r="HO38" i="1"/>
  <c r="IJ38" i="1" s="1"/>
  <c r="JE38" i="1"/>
  <c r="GW39" i="1"/>
  <c r="HR39" i="1" s="1"/>
  <c r="IM39" i="1"/>
  <c r="GX39" i="1"/>
  <c r="HS39" i="1" s="1"/>
  <c r="IN39" i="1"/>
  <c r="GZ39" i="1"/>
  <c r="HU39" i="1" s="1"/>
  <c r="IP39" i="1"/>
  <c r="HA39" i="1"/>
  <c r="HV39" i="1" s="1"/>
  <c r="IQ39" i="1"/>
  <c r="HB39" i="1"/>
  <c r="HW39" i="1" s="1"/>
  <c r="IR39" i="1"/>
  <c r="HC39" i="1"/>
  <c r="HX39" i="1" s="1"/>
  <c r="IS39" i="1"/>
  <c r="HD39" i="1"/>
  <c r="HY39" i="1" s="1"/>
  <c r="IT39" i="1"/>
  <c r="HE39" i="1"/>
  <c r="HZ39" i="1" s="1"/>
  <c r="IU39" i="1"/>
  <c r="HF39" i="1"/>
  <c r="IA39" i="1" s="1"/>
  <c r="IV39" i="1"/>
  <c r="HH39" i="1"/>
  <c r="IC39" i="1" s="1"/>
  <c r="IX39" i="1"/>
  <c r="HI39" i="1"/>
  <c r="ID39" i="1" s="1"/>
  <c r="IY39" i="1"/>
  <c r="HK39" i="1"/>
  <c r="IF39" i="1" s="1"/>
  <c r="JA39" i="1"/>
  <c r="HL39" i="1"/>
  <c r="IG39" i="1" s="1"/>
  <c r="JB39" i="1"/>
  <c r="HM39" i="1"/>
  <c r="IH39" i="1" s="1"/>
  <c r="JC39" i="1"/>
  <c r="HN39" i="1"/>
  <c r="II39" i="1" s="1"/>
  <c r="JD39" i="1"/>
  <c r="HO39" i="1"/>
  <c r="IJ39" i="1" s="1"/>
  <c r="JE39" i="1"/>
  <c r="GW40" i="1"/>
  <c r="HR40" i="1" s="1"/>
  <c r="IM40" i="1"/>
  <c r="GX40" i="1"/>
  <c r="HS40" i="1" s="1"/>
  <c r="IN40" i="1"/>
  <c r="GY40" i="1"/>
  <c r="HT40" i="1" s="1"/>
  <c r="IO40" i="1"/>
  <c r="GZ40" i="1"/>
  <c r="HU40" i="1" s="1"/>
  <c r="IP40" i="1"/>
  <c r="HA40" i="1"/>
  <c r="HV40" i="1" s="1"/>
  <c r="IQ40" i="1"/>
  <c r="HB40" i="1"/>
  <c r="HW40" i="1" s="1"/>
  <c r="IR40" i="1"/>
  <c r="HD40" i="1"/>
  <c r="HY40" i="1" s="1"/>
  <c r="IT40" i="1"/>
  <c r="HE40" i="1"/>
  <c r="HZ40" i="1" s="1"/>
  <c r="IU40" i="1"/>
  <c r="HF40" i="1"/>
  <c r="IA40" i="1" s="1"/>
  <c r="IV40" i="1"/>
  <c r="HI40" i="1"/>
  <c r="ID40" i="1" s="1"/>
  <c r="IY40" i="1"/>
  <c r="HJ40" i="1"/>
  <c r="IE40" i="1" s="1"/>
  <c r="IZ40" i="1"/>
  <c r="HK40" i="1"/>
  <c r="IF40" i="1" s="1"/>
  <c r="JA40" i="1"/>
  <c r="HL40" i="1"/>
  <c r="IG40" i="1" s="1"/>
  <c r="JB40" i="1"/>
  <c r="HM40" i="1"/>
  <c r="IH40" i="1" s="1"/>
  <c r="JC40" i="1"/>
  <c r="HN40" i="1"/>
  <c r="II40" i="1" s="1"/>
  <c r="JD40" i="1"/>
  <c r="HO40" i="1"/>
  <c r="IJ40" i="1" s="1"/>
  <c r="JE40" i="1"/>
  <c r="GW41" i="1"/>
  <c r="HR41" i="1" s="1"/>
  <c r="IM41" i="1"/>
  <c r="GX41" i="1"/>
  <c r="HS41" i="1" s="1"/>
  <c r="IN41" i="1"/>
  <c r="GY41" i="1"/>
  <c r="HT41" i="1" s="1"/>
  <c r="IO41" i="1"/>
  <c r="GZ41" i="1"/>
  <c r="HU41" i="1" s="1"/>
  <c r="IP41" i="1"/>
  <c r="HA41" i="1"/>
  <c r="HV41" i="1" s="1"/>
  <c r="IQ41" i="1"/>
  <c r="HB41" i="1"/>
  <c r="HW41" i="1" s="1"/>
  <c r="IR41" i="1"/>
  <c r="HC41" i="1"/>
  <c r="HX41" i="1" s="1"/>
  <c r="IS41" i="1"/>
  <c r="HD41" i="1"/>
  <c r="HY41" i="1" s="1"/>
  <c r="IT41" i="1"/>
  <c r="HE41" i="1"/>
  <c r="HZ41" i="1" s="1"/>
  <c r="IU41" i="1"/>
  <c r="HF41" i="1"/>
  <c r="IA41" i="1" s="1"/>
  <c r="IV41" i="1"/>
  <c r="HI41" i="1"/>
  <c r="ID41" i="1" s="1"/>
  <c r="IY41" i="1"/>
  <c r="HJ41" i="1"/>
  <c r="IE41" i="1" s="1"/>
  <c r="IZ41" i="1"/>
  <c r="HK41" i="1"/>
  <c r="IF41" i="1" s="1"/>
  <c r="JA41" i="1"/>
  <c r="HL41" i="1"/>
  <c r="IG41" i="1" s="1"/>
  <c r="JB41" i="1"/>
  <c r="HM41" i="1"/>
  <c r="IH41" i="1" s="1"/>
  <c r="JC41" i="1"/>
  <c r="HN41" i="1"/>
  <c r="II41" i="1" s="1"/>
  <c r="JD41" i="1"/>
  <c r="HO41" i="1"/>
  <c r="IJ41" i="1" s="1"/>
  <c r="JE41" i="1"/>
  <c r="GW42" i="1"/>
  <c r="HR42" i="1" s="1"/>
  <c r="IM42" i="1"/>
  <c r="GX42" i="1"/>
  <c r="HS42" i="1" s="1"/>
  <c r="IN42" i="1"/>
  <c r="GY42" i="1"/>
  <c r="HT42" i="1" s="1"/>
  <c r="IO42" i="1"/>
  <c r="GZ42" i="1"/>
  <c r="HU42" i="1" s="1"/>
  <c r="IP42" i="1"/>
  <c r="HA42" i="1"/>
  <c r="HV42" i="1" s="1"/>
  <c r="IQ42" i="1"/>
  <c r="HB42" i="1"/>
  <c r="HW42" i="1" s="1"/>
  <c r="IR42" i="1"/>
  <c r="HC42" i="1"/>
  <c r="HX42" i="1" s="1"/>
  <c r="IS42" i="1"/>
  <c r="HD42" i="1"/>
  <c r="HY42" i="1" s="1"/>
  <c r="IT42" i="1"/>
  <c r="HE42" i="1"/>
  <c r="HZ42" i="1" s="1"/>
  <c r="IU42" i="1"/>
  <c r="HF42" i="1"/>
  <c r="IA42" i="1" s="1"/>
  <c r="IV42" i="1"/>
  <c r="HI42" i="1"/>
  <c r="ID42" i="1" s="1"/>
  <c r="IY42" i="1"/>
  <c r="HJ42" i="1"/>
  <c r="IE42" i="1" s="1"/>
  <c r="IZ42" i="1"/>
  <c r="HK42" i="1"/>
  <c r="IF42" i="1" s="1"/>
  <c r="JA42" i="1"/>
  <c r="HL42" i="1"/>
  <c r="IG42" i="1" s="1"/>
  <c r="JB42" i="1"/>
  <c r="HM42" i="1"/>
  <c r="IH42" i="1" s="1"/>
  <c r="JC42" i="1"/>
  <c r="HN42" i="1"/>
  <c r="II42" i="1" s="1"/>
  <c r="JD42" i="1"/>
  <c r="HO42" i="1"/>
  <c r="IJ42" i="1" s="1"/>
  <c r="JE42" i="1"/>
  <c r="GW43" i="1"/>
  <c r="HR43" i="1" s="1"/>
  <c r="IM43" i="1"/>
  <c r="GY43" i="1"/>
  <c r="HT43" i="1" s="1"/>
  <c r="IO43" i="1"/>
  <c r="GZ43" i="1"/>
  <c r="HU43" i="1" s="1"/>
  <c r="IP43" i="1"/>
  <c r="HA43" i="1"/>
  <c r="HV43" i="1" s="1"/>
  <c r="IQ43" i="1"/>
  <c r="HB43" i="1"/>
  <c r="HW43" i="1" s="1"/>
  <c r="IR43" i="1"/>
  <c r="HC43" i="1"/>
  <c r="HX43" i="1" s="1"/>
  <c r="IS43" i="1"/>
  <c r="JP43" i="1" s="1"/>
  <c r="MA43" i="1" s="1"/>
  <c r="HD43" i="1"/>
  <c r="HY43" i="1" s="1"/>
  <c r="IT43" i="1"/>
  <c r="HE43" i="1"/>
  <c r="HZ43" i="1" s="1"/>
  <c r="IU43" i="1"/>
  <c r="HF43" i="1"/>
  <c r="IA43" i="1" s="1"/>
  <c r="IV43" i="1"/>
  <c r="HH43" i="1"/>
  <c r="IC43" i="1" s="1"/>
  <c r="IX43" i="1"/>
  <c r="HI43" i="1"/>
  <c r="ID43" i="1" s="1"/>
  <c r="IY43" i="1"/>
  <c r="HK43" i="1"/>
  <c r="IF43" i="1" s="1"/>
  <c r="JA43" i="1"/>
  <c r="HL43" i="1"/>
  <c r="IG43" i="1" s="1"/>
  <c r="JB43" i="1"/>
  <c r="HM43" i="1"/>
  <c r="IH43" i="1" s="1"/>
  <c r="JC43" i="1"/>
  <c r="HN43" i="1"/>
  <c r="II43" i="1" s="1"/>
  <c r="JD43" i="1"/>
  <c r="HO43" i="1"/>
  <c r="IJ43" i="1" s="1"/>
  <c r="JE43" i="1"/>
  <c r="GX44" i="1"/>
  <c r="HS44" i="1" s="1"/>
  <c r="IN44" i="1"/>
  <c r="GY44" i="1"/>
  <c r="HT44" i="1" s="1"/>
  <c r="IO44" i="1"/>
  <c r="GZ44" i="1"/>
  <c r="HU44" i="1" s="1"/>
  <c r="IP44" i="1"/>
  <c r="HA44" i="1"/>
  <c r="HV44" i="1" s="1"/>
  <c r="IQ44" i="1"/>
  <c r="HB44" i="1"/>
  <c r="HW44" i="1" s="1"/>
  <c r="IR44" i="1"/>
  <c r="HC44" i="1"/>
  <c r="HX44" i="1" s="1"/>
  <c r="IS44" i="1"/>
  <c r="HD44" i="1"/>
  <c r="HY44" i="1" s="1"/>
  <c r="IT44" i="1"/>
  <c r="HE44" i="1"/>
  <c r="HZ44" i="1" s="1"/>
  <c r="IU44" i="1"/>
  <c r="HF44" i="1"/>
  <c r="IA44" i="1" s="1"/>
  <c r="IV44" i="1"/>
  <c r="HH44" i="1"/>
  <c r="IC44" i="1" s="1"/>
  <c r="IX44" i="1"/>
  <c r="HI44" i="1"/>
  <c r="ID44" i="1" s="1"/>
  <c r="IY44" i="1"/>
  <c r="HK44" i="1"/>
  <c r="IF44" i="1" s="1"/>
  <c r="JA44" i="1"/>
  <c r="HL44" i="1"/>
  <c r="IG44" i="1" s="1"/>
  <c r="JB44" i="1"/>
  <c r="HM44" i="1"/>
  <c r="IH44" i="1" s="1"/>
  <c r="JC44" i="1"/>
  <c r="HN44" i="1"/>
  <c r="II44" i="1" s="1"/>
  <c r="JD44" i="1"/>
  <c r="HO44" i="1"/>
  <c r="IJ44" i="1" s="1"/>
  <c r="JE44" i="1"/>
  <c r="GX45" i="1"/>
  <c r="HS45" i="1" s="1"/>
  <c r="IN45" i="1"/>
  <c r="GY45" i="1"/>
  <c r="HT45" i="1" s="1"/>
  <c r="IO45" i="1"/>
  <c r="GZ45" i="1"/>
  <c r="HU45" i="1" s="1"/>
  <c r="IP45" i="1"/>
  <c r="HA45" i="1"/>
  <c r="HV45" i="1" s="1"/>
  <c r="IQ45" i="1"/>
  <c r="HB45" i="1"/>
  <c r="HW45" i="1" s="1"/>
  <c r="IR45" i="1"/>
  <c r="HC45" i="1"/>
  <c r="HX45" i="1" s="1"/>
  <c r="IS45" i="1"/>
  <c r="HE45" i="1"/>
  <c r="HZ45" i="1" s="1"/>
  <c r="IU45" i="1"/>
  <c r="HF45" i="1"/>
  <c r="IA45" i="1" s="1"/>
  <c r="IV45" i="1"/>
  <c r="HH45" i="1"/>
  <c r="IC45" i="1" s="1"/>
  <c r="IX45" i="1"/>
  <c r="HI45" i="1"/>
  <c r="ID45" i="1" s="1"/>
  <c r="IY45" i="1"/>
  <c r="HK45" i="1"/>
  <c r="IF45" i="1" s="1"/>
  <c r="JA45" i="1"/>
  <c r="HL45" i="1"/>
  <c r="IG45" i="1" s="1"/>
  <c r="JB45" i="1"/>
  <c r="HM45" i="1"/>
  <c r="IH45" i="1" s="1"/>
  <c r="JC45" i="1"/>
  <c r="HN45" i="1"/>
  <c r="II45" i="1" s="1"/>
  <c r="JD45" i="1"/>
  <c r="HO45" i="1"/>
  <c r="IJ45" i="1" s="1"/>
  <c r="JE45" i="1"/>
  <c r="GW46" i="1"/>
  <c r="HR46" i="1" s="1"/>
  <c r="IM46" i="1"/>
  <c r="GX46" i="1"/>
  <c r="HS46" i="1" s="1"/>
  <c r="IN46" i="1"/>
  <c r="GY46" i="1"/>
  <c r="HT46" i="1" s="1"/>
  <c r="IO46" i="1"/>
  <c r="GZ46" i="1"/>
  <c r="HU46" i="1" s="1"/>
  <c r="IP46" i="1"/>
  <c r="HB46" i="1"/>
  <c r="HW46" i="1" s="1"/>
  <c r="IR46" i="1"/>
  <c r="HC46" i="1"/>
  <c r="HX46" i="1" s="1"/>
  <c r="IS46" i="1"/>
  <c r="HD46" i="1"/>
  <c r="HY46" i="1" s="1"/>
  <c r="IT46" i="1"/>
  <c r="HE46" i="1"/>
  <c r="HZ46" i="1" s="1"/>
  <c r="IU46" i="1"/>
  <c r="HF46" i="1"/>
  <c r="IA46" i="1" s="1"/>
  <c r="IV46" i="1"/>
  <c r="HH46" i="1"/>
  <c r="IC46" i="1" s="1"/>
  <c r="IX46" i="1"/>
  <c r="HI46" i="1"/>
  <c r="ID46" i="1" s="1"/>
  <c r="IY46" i="1"/>
  <c r="HJ46" i="1"/>
  <c r="IE46" i="1" s="1"/>
  <c r="IZ46" i="1"/>
  <c r="HK46" i="1"/>
  <c r="IF46" i="1" s="1"/>
  <c r="JA46" i="1"/>
  <c r="HL46" i="1"/>
  <c r="IG46" i="1" s="1"/>
  <c r="JB46" i="1"/>
  <c r="HM46" i="1"/>
  <c r="IH46" i="1" s="1"/>
  <c r="JC46" i="1"/>
  <c r="HN46" i="1"/>
  <c r="II46" i="1" s="1"/>
  <c r="JD46" i="1"/>
  <c r="HO46" i="1"/>
  <c r="IJ46" i="1" s="1"/>
  <c r="JE46" i="1"/>
  <c r="GW47" i="1"/>
  <c r="HR47" i="1" s="1"/>
  <c r="IM47" i="1"/>
  <c r="GX47" i="1"/>
  <c r="HS47" i="1" s="1"/>
  <c r="IN47" i="1"/>
  <c r="GY47" i="1"/>
  <c r="HT47" i="1" s="1"/>
  <c r="IO47" i="1"/>
  <c r="GZ47" i="1"/>
  <c r="HU47" i="1" s="1"/>
  <c r="IP47" i="1"/>
  <c r="HA47" i="1"/>
  <c r="HV47" i="1" s="1"/>
  <c r="IQ47" i="1"/>
  <c r="HB47" i="1"/>
  <c r="HW47" i="1" s="1"/>
  <c r="IR47" i="1"/>
  <c r="HC47" i="1"/>
  <c r="HX47" i="1" s="1"/>
  <c r="IS47" i="1"/>
  <c r="HD47" i="1"/>
  <c r="HY47" i="1" s="1"/>
  <c r="IT47" i="1"/>
  <c r="HE47" i="1"/>
  <c r="HZ47" i="1" s="1"/>
  <c r="IU47" i="1"/>
  <c r="HF47" i="1"/>
  <c r="IA47" i="1" s="1"/>
  <c r="IV47" i="1"/>
  <c r="HH47" i="1"/>
  <c r="IC47" i="1" s="1"/>
  <c r="IX47" i="1"/>
  <c r="HI47" i="1"/>
  <c r="ID47" i="1" s="1"/>
  <c r="IY47" i="1"/>
  <c r="HK47" i="1"/>
  <c r="IF47" i="1" s="1"/>
  <c r="JA47" i="1"/>
  <c r="HL47" i="1"/>
  <c r="IG47" i="1" s="1"/>
  <c r="JB47" i="1"/>
  <c r="HM47" i="1"/>
  <c r="IH47" i="1" s="1"/>
  <c r="JC47" i="1"/>
  <c r="HN47" i="1"/>
  <c r="II47" i="1" s="1"/>
  <c r="JD47" i="1"/>
  <c r="HO47" i="1"/>
  <c r="IJ47" i="1" s="1"/>
  <c r="JE47" i="1"/>
  <c r="GW48" i="1"/>
  <c r="HR48" i="1" s="1"/>
  <c r="IM48" i="1"/>
  <c r="GX48" i="1"/>
  <c r="HS48" i="1" s="1"/>
  <c r="IN48" i="1"/>
  <c r="GY48" i="1"/>
  <c r="HT48" i="1" s="1"/>
  <c r="IO48" i="1"/>
  <c r="GZ48" i="1"/>
  <c r="HU48" i="1" s="1"/>
  <c r="IP48" i="1"/>
  <c r="HA48" i="1"/>
  <c r="HV48" i="1" s="1"/>
  <c r="IQ48" i="1"/>
  <c r="HB48" i="1"/>
  <c r="HW48" i="1" s="1"/>
  <c r="IR48" i="1"/>
  <c r="HC48" i="1"/>
  <c r="HX48" i="1" s="1"/>
  <c r="IS48" i="1"/>
  <c r="HD48" i="1"/>
  <c r="HY48" i="1" s="1"/>
  <c r="IT48" i="1"/>
  <c r="HE48" i="1"/>
  <c r="HZ48" i="1" s="1"/>
  <c r="IU48" i="1"/>
  <c r="HF48" i="1"/>
  <c r="IA48" i="1" s="1"/>
  <c r="IV48" i="1"/>
  <c r="HI48" i="1"/>
  <c r="ID48" i="1" s="1"/>
  <c r="IY48" i="1"/>
  <c r="HJ48" i="1"/>
  <c r="IE48" i="1" s="1"/>
  <c r="IZ48" i="1"/>
  <c r="HK48" i="1"/>
  <c r="IF48" i="1" s="1"/>
  <c r="JA48" i="1"/>
  <c r="HL48" i="1"/>
  <c r="IG48" i="1" s="1"/>
  <c r="JB48" i="1"/>
  <c r="HM48" i="1"/>
  <c r="IH48" i="1" s="1"/>
  <c r="JC48" i="1"/>
  <c r="HN48" i="1"/>
  <c r="II48" i="1" s="1"/>
  <c r="JD48" i="1"/>
  <c r="HO48" i="1"/>
  <c r="IJ48" i="1" s="1"/>
  <c r="JE48" i="1"/>
  <c r="GW49" i="1"/>
  <c r="HR49" i="1" s="1"/>
  <c r="IM49" i="1"/>
  <c r="GX49" i="1"/>
  <c r="HS49" i="1" s="1"/>
  <c r="IN49" i="1"/>
  <c r="GY49" i="1"/>
  <c r="HT49" i="1" s="1"/>
  <c r="IO49" i="1"/>
  <c r="GZ49" i="1"/>
  <c r="HU49" i="1" s="1"/>
  <c r="IP49" i="1"/>
  <c r="HA49" i="1"/>
  <c r="HV49" i="1" s="1"/>
  <c r="IQ49" i="1"/>
  <c r="HB49" i="1"/>
  <c r="HW49" i="1" s="1"/>
  <c r="IR49" i="1"/>
  <c r="HC49" i="1"/>
  <c r="HX49" i="1" s="1"/>
  <c r="IS49" i="1"/>
  <c r="HD49" i="1"/>
  <c r="HY49" i="1" s="1"/>
  <c r="IT49" i="1"/>
  <c r="HE49" i="1"/>
  <c r="HZ49" i="1" s="1"/>
  <c r="IU49" i="1"/>
  <c r="HF49" i="1"/>
  <c r="IA49" i="1" s="1"/>
  <c r="IV49" i="1"/>
  <c r="HI49" i="1"/>
  <c r="ID49" i="1" s="1"/>
  <c r="IY49" i="1"/>
  <c r="HK49" i="1"/>
  <c r="IF49" i="1" s="1"/>
  <c r="JA49" i="1"/>
  <c r="HL49" i="1"/>
  <c r="IG49" i="1" s="1"/>
  <c r="JB49" i="1"/>
  <c r="HM49" i="1"/>
  <c r="IH49" i="1" s="1"/>
  <c r="JC49" i="1"/>
  <c r="HN49" i="1"/>
  <c r="II49" i="1" s="1"/>
  <c r="JD49" i="1"/>
  <c r="HO49" i="1"/>
  <c r="IJ49" i="1" s="1"/>
  <c r="JE49" i="1"/>
  <c r="GW50" i="1"/>
  <c r="HR50" i="1" s="1"/>
  <c r="IM50" i="1"/>
  <c r="GX50" i="1"/>
  <c r="HS50" i="1" s="1"/>
  <c r="IN50" i="1"/>
  <c r="GY50" i="1"/>
  <c r="HT50" i="1" s="1"/>
  <c r="IO50" i="1"/>
  <c r="GZ50" i="1"/>
  <c r="HU50" i="1" s="1"/>
  <c r="IP50" i="1"/>
  <c r="HA50" i="1"/>
  <c r="HV50" i="1" s="1"/>
  <c r="IQ50" i="1"/>
  <c r="HB50" i="1"/>
  <c r="HW50" i="1" s="1"/>
  <c r="IR50" i="1"/>
  <c r="HC50" i="1"/>
  <c r="HX50" i="1" s="1"/>
  <c r="IS50" i="1"/>
  <c r="HD50" i="1"/>
  <c r="HY50" i="1" s="1"/>
  <c r="IT50" i="1"/>
  <c r="HE50" i="1"/>
  <c r="HZ50" i="1" s="1"/>
  <c r="IU50" i="1"/>
  <c r="HF50" i="1"/>
  <c r="IA50" i="1" s="1"/>
  <c r="IV50" i="1"/>
  <c r="HH50" i="1"/>
  <c r="IC50" i="1" s="1"/>
  <c r="IX50" i="1"/>
  <c r="HI50" i="1"/>
  <c r="ID50" i="1" s="1"/>
  <c r="IY50" i="1"/>
  <c r="HJ50" i="1"/>
  <c r="IE50" i="1" s="1"/>
  <c r="IZ50" i="1"/>
  <c r="HK50" i="1"/>
  <c r="IF50" i="1" s="1"/>
  <c r="JA50" i="1"/>
  <c r="HL50" i="1"/>
  <c r="IG50" i="1" s="1"/>
  <c r="JB50" i="1"/>
  <c r="HM50" i="1"/>
  <c r="IH50" i="1" s="1"/>
  <c r="JC50" i="1"/>
  <c r="HN50" i="1"/>
  <c r="II50" i="1" s="1"/>
  <c r="JD50" i="1"/>
  <c r="HO50" i="1"/>
  <c r="IJ50" i="1" s="1"/>
  <c r="JE50" i="1"/>
  <c r="GW51" i="1"/>
  <c r="HR51" i="1" s="1"/>
  <c r="IM51" i="1"/>
  <c r="GX51" i="1"/>
  <c r="HS51" i="1" s="1"/>
  <c r="IN51" i="1"/>
  <c r="GY51" i="1"/>
  <c r="HT51" i="1" s="1"/>
  <c r="IO51" i="1"/>
  <c r="GZ51" i="1"/>
  <c r="HU51" i="1" s="1"/>
  <c r="IP51" i="1"/>
  <c r="HA51" i="1"/>
  <c r="HV51" i="1" s="1"/>
  <c r="IQ51" i="1"/>
  <c r="HB51" i="1"/>
  <c r="HW51" i="1" s="1"/>
  <c r="IR51" i="1"/>
  <c r="HC51" i="1"/>
  <c r="HX51" i="1" s="1"/>
  <c r="IS51" i="1"/>
  <c r="HD51" i="1"/>
  <c r="HY51" i="1" s="1"/>
  <c r="IT51" i="1"/>
  <c r="HE51" i="1"/>
  <c r="HZ51" i="1" s="1"/>
  <c r="IU51" i="1"/>
  <c r="HF51" i="1"/>
  <c r="IA51" i="1" s="1"/>
  <c r="IV51" i="1"/>
  <c r="HI51" i="1"/>
  <c r="ID51" i="1" s="1"/>
  <c r="IY51" i="1"/>
  <c r="HJ51" i="1"/>
  <c r="IE51" i="1" s="1"/>
  <c r="IZ51" i="1"/>
  <c r="HK51" i="1"/>
  <c r="IF51" i="1" s="1"/>
  <c r="JA51" i="1"/>
  <c r="HL51" i="1"/>
  <c r="IG51" i="1" s="1"/>
  <c r="JB51" i="1"/>
  <c r="HM51" i="1"/>
  <c r="IH51" i="1" s="1"/>
  <c r="JC51" i="1"/>
  <c r="HN51" i="1"/>
  <c r="II51" i="1" s="1"/>
  <c r="JD51" i="1"/>
  <c r="HO51" i="1"/>
  <c r="IJ51" i="1" s="1"/>
  <c r="JE51" i="1"/>
  <c r="GW52" i="1"/>
  <c r="HR52" i="1" s="1"/>
  <c r="IM52" i="1"/>
  <c r="GX52" i="1"/>
  <c r="HS52" i="1" s="1"/>
  <c r="IN52" i="1"/>
  <c r="GY52" i="1"/>
  <c r="HT52" i="1" s="1"/>
  <c r="IO52" i="1"/>
  <c r="GZ52" i="1"/>
  <c r="HU52" i="1" s="1"/>
  <c r="IP52" i="1"/>
  <c r="HA52" i="1"/>
  <c r="HV52" i="1" s="1"/>
  <c r="IQ52" i="1"/>
  <c r="HB52" i="1"/>
  <c r="HW52" i="1" s="1"/>
  <c r="IR52" i="1"/>
  <c r="HC52" i="1"/>
  <c r="HX52" i="1" s="1"/>
  <c r="IS52" i="1"/>
  <c r="HD52" i="1"/>
  <c r="HY52" i="1" s="1"/>
  <c r="IT52" i="1"/>
  <c r="HE52" i="1"/>
  <c r="HZ52" i="1" s="1"/>
  <c r="IU52" i="1"/>
  <c r="HF52" i="1"/>
  <c r="IA52" i="1" s="1"/>
  <c r="IV52" i="1"/>
  <c r="HI52" i="1"/>
  <c r="ID52" i="1" s="1"/>
  <c r="IY52" i="1"/>
  <c r="HJ52" i="1"/>
  <c r="IE52" i="1" s="1"/>
  <c r="IZ52" i="1"/>
  <c r="HK52" i="1"/>
  <c r="IF52" i="1" s="1"/>
  <c r="JA52" i="1"/>
  <c r="HL52" i="1"/>
  <c r="IG52" i="1" s="1"/>
  <c r="JB52" i="1"/>
  <c r="HM52" i="1"/>
  <c r="IH52" i="1" s="1"/>
  <c r="JC52" i="1"/>
  <c r="HN52" i="1"/>
  <c r="II52" i="1" s="1"/>
  <c r="JD52" i="1"/>
  <c r="HO52" i="1"/>
  <c r="IJ52" i="1" s="1"/>
  <c r="JE52" i="1"/>
  <c r="GW53" i="1"/>
  <c r="HR53" i="1" s="1"/>
  <c r="IM53" i="1"/>
  <c r="GX53" i="1"/>
  <c r="HS53" i="1" s="1"/>
  <c r="IN53" i="1"/>
  <c r="GY53" i="1"/>
  <c r="HT53" i="1" s="1"/>
  <c r="IO53" i="1"/>
  <c r="HA53" i="1"/>
  <c r="HV53" i="1" s="1"/>
  <c r="IQ53" i="1"/>
  <c r="HB53" i="1"/>
  <c r="HW53" i="1" s="1"/>
  <c r="IR53" i="1"/>
  <c r="HC53" i="1"/>
  <c r="HX53" i="1" s="1"/>
  <c r="IS53" i="1"/>
  <c r="HD53" i="1"/>
  <c r="HY53" i="1" s="1"/>
  <c r="IT53" i="1"/>
  <c r="HE53" i="1"/>
  <c r="HZ53" i="1" s="1"/>
  <c r="IU53" i="1"/>
  <c r="HF53" i="1"/>
  <c r="IA53" i="1" s="1"/>
  <c r="IV53" i="1"/>
  <c r="HH53" i="1"/>
  <c r="IC53" i="1" s="1"/>
  <c r="IX53" i="1"/>
  <c r="HI53" i="1"/>
  <c r="ID53" i="1" s="1"/>
  <c r="IY53" i="1"/>
  <c r="HK53" i="1"/>
  <c r="IF53" i="1" s="1"/>
  <c r="JA53" i="1"/>
  <c r="HL53" i="1"/>
  <c r="IG53" i="1" s="1"/>
  <c r="JB53" i="1"/>
  <c r="HN53" i="1"/>
  <c r="II53" i="1" s="1"/>
  <c r="JD53" i="1"/>
  <c r="HO53" i="1"/>
  <c r="IJ53" i="1" s="1"/>
  <c r="JE53" i="1"/>
  <c r="GX54" i="1"/>
  <c r="HS54" i="1" s="1"/>
  <c r="IN54" i="1"/>
  <c r="GY54" i="1"/>
  <c r="HT54" i="1" s="1"/>
  <c r="IO54" i="1"/>
  <c r="GZ54" i="1"/>
  <c r="HU54" i="1" s="1"/>
  <c r="IP54" i="1"/>
  <c r="HA54" i="1"/>
  <c r="HV54" i="1" s="1"/>
  <c r="IQ54" i="1"/>
  <c r="HB54" i="1"/>
  <c r="HW54" i="1" s="1"/>
  <c r="IR54" i="1"/>
  <c r="HC54" i="1"/>
  <c r="HX54" i="1" s="1"/>
  <c r="IS54" i="1"/>
  <c r="HD54" i="1"/>
  <c r="HY54" i="1" s="1"/>
  <c r="IT54" i="1"/>
  <c r="JQ54" i="1" s="1"/>
  <c r="MB54" i="1" s="1"/>
  <c r="HE54" i="1"/>
  <c r="HZ54" i="1" s="1"/>
  <c r="IU54" i="1"/>
  <c r="HF54" i="1"/>
  <c r="IA54" i="1" s="1"/>
  <c r="IV54" i="1"/>
  <c r="HH54" i="1"/>
  <c r="IC54" i="1" s="1"/>
  <c r="IX54" i="1"/>
  <c r="HI54" i="1"/>
  <c r="ID54" i="1" s="1"/>
  <c r="IY54" i="1"/>
  <c r="HJ54" i="1"/>
  <c r="IE54" i="1" s="1"/>
  <c r="IZ54" i="1"/>
  <c r="HK54" i="1"/>
  <c r="IF54" i="1" s="1"/>
  <c r="JA54" i="1"/>
  <c r="HL54" i="1"/>
  <c r="IG54" i="1" s="1"/>
  <c r="JB54" i="1"/>
  <c r="HM54" i="1"/>
  <c r="IH54" i="1" s="1"/>
  <c r="JC54" i="1"/>
  <c r="HN54" i="1"/>
  <c r="II54" i="1" s="1"/>
  <c r="JD54" i="1"/>
  <c r="HO54" i="1"/>
  <c r="IJ54" i="1" s="1"/>
  <c r="JE54" i="1"/>
  <c r="GW55" i="1"/>
  <c r="HR55" i="1" s="1"/>
  <c r="IM55" i="1"/>
  <c r="GX55" i="1"/>
  <c r="HS55" i="1" s="1"/>
  <c r="IN55" i="1"/>
  <c r="GY55" i="1"/>
  <c r="HT55" i="1" s="1"/>
  <c r="IO55" i="1"/>
  <c r="GZ55" i="1"/>
  <c r="HU55" i="1" s="1"/>
  <c r="IP55" i="1"/>
  <c r="HA55" i="1"/>
  <c r="HV55" i="1" s="1"/>
  <c r="IQ55" i="1"/>
  <c r="HB55" i="1"/>
  <c r="HW55" i="1" s="1"/>
  <c r="IR55" i="1"/>
  <c r="HC55" i="1"/>
  <c r="HX55" i="1" s="1"/>
  <c r="IS55" i="1"/>
  <c r="HD55" i="1"/>
  <c r="HY55" i="1" s="1"/>
  <c r="IT55" i="1"/>
  <c r="HE55" i="1"/>
  <c r="HZ55" i="1" s="1"/>
  <c r="IU55" i="1"/>
  <c r="HH55" i="1"/>
  <c r="IC55" i="1" s="1"/>
  <c r="IX55" i="1"/>
  <c r="HI55" i="1"/>
  <c r="ID55" i="1" s="1"/>
  <c r="IY55" i="1"/>
  <c r="HJ55" i="1"/>
  <c r="IE55" i="1" s="1"/>
  <c r="IZ55" i="1"/>
  <c r="HK55" i="1"/>
  <c r="IF55" i="1" s="1"/>
  <c r="JA55" i="1"/>
  <c r="HL55" i="1"/>
  <c r="IG55" i="1" s="1"/>
  <c r="JB55" i="1"/>
  <c r="HM55" i="1"/>
  <c r="IH55" i="1" s="1"/>
  <c r="JC55" i="1"/>
  <c r="HN55" i="1"/>
  <c r="II55" i="1" s="1"/>
  <c r="JD55" i="1"/>
  <c r="HO55" i="1"/>
  <c r="IJ55" i="1" s="1"/>
  <c r="JE55" i="1"/>
  <c r="GW56" i="1"/>
  <c r="HR56" i="1" s="1"/>
  <c r="IM56" i="1"/>
  <c r="JJ56" i="1" s="1"/>
  <c r="LU56" i="1" s="1"/>
  <c r="GX56" i="1"/>
  <c r="HS56" i="1" s="1"/>
  <c r="IN56" i="1"/>
  <c r="GY56" i="1"/>
  <c r="HT56" i="1" s="1"/>
  <c r="IO56" i="1"/>
  <c r="GZ56" i="1"/>
  <c r="HU56" i="1" s="1"/>
  <c r="IP56" i="1"/>
  <c r="HA56" i="1"/>
  <c r="HV56" i="1" s="1"/>
  <c r="IQ56" i="1"/>
  <c r="HB56" i="1"/>
  <c r="HW56" i="1" s="1"/>
  <c r="IR56" i="1"/>
  <c r="HC56" i="1"/>
  <c r="HX56" i="1" s="1"/>
  <c r="IS56" i="1"/>
  <c r="HD56" i="1"/>
  <c r="HY56" i="1" s="1"/>
  <c r="IT56" i="1"/>
  <c r="HE56" i="1"/>
  <c r="HZ56" i="1" s="1"/>
  <c r="IU56" i="1"/>
  <c r="HF56" i="1"/>
  <c r="IA56" i="1" s="1"/>
  <c r="IV56" i="1"/>
  <c r="HH56" i="1"/>
  <c r="IC56" i="1" s="1"/>
  <c r="IX56" i="1"/>
  <c r="HI56" i="1"/>
  <c r="ID56" i="1" s="1"/>
  <c r="IY56" i="1"/>
  <c r="HJ56" i="1"/>
  <c r="IE56" i="1" s="1"/>
  <c r="IZ56" i="1"/>
  <c r="HK56" i="1"/>
  <c r="IF56" i="1" s="1"/>
  <c r="JA56" i="1"/>
  <c r="HL56" i="1"/>
  <c r="IG56" i="1" s="1"/>
  <c r="JB56" i="1"/>
  <c r="HM56" i="1"/>
  <c r="IH56" i="1" s="1"/>
  <c r="JC56" i="1"/>
  <c r="HN56" i="1"/>
  <c r="II56" i="1" s="1"/>
  <c r="JD56" i="1"/>
  <c r="HO56" i="1"/>
  <c r="IJ56" i="1" s="1"/>
  <c r="JE56" i="1"/>
  <c r="GW57" i="1"/>
  <c r="HR57" i="1" s="1"/>
  <c r="IM57" i="1"/>
  <c r="GX57" i="1"/>
  <c r="HS57" i="1" s="1"/>
  <c r="IN57" i="1"/>
  <c r="GZ57" i="1"/>
  <c r="HU57" i="1" s="1"/>
  <c r="IP57" i="1"/>
  <c r="HA57" i="1"/>
  <c r="HV57" i="1" s="1"/>
  <c r="IQ57" i="1"/>
  <c r="HB57" i="1"/>
  <c r="HW57" i="1" s="1"/>
  <c r="IR57" i="1"/>
  <c r="HC57" i="1"/>
  <c r="HX57" i="1" s="1"/>
  <c r="IS57" i="1"/>
  <c r="HD57" i="1"/>
  <c r="HY57" i="1" s="1"/>
  <c r="IT57" i="1"/>
  <c r="HE57" i="1"/>
  <c r="HZ57" i="1" s="1"/>
  <c r="IU57" i="1"/>
  <c r="HF57" i="1"/>
  <c r="IA57" i="1" s="1"/>
  <c r="IV57" i="1"/>
  <c r="HH57" i="1"/>
  <c r="IC57" i="1" s="1"/>
  <c r="IX57" i="1"/>
  <c r="HI57" i="1"/>
  <c r="ID57" i="1" s="1"/>
  <c r="IY57" i="1"/>
  <c r="JV57" i="1" s="1"/>
  <c r="MG57" i="1" s="1"/>
  <c r="HK57" i="1"/>
  <c r="IF57" i="1" s="1"/>
  <c r="JA57" i="1"/>
  <c r="HL57" i="1"/>
  <c r="IG57" i="1" s="1"/>
  <c r="JB57" i="1"/>
  <c r="HM57" i="1"/>
  <c r="IH57" i="1" s="1"/>
  <c r="JC57" i="1"/>
  <c r="HN57" i="1"/>
  <c r="II57" i="1" s="1"/>
  <c r="JD57" i="1"/>
  <c r="HO57" i="1"/>
  <c r="IJ57" i="1" s="1"/>
  <c r="JE57" i="1"/>
  <c r="GW58" i="1"/>
  <c r="HR58" i="1" s="1"/>
  <c r="IM58" i="1"/>
  <c r="GX58" i="1"/>
  <c r="HS58" i="1" s="1"/>
  <c r="IN58" i="1"/>
  <c r="GY58" i="1"/>
  <c r="HT58" i="1" s="1"/>
  <c r="IO58" i="1"/>
  <c r="GZ58" i="1"/>
  <c r="HU58" i="1" s="1"/>
  <c r="IP58" i="1"/>
  <c r="HA58" i="1"/>
  <c r="HV58" i="1" s="1"/>
  <c r="IQ58" i="1"/>
  <c r="HB58" i="1"/>
  <c r="HW58" i="1" s="1"/>
  <c r="IR58" i="1"/>
  <c r="HC58" i="1"/>
  <c r="HX58" i="1" s="1"/>
  <c r="IS58" i="1"/>
  <c r="HD58" i="1"/>
  <c r="HY58" i="1" s="1"/>
  <c r="IT58" i="1"/>
  <c r="HE58" i="1"/>
  <c r="HZ58" i="1" s="1"/>
  <c r="IU58" i="1"/>
  <c r="HF58" i="1"/>
  <c r="IA58" i="1" s="1"/>
  <c r="IV58" i="1"/>
  <c r="HH58" i="1"/>
  <c r="IC58" i="1" s="1"/>
  <c r="IX58" i="1"/>
  <c r="HI58" i="1"/>
  <c r="ID58" i="1" s="1"/>
  <c r="IY58" i="1"/>
  <c r="HJ58" i="1"/>
  <c r="IE58" i="1" s="1"/>
  <c r="IZ58" i="1"/>
  <c r="HK58" i="1"/>
  <c r="IF58" i="1" s="1"/>
  <c r="JA58" i="1"/>
  <c r="HL58" i="1"/>
  <c r="IG58" i="1" s="1"/>
  <c r="JB58" i="1"/>
  <c r="HM58" i="1"/>
  <c r="IH58" i="1" s="1"/>
  <c r="JC58" i="1"/>
  <c r="HN58" i="1"/>
  <c r="II58" i="1" s="1"/>
  <c r="JD58" i="1"/>
  <c r="HO58" i="1"/>
  <c r="IJ58" i="1" s="1"/>
  <c r="JE58" i="1"/>
  <c r="GV15" i="1"/>
  <c r="HQ15" i="1" s="1"/>
  <c r="IL15" i="1"/>
  <c r="GV16" i="1"/>
  <c r="HQ16" i="1" s="1"/>
  <c r="IL16" i="1"/>
  <c r="GV17" i="1"/>
  <c r="HQ17" i="1" s="1"/>
  <c r="IL17" i="1"/>
  <c r="GV18" i="1"/>
  <c r="HQ18" i="1" s="1"/>
  <c r="IL18" i="1"/>
  <c r="GV19" i="1"/>
  <c r="HQ19" i="1" s="1"/>
  <c r="IL19" i="1"/>
  <c r="GV20" i="1"/>
  <c r="HQ20" i="1" s="1"/>
  <c r="IL20" i="1"/>
  <c r="GV21" i="1"/>
  <c r="HQ21" i="1" s="1"/>
  <c r="IL21" i="1"/>
  <c r="GV24" i="1"/>
  <c r="HQ24" i="1" s="1"/>
  <c r="IL24" i="1"/>
  <c r="GV27" i="1"/>
  <c r="HQ27" i="1" s="1"/>
  <c r="IL27" i="1"/>
  <c r="GV28" i="1"/>
  <c r="HQ28" i="1" s="1"/>
  <c r="IL28" i="1"/>
  <c r="GV29" i="1"/>
  <c r="HQ29" i="1" s="1"/>
  <c r="IL29" i="1"/>
  <c r="GV30" i="1"/>
  <c r="HQ30" i="1" s="1"/>
  <c r="IL30" i="1"/>
  <c r="GV32" i="1"/>
  <c r="HQ32" i="1" s="1"/>
  <c r="IL32" i="1"/>
  <c r="GV33" i="1"/>
  <c r="HQ33" i="1" s="1"/>
  <c r="IL33" i="1"/>
  <c r="GV34" i="1"/>
  <c r="HQ34" i="1" s="1"/>
  <c r="IL34" i="1"/>
  <c r="GV35" i="1"/>
  <c r="HQ35" i="1" s="1"/>
  <c r="IL35" i="1"/>
  <c r="JF35" i="1" s="1"/>
  <c r="GV36" i="1"/>
  <c r="HQ36" i="1" s="1"/>
  <c r="IL36" i="1"/>
  <c r="JF36" i="1" s="1"/>
  <c r="GV37" i="1"/>
  <c r="HQ37" i="1" s="1"/>
  <c r="IL37" i="1"/>
  <c r="GV38" i="1"/>
  <c r="HQ38" i="1" s="1"/>
  <c r="IL38" i="1"/>
  <c r="GV39" i="1"/>
  <c r="HQ39" i="1" s="1"/>
  <c r="IL39" i="1"/>
  <c r="GV40" i="1"/>
  <c r="HQ40" i="1" s="1"/>
  <c r="IL40" i="1"/>
  <c r="GV41" i="1"/>
  <c r="HQ41" i="1" s="1"/>
  <c r="IL41" i="1"/>
  <c r="GV42" i="1"/>
  <c r="HQ42" i="1" s="1"/>
  <c r="IL42" i="1"/>
  <c r="IL43" i="1"/>
  <c r="GV44" i="1"/>
  <c r="HQ44" i="1" s="1"/>
  <c r="IL44" i="1"/>
  <c r="GV45" i="1"/>
  <c r="HQ45" i="1" s="1"/>
  <c r="IL45" i="1"/>
  <c r="GV46" i="1"/>
  <c r="HQ46" i="1" s="1"/>
  <c r="IL46" i="1"/>
  <c r="GV47" i="1"/>
  <c r="HQ47" i="1" s="1"/>
  <c r="IL47" i="1"/>
  <c r="GV48" i="1"/>
  <c r="HQ48" i="1" s="1"/>
  <c r="IL48" i="1"/>
  <c r="GV49" i="1"/>
  <c r="HQ49" i="1" s="1"/>
  <c r="IL49" i="1"/>
  <c r="GV50" i="1"/>
  <c r="HQ50" i="1" s="1"/>
  <c r="IL50" i="1"/>
  <c r="GV51" i="1"/>
  <c r="HQ51" i="1" s="1"/>
  <c r="IL51" i="1"/>
  <c r="GV52" i="1"/>
  <c r="HQ52" i="1" s="1"/>
  <c r="IL52" i="1"/>
  <c r="GV53" i="1"/>
  <c r="HQ53" i="1" s="1"/>
  <c r="IL53" i="1"/>
  <c r="GV54" i="1"/>
  <c r="HQ54" i="1" s="1"/>
  <c r="IL54" i="1"/>
  <c r="GV55" i="1"/>
  <c r="HQ55" i="1" s="1"/>
  <c r="IL55" i="1"/>
  <c r="GV56" i="1"/>
  <c r="HQ56" i="1" s="1"/>
  <c r="IL56" i="1"/>
  <c r="GV57" i="1"/>
  <c r="HQ57" i="1" s="1"/>
  <c r="IL57" i="1"/>
  <c r="GV58" i="1"/>
  <c r="HQ58" i="1" s="1"/>
  <c r="IL58" i="1"/>
  <c r="GD22" i="1"/>
  <c r="GL53" i="1"/>
  <c r="GG17" i="1"/>
  <c r="FV31" i="1"/>
  <c r="GF22" i="1"/>
  <c r="FX29" i="1"/>
  <c r="GG41" i="1"/>
  <c r="FU10" i="1"/>
  <c r="FV23" i="1"/>
  <c r="GL37" i="1"/>
  <c r="FX23" i="1"/>
  <c r="GB25" i="1"/>
  <c r="FU14" i="1"/>
  <c r="GG40" i="1"/>
  <c r="GG49" i="1"/>
  <c r="FU26" i="1"/>
  <c r="GF24" i="1"/>
  <c r="GF27" i="1"/>
  <c r="FU12" i="1"/>
  <c r="FU25" i="1"/>
  <c r="GC22" i="1"/>
  <c r="GC27" i="1"/>
  <c r="FX31" i="1"/>
  <c r="GF29" i="1"/>
  <c r="FU13" i="1"/>
  <c r="FU11" i="1"/>
  <c r="FV29" i="1"/>
  <c r="GF26" i="1"/>
  <c r="GD26" i="1"/>
  <c r="GB12" i="1"/>
  <c r="FU22" i="1"/>
  <c r="GF23" i="1"/>
  <c r="GF28" i="1"/>
  <c r="GG19" i="1"/>
  <c r="GG42" i="1"/>
  <c r="FV25" i="1"/>
  <c r="GK16" i="1"/>
  <c r="GG51" i="1"/>
  <c r="GC23" i="1"/>
  <c r="GK21" i="1"/>
  <c r="GB9" i="1"/>
  <c r="GB23" i="1"/>
  <c r="GG20" i="1"/>
  <c r="FU31" i="1"/>
  <c r="GB28" i="1"/>
  <c r="FV26" i="1"/>
  <c r="FX22" i="1"/>
  <c r="GG52" i="1"/>
  <c r="GB33" i="1"/>
  <c r="GG48" i="1"/>
  <c r="GC29" i="1"/>
  <c r="GG21" i="1"/>
  <c r="FV22" i="1"/>
  <c r="GD23" i="1"/>
  <c r="GF49" i="1"/>
  <c r="GJ27" i="1"/>
  <c r="JA27" i="1" s="1"/>
  <c r="GF58" i="1"/>
  <c r="GI39" i="1"/>
  <c r="IZ39" i="1" s="1"/>
  <c r="GF38" i="1"/>
  <c r="FX26" i="1"/>
  <c r="GH25" i="1"/>
  <c r="IY25" i="1" s="1"/>
  <c r="GJ21" i="1"/>
  <c r="JA21" i="1" s="1"/>
  <c r="GE29" i="1"/>
  <c r="IV29" i="1" s="1"/>
  <c r="GD24" i="1"/>
  <c r="GF53" i="1"/>
  <c r="GF39" i="1"/>
  <c r="GD29" i="1"/>
  <c r="GH21" i="1"/>
  <c r="IY21" i="1" s="1"/>
  <c r="GA15" i="1"/>
  <c r="GF44" i="1"/>
  <c r="GH26" i="1"/>
  <c r="IY26" i="1" s="1"/>
  <c r="GJ13" i="1"/>
  <c r="JA13" i="1" s="1"/>
  <c r="GF45" i="1"/>
  <c r="GF50" i="1"/>
  <c r="GI9" i="1"/>
  <c r="FU23" i="1"/>
  <c r="GF55" i="1"/>
  <c r="GF41" i="1"/>
  <c r="GG18" i="1"/>
  <c r="GI47" i="1"/>
  <c r="GF46" i="1"/>
  <c r="GF32" i="1"/>
  <c r="GB26" i="1"/>
  <c r="GG23" i="1"/>
  <c r="IX23" i="1" s="1"/>
  <c r="FY11" i="1"/>
  <c r="IP11" i="1" s="1"/>
  <c r="GA19" i="1"/>
  <c r="GF31" i="1"/>
  <c r="FY29" i="1"/>
  <c r="IP29" i="1" s="1"/>
  <c r="GF51" i="1"/>
  <c r="GF37" i="1"/>
  <c r="GJ29" i="1"/>
  <c r="JA29" i="1" s="1"/>
  <c r="GW44" i="1"/>
  <c r="HR44" i="1" s="1"/>
  <c r="GY27" i="1"/>
  <c r="HT27" i="1" s="1"/>
  <c r="GQ57" i="1"/>
  <c r="GR57" i="1" s="1"/>
  <c r="GS57" i="1" s="1"/>
  <c r="GY57" i="1"/>
  <c r="HT57" i="1" s="1"/>
  <c r="GY39" i="1"/>
  <c r="HT39" i="1" s="1"/>
  <c r="GZ53" i="1"/>
  <c r="HU53" i="1" s="1"/>
  <c r="HC40" i="1"/>
  <c r="HX40" i="1" s="1"/>
  <c r="HF55" i="1"/>
  <c r="IA55" i="1" s="1"/>
  <c r="GQ43" i="1"/>
  <c r="GR43" i="1" s="1"/>
  <c r="GS43" i="1" s="1"/>
  <c r="GV43" i="1"/>
  <c r="HQ43" i="1" s="1"/>
  <c r="GX29" i="1"/>
  <c r="HS29" i="1" s="1"/>
  <c r="GX43" i="1"/>
  <c r="HS43" i="1" s="1"/>
  <c r="HD45" i="1"/>
  <c r="HY45" i="1" s="1"/>
  <c r="GQ54" i="1"/>
  <c r="GR54" i="1" s="1"/>
  <c r="GS54" i="1" s="1"/>
  <c r="GW54" i="1"/>
  <c r="HR54" i="1" s="1"/>
  <c r="HA46" i="1"/>
  <c r="HV46" i="1" s="1"/>
  <c r="GW45" i="1"/>
  <c r="HR45" i="1" s="1"/>
  <c r="GW28" i="1"/>
  <c r="HR28" i="1" s="1"/>
  <c r="GW38" i="1"/>
  <c r="HR38" i="1" s="1"/>
  <c r="GQ30" i="1"/>
  <c r="GR30" i="1" s="1"/>
  <c r="GS30" i="1" s="1"/>
  <c r="HA30" i="1"/>
  <c r="HV30" i="1" s="1"/>
  <c r="GQ56" i="1"/>
  <c r="GR56" i="1" s="1"/>
  <c r="GQ36" i="1"/>
  <c r="GR36" i="1" s="1"/>
  <c r="GS36" i="1" s="1"/>
  <c r="GQ35" i="1"/>
  <c r="GR35" i="1" s="1"/>
  <c r="GS35" i="1" s="1"/>
  <c r="GQ34" i="1"/>
  <c r="GR34" i="1" s="1"/>
  <c r="GS34" i="1" s="1"/>
  <c r="AD9" i="1"/>
  <c r="FU9" i="1" s="1"/>
  <c r="JR57" i="1" l="1"/>
  <c r="MC57" i="1" s="1"/>
  <c r="JV56" i="1"/>
  <c r="MG56" i="1" s="1"/>
  <c r="JN54" i="1"/>
  <c r="LY54" i="1" s="1"/>
  <c r="JM43" i="1"/>
  <c r="LX43" i="1" s="1"/>
  <c r="JQ36" i="1"/>
  <c r="MB36" i="1" s="1"/>
  <c r="JV35" i="1"/>
  <c r="MG35" i="1" s="1"/>
  <c r="KA34" i="1"/>
  <c r="ML34" i="1" s="1"/>
  <c r="JM34" i="1"/>
  <c r="LX34" i="1" s="1"/>
  <c r="JQ57" i="1"/>
  <c r="MB57" i="1" s="1"/>
  <c r="JU56" i="1"/>
  <c r="MF56" i="1" s="1"/>
  <c r="KB54" i="1"/>
  <c r="MM54" i="1" s="1"/>
  <c r="JM54" i="1"/>
  <c r="LX54" i="1" s="1"/>
  <c r="KB43" i="1"/>
  <c r="MM43" i="1" s="1"/>
  <c r="JL43" i="1"/>
  <c r="LW43" i="1" s="1"/>
  <c r="JP36" i="1"/>
  <c r="MA36" i="1" s="1"/>
  <c r="JU35" i="1"/>
  <c r="MF35" i="1" s="1"/>
  <c r="JZ34" i="1"/>
  <c r="MK34" i="1" s="1"/>
  <c r="JL34" i="1"/>
  <c r="LW34" i="1" s="1"/>
  <c r="KB36" i="1"/>
  <c r="MM36" i="1" s="1"/>
  <c r="JO57" i="1"/>
  <c r="LZ57" i="1" s="1"/>
  <c r="JR56" i="1"/>
  <c r="MC56" i="1" s="1"/>
  <c r="JZ54" i="1"/>
  <c r="MK54" i="1" s="1"/>
  <c r="JK54" i="1"/>
  <c r="LV54" i="1" s="1"/>
  <c r="JZ43" i="1"/>
  <c r="MK43" i="1" s="1"/>
  <c r="JN36" i="1"/>
  <c r="LY36" i="1" s="1"/>
  <c r="JS35" i="1"/>
  <c r="MD35" i="1" s="1"/>
  <c r="JX34" i="1"/>
  <c r="MI34" i="1" s="1"/>
  <c r="JJ34" i="1"/>
  <c r="LU34" i="1" s="1"/>
  <c r="GS56" i="1"/>
  <c r="GT56" i="1" s="1"/>
  <c r="HG56" i="1" s="1"/>
  <c r="IB56" i="1" s="1"/>
  <c r="JN57" i="1"/>
  <c r="LY57" i="1" s="1"/>
  <c r="JQ56" i="1"/>
  <c r="MB56" i="1" s="1"/>
  <c r="JY54" i="1"/>
  <c r="MJ54" i="1" s="1"/>
  <c r="JY43" i="1"/>
  <c r="MJ43" i="1" s="1"/>
  <c r="KA36" i="1"/>
  <c r="ML36" i="1" s="1"/>
  <c r="JM36" i="1"/>
  <c r="LX36" i="1" s="1"/>
  <c r="JR35" i="1"/>
  <c r="MC35" i="1" s="1"/>
  <c r="JW34" i="1"/>
  <c r="MH34" i="1" s="1"/>
  <c r="JM57" i="1"/>
  <c r="LX57" i="1" s="1"/>
  <c r="JP56" i="1"/>
  <c r="MA56" i="1" s="1"/>
  <c r="JX54" i="1"/>
  <c r="MI54" i="1" s="1"/>
  <c r="JX43" i="1"/>
  <c r="MI43" i="1" s="1"/>
  <c r="JZ36" i="1"/>
  <c r="MK36" i="1" s="1"/>
  <c r="JL36" i="1"/>
  <c r="LW36" i="1" s="1"/>
  <c r="JQ35" i="1"/>
  <c r="MB35" i="1" s="1"/>
  <c r="JV34" i="1"/>
  <c r="MG34" i="1" s="1"/>
  <c r="JW54" i="1"/>
  <c r="MH54" i="1" s="1"/>
  <c r="KA57" i="1"/>
  <c r="ML57" i="1" s="1"/>
  <c r="JN56" i="1"/>
  <c r="LY56" i="1" s="1"/>
  <c r="JV54" i="1"/>
  <c r="MG54" i="1" s="1"/>
  <c r="JU43" i="1"/>
  <c r="MF43" i="1" s="1"/>
  <c r="JX36" i="1"/>
  <c r="MI36" i="1" s="1"/>
  <c r="JJ36" i="1"/>
  <c r="LU36" i="1" s="1"/>
  <c r="JT34" i="1"/>
  <c r="ME34" i="1" s="1"/>
  <c r="JZ57" i="1"/>
  <c r="MK57" i="1" s="1"/>
  <c r="KB56" i="1"/>
  <c r="MM56" i="1" s="1"/>
  <c r="JM56" i="1"/>
  <c r="LX56" i="1" s="1"/>
  <c r="JU54" i="1"/>
  <c r="MF54" i="1" s="1"/>
  <c r="JS43" i="1"/>
  <c r="MD43" i="1" s="1"/>
  <c r="JW36" i="1"/>
  <c r="MH36" i="1" s="1"/>
  <c r="KB35" i="1"/>
  <c r="MM35" i="1" s="1"/>
  <c r="JN35" i="1"/>
  <c r="LY35" i="1" s="1"/>
  <c r="JS34" i="1"/>
  <c r="MD34" i="1" s="1"/>
  <c r="JU57" i="1"/>
  <c r="MF57" i="1" s="1"/>
  <c r="JP54" i="1"/>
  <c r="MA54" i="1" s="1"/>
  <c r="JS36" i="1"/>
  <c r="MD36" i="1" s="1"/>
  <c r="JW56" i="1"/>
  <c r="MH56" i="1" s="1"/>
  <c r="KB34" i="1"/>
  <c r="MM34" i="1" s="1"/>
  <c r="JS56" i="1"/>
  <c r="MD56" i="1" s="1"/>
  <c r="JJ43" i="1"/>
  <c r="LU43" i="1" s="1"/>
  <c r="JY34" i="1"/>
  <c r="MJ34" i="1" s="1"/>
  <c r="JO56" i="1"/>
  <c r="LZ56" i="1" s="1"/>
  <c r="JV43" i="1"/>
  <c r="MG43" i="1" s="1"/>
  <c r="JY36" i="1"/>
  <c r="MJ36" i="1" s="1"/>
  <c r="JP35" i="1"/>
  <c r="MA35" i="1" s="1"/>
  <c r="JJ57" i="1"/>
  <c r="LU57" i="1" s="1"/>
  <c r="JO35" i="1"/>
  <c r="LZ35" i="1" s="1"/>
  <c r="JY56" i="1"/>
  <c r="MJ56" i="1" s="1"/>
  <c r="JO43" i="1"/>
  <c r="LZ43" i="1" s="1"/>
  <c r="JJ35" i="1"/>
  <c r="LU35" i="1" s="1"/>
  <c r="JO54" i="1"/>
  <c r="LZ54" i="1" s="1"/>
  <c r="JN43" i="1"/>
  <c r="LY43" i="1" s="1"/>
  <c r="JW35" i="1"/>
  <c r="MH35" i="1" s="1"/>
  <c r="JP57" i="1"/>
  <c r="MA57" i="1" s="1"/>
  <c r="JL54" i="1"/>
  <c r="LW54" i="1" s="1"/>
  <c r="KA43" i="1"/>
  <c r="ML43" i="1" s="1"/>
  <c r="JT35" i="1"/>
  <c r="ME35" i="1" s="1"/>
  <c r="JK34" i="1"/>
  <c r="LV34" i="1" s="1"/>
  <c r="KB57" i="1"/>
  <c r="MM57" i="1" s="1"/>
  <c r="JK57" i="1"/>
  <c r="LV57" i="1" s="1"/>
  <c r="JK36" i="1"/>
  <c r="LV36" i="1" s="1"/>
  <c r="JU34" i="1"/>
  <c r="MF34" i="1" s="1"/>
  <c r="JY57" i="1"/>
  <c r="MJ57" i="1" s="1"/>
  <c r="KA56" i="1"/>
  <c r="ML56" i="1" s="1"/>
  <c r="JL56" i="1"/>
  <c r="LW56" i="1" s="1"/>
  <c r="JS54" i="1"/>
  <c r="MD54" i="1" s="1"/>
  <c r="JR43" i="1"/>
  <c r="MC43" i="1" s="1"/>
  <c r="JV36" i="1"/>
  <c r="MG36" i="1" s="1"/>
  <c r="KA35" i="1"/>
  <c r="ML35" i="1" s="1"/>
  <c r="JM35" i="1"/>
  <c r="LX35" i="1" s="1"/>
  <c r="JR34" i="1"/>
  <c r="MC34" i="1" s="1"/>
  <c r="JX56" i="1"/>
  <c r="MI56" i="1" s="1"/>
  <c r="JX35" i="1"/>
  <c r="MI35" i="1" s="1"/>
  <c r="JO34" i="1"/>
  <c r="LZ34" i="1" s="1"/>
  <c r="JS57" i="1"/>
  <c r="MD57" i="1" s="1"/>
  <c r="JR36" i="1"/>
  <c r="MC36" i="1" s="1"/>
  <c r="JN34" i="1"/>
  <c r="LY34" i="1" s="1"/>
  <c r="KA54" i="1"/>
  <c r="ML54" i="1" s="1"/>
  <c r="JO36" i="1"/>
  <c r="LZ36" i="1" s="1"/>
  <c r="JX57" i="1"/>
  <c r="MI57" i="1" s="1"/>
  <c r="JZ56" i="1"/>
  <c r="MK56" i="1" s="1"/>
  <c r="JK56" i="1"/>
  <c r="LV56" i="1" s="1"/>
  <c r="JR54" i="1"/>
  <c r="MC54" i="1" s="1"/>
  <c r="JQ43" i="1"/>
  <c r="MB43" i="1" s="1"/>
  <c r="JU36" i="1"/>
  <c r="MF36" i="1" s="1"/>
  <c r="JZ35" i="1"/>
  <c r="MK35" i="1" s="1"/>
  <c r="JL35" i="1"/>
  <c r="LW35" i="1" s="1"/>
  <c r="JQ34" i="1"/>
  <c r="MB34" i="1" s="1"/>
  <c r="JG34" i="1"/>
  <c r="JI34" i="1"/>
  <c r="LT34" i="1" s="1"/>
  <c r="JG35" i="1"/>
  <c r="JI35" i="1"/>
  <c r="LT35" i="1" s="1"/>
  <c r="JG36" i="1"/>
  <c r="JI36" i="1"/>
  <c r="LT36" i="1" s="1"/>
  <c r="JG43" i="1"/>
  <c r="JI43" i="1"/>
  <c r="LT43" i="1" s="1"/>
  <c r="JK43" i="1"/>
  <c r="LV43" i="1" s="1"/>
  <c r="JT43" i="1"/>
  <c r="JW43" i="1"/>
  <c r="JG54" i="1"/>
  <c r="JI54" i="1"/>
  <c r="LT54" i="1" s="1"/>
  <c r="JJ54" i="1"/>
  <c r="LU54" i="1" s="1"/>
  <c r="JT54" i="1"/>
  <c r="JI56" i="1"/>
  <c r="LT56" i="1" s="1"/>
  <c r="JG56" i="1"/>
  <c r="JT56" i="1"/>
  <c r="JI57" i="1"/>
  <c r="LT57" i="1" s="1"/>
  <c r="JG57" i="1"/>
  <c r="JL57" i="1"/>
  <c r="LW57" i="1" s="1"/>
  <c r="JT57" i="1"/>
  <c r="JW57" i="1"/>
  <c r="JJ30" i="1"/>
  <c r="LU30" i="1" s="1"/>
  <c r="JK30" i="1"/>
  <c r="LV30" i="1" s="1"/>
  <c r="JL30" i="1"/>
  <c r="LW30" i="1" s="1"/>
  <c r="JM30" i="1"/>
  <c r="LX30" i="1" s="1"/>
  <c r="JO30" i="1"/>
  <c r="LZ30" i="1" s="1"/>
  <c r="JP30" i="1"/>
  <c r="MA30" i="1" s="1"/>
  <c r="JQ30" i="1"/>
  <c r="MB30" i="1" s="1"/>
  <c r="JR30" i="1"/>
  <c r="MC30" i="1" s="1"/>
  <c r="JS30" i="1"/>
  <c r="MD30" i="1" s="1"/>
  <c r="JT30" i="1"/>
  <c r="ME30" i="1" s="1"/>
  <c r="JU30" i="1"/>
  <c r="MF30" i="1" s="1"/>
  <c r="JV30" i="1"/>
  <c r="MG30" i="1" s="1"/>
  <c r="JW30" i="1"/>
  <c r="MH30" i="1" s="1"/>
  <c r="JX30" i="1"/>
  <c r="MI30" i="1" s="1"/>
  <c r="JY30" i="1"/>
  <c r="MJ30" i="1" s="1"/>
  <c r="JZ30" i="1"/>
  <c r="MK30" i="1" s="1"/>
  <c r="KA30" i="1"/>
  <c r="ML30" i="1" s="1"/>
  <c r="KB30" i="1"/>
  <c r="MM30" i="1" s="1"/>
  <c r="JI30" i="1"/>
  <c r="LT30" i="1" s="1"/>
  <c r="MN30" i="1" s="1"/>
  <c r="MO30" i="1" s="1"/>
  <c r="MS30" i="1" s="1"/>
  <c r="JG30" i="1"/>
  <c r="JN30" i="1"/>
  <c r="LY30" i="1" s="1"/>
  <c r="GQ40" i="1"/>
  <c r="GR40" i="1" s="1"/>
  <c r="GS40" i="1" s="1"/>
  <c r="GT40" i="1" s="1"/>
  <c r="HH40" i="1" s="1"/>
  <c r="IC40" i="1" s="1"/>
  <c r="GQ42" i="1"/>
  <c r="GR42" i="1" s="1"/>
  <c r="GS42" i="1" s="1"/>
  <c r="GT42" i="1" s="1"/>
  <c r="IX42" i="1"/>
  <c r="GQ52" i="1"/>
  <c r="GR52" i="1" s="1"/>
  <c r="GS52" i="1" s="1"/>
  <c r="GQ33" i="1"/>
  <c r="GR33" i="1" s="1"/>
  <c r="GS33" i="1" s="1"/>
  <c r="IS33" i="1" s="1"/>
  <c r="GQ48" i="1"/>
  <c r="GR48" i="1" s="1"/>
  <c r="GS48" i="1" s="1"/>
  <c r="IX48" i="1" s="1"/>
  <c r="IW49" i="1"/>
  <c r="GQ58" i="1"/>
  <c r="GR58" i="1" s="1"/>
  <c r="GS58" i="1" s="1"/>
  <c r="IW58" i="1"/>
  <c r="GQ38" i="1"/>
  <c r="GR38" i="1" s="1"/>
  <c r="GS38" i="1" s="1"/>
  <c r="GT38" i="1" s="1"/>
  <c r="HG38" i="1" s="1"/>
  <c r="IB38" i="1" s="1"/>
  <c r="IW38" i="1"/>
  <c r="IU24" i="1"/>
  <c r="IW53" i="1"/>
  <c r="IW39" i="1"/>
  <c r="IR15" i="1"/>
  <c r="GQ44" i="1"/>
  <c r="GR44" i="1" s="1"/>
  <c r="GS44" i="1" s="1"/>
  <c r="IW44" i="1"/>
  <c r="GQ45" i="1"/>
  <c r="GR45" i="1" s="1"/>
  <c r="GS45" i="1" s="1"/>
  <c r="IW45" i="1"/>
  <c r="GQ50" i="1"/>
  <c r="GR50" i="1" s="1"/>
  <c r="GS50" i="1" s="1"/>
  <c r="GT50" i="1" s="1"/>
  <c r="HG50" i="1" s="1"/>
  <c r="IB50" i="1" s="1"/>
  <c r="IW50" i="1"/>
  <c r="IZ9" i="1"/>
  <c r="IL23" i="1"/>
  <c r="IW55" i="1"/>
  <c r="GQ41" i="1"/>
  <c r="GR41" i="1" s="1"/>
  <c r="GS41" i="1" s="1"/>
  <c r="IW41" i="1"/>
  <c r="GQ47" i="1"/>
  <c r="GR47" i="1" s="1"/>
  <c r="GS47" i="1" s="1"/>
  <c r="GT47" i="1" s="1"/>
  <c r="IZ47" i="1"/>
  <c r="GQ46" i="1"/>
  <c r="GR46" i="1" s="1"/>
  <c r="GS46" i="1" s="1"/>
  <c r="GT46" i="1" s="1"/>
  <c r="IW46" i="1"/>
  <c r="GQ32" i="1"/>
  <c r="GR32" i="1" s="1"/>
  <c r="GS32" i="1" s="1"/>
  <c r="GT32" i="1" s="1"/>
  <c r="IW32" i="1"/>
  <c r="IR19" i="1"/>
  <c r="IW51" i="1"/>
  <c r="IW37" i="1"/>
  <c r="GQ37" i="1"/>
  <c r="GR37" i="1" s="1"/>
  <c r="GS37" i="1" s="1"/>
  <c r="GQ27" i="1"/>
  <c r="GR27" i="1" s="1"/>
  <c r="GS27" i="1" s="1"/>
  <c r="GQ49" i="1"/>
  <c r="GR49" i="1" s="1"/>
  <c r="GQ28" i="1"/>
  <c r="GR28" i="1" s="1"/>
  <c r="GS28" i="1" s="1"/>
  <c r="GQ31" i="1"/>
  <c r="GR31" i="1" s="1"/>
  <c r="GQ51" i="1"/>
  <c r="GR51" i="1" s="1"/>
  <c r="GQ55" i="1"/>
  <c r="GR55" i="1" s="1"/>
  <c r="GS55" i="1" s="1"/>
  <c r="GQ53" i="1"/>
  <c r="GR53" i="1" s="1"/>
  <c r="GS53" i="1" s="1"/>
  <c r="GQ39" i="1"/>
  <c r="GR39" i="1" s="1"/>
  <c r="GS39" i="1" s="1"/>
  <c r="GQ29" i="1"/>
  <c r="GR29" i="1" s="1"/>
  <c r="JF56" i="1"/>
  <c r="GT57" i="1"/>
  <c r="GT44" i="1"/>
  <c r="JF30" i="1"/>
  <c r="GT43" i="1"/>
  <c r="GT54" i="1"/>
  <c r="HG54" i="1" s="1"/>
  <c r="IB54" i="1" s="1"/>
  <c r="JF54" i="1" s="1"/>
  <c r="GT45" i="1"/>
  <c r="HJ53" i="1"/>
  <c r="IE53" i="1" s="1"/>
  <c r="GT30" i="1"/>
  <c r="GT34" i="1"/>
  <c r="GT35" i="1"/>
  <c r="GT36" i="1"/>
  <c r="GT58" i="1"/>
  <c r="HG58" i="1" s="1"/>
  <c r="IB58" i="1" s="1"/>
  <c r="GT48" i="1"/>
  <c r="IX40" i="1" l="1"/>
  <c r="MN35" i="1"/>
  <c r="MO35" i="1" s="1"/>
  <c r="ME56" i="1"/>
  <c r="MN56" i="1" s="1"/>
  <c r="MO56" i="1" s="1"/>
  <c r="MS56" i="1" s="1"/>
  <c r="IM29" i="1"/>
  <c r="GS29" i="1"/>
  <c r="GS31" i="1"/>
  <c r="GT31" i="1" s="1"/>
  <c r="MN34" i="1"/>
  <c r="MO34" i="1" s="1"/>
  <c r="GT33" i="1"/>
  <c r="HC33" i="1" s="1"/>
  <c r="HX33" i="1" s="1"/>
  <c r="GS51" i="1"/>
  <c r="GT51" i="1" s="1"/>
  <c r="HH51" i="1" s="1"/>
  <c r="IC51" i="1" s="1"/>
  <c r="MN36" i="1"/>
  <c r="MO36" i="1" s="1"/>
  <c r="IX49" i="1"/>
  <c r="JU49" i="1" s="1"/>
  <c r="GS49" i="1"/>
  <c r="JI40" i="1"/>
  <c r="LT40" i="1" s="1"/>
  <c r="JU40" i="1"/>
  <c r="JX40" i="1"/>
  <c r="MI40" i="1" s="1"/>
  <c r="JW40" i="1"/>
  <c r="MH40" i="1" s="1"/>
  <c r="JV40" i="1"/>
  <c r="MG40" i="1" s="1"/>
  <c r="JM40" i="1"/>
  <c r="LX40" i="1" s="1"/>
  <c r="JN40" i="1"/>
  <c r="LY40" i="1" s="1"/>
  <c r="JL40" i="1"/>
  <c r="LW40" i="1" s="1"/>
  <c r="JO40" i="1"/>
  <c r="LZ40" i="1" s="1"/>
  <c r="JQ40" i="1"/>
  <c r="MB40" i="1" s="1"/>
  <c r="JR40" i="1"/>
  <c r="MC40" i="1" s="1"/>
  <c r="JK40" i="1"/>
  <c r="LV40" i="1" s="1"/>
  <c r="JY40" i="1"/>
  <c r="MJ40" i="1" s="1"/>
  <c r="JT40" i="1"/>
  <c r="JJ40" i="1"/>
  <c r="LU40" i="1" s="1"/>
  <c r="JZ40" i="1"/>
  <c r="MK40" i="1" s="1"/>
  <c r="KA40" i="1"/>
  <c r="ML40" i="1" s="1"/>
  <c r="KB40" i="1"/>
  <c r="MM40" i="1" s="1"/>
  <c r="JG40" i="1"/>
  <c r="JS40" i="1"/>
  <c r="MD40" i="1" s="1"/>
  <c r="JP40" i="1"/>
  <c r="MA40" i="1" s="1"/>
  <c r="JG42" i="1"/>
  <c r="JI42" i="1"/>
  <c r="LT42" i="1" s="1"/>
  <c r="JJ42" i="1"/>
  <c r="LU42" i="1" s="1"/>
  <c r="JK42" i="1"/>
  <c r="LV42" i="1" s="1"/>
  <c r="JL42" i="1"/>
  <c r="LW42" i="1" s="1"/>
  <c r="JM42" i="1"/>
  <c r="LX42" i="1" s="1"/>
  <c r="JN42" i="1"/>
  <c r="LY42" i="1" s="1"/>
  <c r="JO42" i="1"/>
  <c r="LZ42" i="1" s="1"/>
  <c r="JP42" i="1"/>
  <c r="MA42" i="1" s="1"/>
  <c r="KA42" i="1"/>
  <c r="ML42" i="1" s="1"/>
  <c r="JS42" i="1"/>
  <c r="MD42" i="1" s="1"/>
  <c r="JT42" i="1"/>
  <c r="JQ42" i="1"/>
  <c r="MB42" i="1" s="1"/>
  <c r="JR42" i="1"/>
  <c r="MC42" i="1" s="1"/>
  <c r="JV42" i="1"/>
  <c r="MG42" i="1" s="1"/>
  <c r="JW42" i="1"/>
  <c r="MH42" i="1" s="1"/>
  <c r="JX42" i="1"/>
  <c r="MI42" i="1" s="1"/>
  <c r="JY42" i="1"/>
  <c r="MJ42" i="1" s="1"/>
  <c r="JZ42" i="1"/>
  <c r="MK42" i="1" s="1"/>
  <c r="JU42" i="1"/>
  <c r="KB42" i="1"/>
  <c r="MM42" i="1" s="1"/>
  <c r="JJ33" i="1"/>
  <c r="LU33" i="1" s="1"/>
  <c r="JK33" i="1"/>
  <c r="LV33" i="1" s="1"/>
  <c r="JL33" i="1"/>
  <c r="LW33" i="1" s="1"/>
  <c r="JM33" i="1"/>
  <c r="LX33" i="1" s="1"/>
  <c r="JO33" i="1"/>
  <c r="LZ33" i="1" s="1"/>
  <c r="JQ33" i="1"/>
  <c r="MB33" i="1" s="1"/>
  <c r="JR33" i="1"/>
  <c r="MC33" i="1" s="1"/>
  <c r="JS33" i="1"/>
  <c r="MD33" i="1" s="1"/>
  <c r="JP33" i="1"/>
  <c r="JT33" i="1"/>
  <c r="ME33" i="1" s="1"/>
  <c r="KB33" i="1"/>
  <c r="MM33" i="1" s="1"/>
  <c r="JU33" i="1"/>
  <c r="MF33" i="1" s="1"/>
  <c r="JG33" i="1"/>
  <c r="JN33" i="1"/>
  <c r="LY33" i="1" s="1"/>
  <c r="JZ33" i="1"/>
  <c r="MK33" i="1" s="1"/>
  <c r="JY33" i="1"/>
  <c r="MJ33" i="1" s="1"/>
  <c r="JX33" i="1"/>
  <c r="MI33" i="1" s="1"/>
  <c r="JI33" i="1"/>
  <c r="LT33" i="1" s="1"/>
  <c r="JW33" i="1"/>
  <c r="MH33" i="1" s="1"/>
  <c r="JV33" i="1"/>
  <c r="MG33" i="1" s="1"/>
  <c r="KA33" i="1"/>
  <c r="ML33" i="1" s="1"/>
  <c r="KB48" i="1"/>
  <c r="MM48" i="1" s="1"/>
  <c r="JG48" i="1"/>
  <c r="JY48" i="1"/>
  <c r="MJ48" i="1" s="1"/>
  <c r="JX48" i="1"/>
  <c r="MI48" i="1" s="1"/>
  <c r="JU48" i="1"/>
  <c r="JW48" i="1"/>
  <c r="MH48" i="1" s="1"/>
  <c r="KA48" i="1"/>
  <c r="ML48" i="1" s="1"/>
  <c r="JV48" i="1"/>
  <c r="MG48" i="1" s="1"/>
  <c r="JI48" i="1"/>
  <c r="LT48" i="1" s="1"/>
  <c r="JR48" i="1"/>
  <c r="MC48" i="1" s="1"/>
  <c r="JS48" i="1"/>
  <c r="MD48" i="1" s="1"/>
  <c r="JK48" i="1"/>
  <c r="LV48" i="1" s="1"/>
  <c r="JQ48" i="1"/>
  <c r="MB48" i="1" s="1"/>
  <c r="JZ48" i="1"/>
  <c r="MK48" i="1" s="1"/>
  <c r="JP48" i="1"/>
  <c r="MA48" i="1" s="1"/>
  <c r="JO48" i="1"/>
  <c r="LZ48" i="1" s="1"/>
  <c r="JN48" i="1"/>
  <c r="LY48" i="1" s="1"/>
  <c r="JM48" i="1"/>
  <c r="LX48" i="1" s="1"/>
  <c r="JL48" i="1"/>
  <c r="LW48" i="1" s="1"/>
  <c r="JT48" i="1"/>
  <c r="JJ48" i="1"/>
  <c r="LU48" i="1" s="1"/>
  <c r="JT49" i="1"/>
  <c r="JL49" i="1"/>
  <c r="LW49" i="1" s="1"/>
  <c r="JW49" i="1"/>
  <c r="JI49" i="1"/>
  <c r="LT49" i="1" s="1"/>
  <c r="JG49" i="1"/>
  <c r="JK49" i="1"/>
  <c r="LV49" i="1" s="1"/>
  <c r="JJ49" i="1"/>
  <c r="LU49" i="1" s="1"/>
  <c r="JR49" i="1"/>
  <c r="MC49" i="1" s="1"/>
  <c r="JS49" i="1"/>
  <c r="MD49" i="1" s="1"/>
  <c r="JQ49" i="1"/>
  <c r="MB49" i="1" s="1"/>
  <c r="JP49" i="1"/>
  <c r="MA49" i="1" s="1"/>
  <c r="JV49" i="1"/>
  <c r="MG49" i="1" s="1"/>
  <c r="JU58" i="1"/>
  <c r="MF58" i="1" s="1"/>
  <c r="JV58" i="1"/>
  <c r="MG58" i="1" s="1"/>
  <c r="JW58" i="1"/>
  <c r="MH58" i="1" s="1"/>
  <c r="JX58" i="1"/>
  <c r="MI58" i="1" s="1"/>
  <c r="JY58" i="1"/>
  <c r="MJ58" i="1" s="1"/>
  <c r="JZ58" i="1"/>
  <c r="MK58" i="1" s="1"/>
  <c r="KA58" i="1"/>
  <c r="ML58" i="1" s="1"/>
  <c r="KB58" i="1"/>
  <c r="MM58" i="1" s="1"/>
  <c r="JI58" i="1"/>
  <c r="LT58" i="1" s="1"/>
  <c r="JT58" i="1"/>
  <c r="JG58" i="1"/>
  <c r="JJ58" i="1"/>
  <c r="LU58" i="1" s="1"/>
  <c r="JK58" i="1"/>
  <c r="LV58" i="1" s="1"/>
  <c r="JL58" i="1"/>
  <c r="LW58" i="1" s="1"/>
  <c r="JM58" i="1"/>
  <c r="LX58" i="1" s="1"/>
  <c r="JN58" i="1"/>
  <c r="LY58" i="1" s="1"/>
  <c r="JO58" i="1"/>
  <c r="LZ58" i="1" s="1"/>
  <c r="JP58" i="1"/>
  <c r="MA58" i="1" s="1"/>
  <c r="JQ58" i="1"/>
  <c r="MB58" i="1" s="1"/>
  <c r="JR58" i="1"/>
  <c r="MC58" i="1" s="1"/>
  <c r="JS58" i="1"/>
  <c r="MD58" i="1" s="1"/>
  <c r="JG38" i="1"/>
  <c r="JL38" i="1"/>
  <c r="LW38" i="1" s="1"/>
  <c r="JR38" i="1"/>
  <c r="MC38" i="1" s="1"/>
  <c r="JX38" i="1"/>
  <c r="MI38" i="1" s="1"/>
  <c r="JS38" i="1"/>
  <c r="MD38" i="1" s="1"/>
  <c r="JU38" i="1"/>
  <c r="MF38" i="1" s="1"/>
  <c r="JV38" i="1"/>
  <c r="MG38" i="1" s="1"/>
  <c r="JY38" i="1"/>
  <c r="MJ38" i="1" s="1"/>
  <c r="KB38" i="1"/>
  <c r="MM38" i="1" s="1"/>
  <c r="JT38" i="1"/>
  <c r="JO38" i="1"/>
  <c r="LZ38" i="1" s="1"/>
  <c r="JK38" i="1"/>
  <c r="LV38" i="1" s="1"/>
  <c r="KA38" i="1"/>
  <c r="ML38" i="1" s="1"/>
  <c r="JP38" i="1"/>
  <c r="MA38" i="1" s="1"/>
  <c r="JQ38" i="1"/>
  <c r="MB38" i="1" s="1"/>
  <c r="JJ38" i="1"/>
  <c r="LU38" i="1" s="1"/>
  <c r="JW38" i="1"/>
  <c r="JI38" i="1"/>
  <c r="LT38" i="1" s="1"/>
  <c r="JZ38" i="1"/>
  <c r="MK38" i="1" s="1"/>
  <c r="JN38" i="1"/>
  <c r="LY38" i="1" s="1"/>
  <c r="JM38" i="1"/>
  <c r="LX38" i="1" s="1"/>
  <c r="JV39" i="1"/>
  <c r="MG39" i="1" s="1"/>
  <c r="JU39" i="1"/>
  <c r="MF39" i="1" s="1"/>
  <c r="JS39" i="1"/>
  <c r="MD39" i="1" s="1"/>
  <c r="JR39" i="1"/>
  <c r="MC39" i="1" s="1"/>
  <c r="JQ39" i="1"/>
  <c r="MB39" i="1" s="1"/>
  <c r="JP39" i="1"/>
  <c r="MA39" i="1" s="1"/>
  <c r="JO39" i="1"/>
  <c r="LZ39" i="1" s="1"/>
  <c r="JN39" i="1"/>
  <c r="LY39" i="1" s="1"/>
  <c r="JM39" i="1"/>
  <c r="LX39" i="1" s="1"/>
  <c r="JK39" i="1"/>
  <c r="LV39" i="1" s="1"/>
  <c r="JJ39" i="1"/>
  <c r="LU39" i="1" s="1"/>
  <c r="JY39" i="1"/>
  <c r="MJ39" i="1" s="1"/>
  <c r="JT39" i="1"/>
  <c r="JX39" i="1"/>
  <c r="MI39" i="1" s="1"/>
  <c r="KB39" i="1"/>
  <c r="MM39" i="1" s="1"/>
  <c r="KA39" i="1"/>
  <c r="ML39" i="1" s="1"/>
  <c r="JZ39" i="1"/>
  <c r="MK39" i="1" s="1"/>
  <c r="JW39" i="1"/>
  <c r="JL39" i="1"/>
  <c r="LW39" i="1" s="1"/>
  <c r="JI39" i="1"/>
  <c r="LT39" i="1" s="1"/>
  <c r="JG39" i="1"/>
  <c r="JN44" i="1"/>
  <c r="LY44" i="1" s="1"/>
  <c r="JV44" i="1"/>
  <c r="MG44" i="1" s="1"/>
  <c r="JX44" i="1"/>
  <c r="MI44" i="1" s="1"/>
  <c r="JO44" i="1"/>
  <c r="LZ44" i="1" s="1"/>
  <c r="JP44" i="1"/>
  <c r="MA44" i="1" s="1"/>
  <c r="JY44" i="1"/>
  <c r="MJ44" i="1" s="1"/>
  <c r="JQ44" i="1"/>
  <c r="MB44" i="1" s="1"/>
  <c r="JZ44" i="1"/>
  <c r="MK44" i="1" s="1"/>
  <c r="JI44" i="1"/>
  <c r="LT44" i="1" s="1"/>
  <c r="KB44" i="1"/>
  <c r="MM44" i="1" s="1"/>
  <c r="JJ44" i="1"/>
  <c r="LU44" i="1" s="1"/>
  <c r="JT44" i="1"/>
  <c r="JW44" i="1"/>
  <c r="JG44" i="1"/>
  <c r="KA44" i="1"/>
  <c r="ML44" i="1" s="1"/>
  <c r="JK44" i="1"/>
  <c r="LV44" i="1" s="1"/>
  <c r="JL44" i="1"/>
  <c r="LW44" i="1" s="1"/>
  <c r="JM44" i="1"/>
  <c r="LX44" i="1" s="1"/>
  <c r="JU44" i="1"/>
  <c r="MF44" i="1" s="1"/>
  <c r="JS44" i="1"/>
  <c r="MD44" i="1" s="1"/>
  <c r="JR44" i="1"/>
  <c r="MC44" i="1" s="1"/>
  <c r="KB45" i="1"/>
  <c r="MM45" i="1" s="1"/>
  <c r="JT45" i="1"/>
  <c r="JU45" i="1"/>
  <c r="MF45" i="1" s="1"/>
  <c r="JS45" i="1"/>
  <c r="MD45" i="1" s="1"/>
  <c r="JR45" i="1"/>
  <c r="MC45" i="1" s="1"/>
  <c r="JP45" i="1"/>
  <c r="MA45" i="1" s="1"/>
  <c r="JO45" i="1"/>
  <c r="LZ45" i="1" s="1"/>
  <c r="JG45" i="1"/>
  <c r="JW45" i="1"/>
  <c r="JI45" i="1"/>
  <c r="LT45" i="1" s="1"/>
  <c r="KA45" i="1"/>
  <c r="ML45" i="1" s="1"/>
  <c r="JZ45" i="1"/>
  <c r="MK45" i="1" s="1"/>
  <c r="JY45" i="1"/>
  <c r="MJ45" i="1" s="1"/>
  <c r="JX45" i="1"/>
  <c r="MI45" i="1" s="1"/>
  <c r="JN45" i="1"/>
  <c r="LY45" i="1" s="1"/>
  <c r="JM45" i="1"/>
  <c r="LX45" i="1" s="1"/>
  <c r="JL45" i="1"/>
  <c r="LW45" i="1" s="1"/>
  <c r="JK45" i="1"/>
  <c r="LV45" i="1" s="1"/>
  <c r="JV45" i="1"/>
  <c r="MG45" i="1" s="1"/>
  <c r="JQ45" i="1"/>
  <c r="MB45" i="1" s="1"/>
  <c r="JJ45" i="1"/>
  <c r="LU45" i="1" s="1"/>
  <c r="JR50" i="1"/>
  <c r="MC50" i="1" s="1"/>
  <c r="JS50" i="1"/>
  <c r="MD50" i="1" s="1"/>
  <c r="KB50" i="1"/>
  <c r="MM50" i="1" s="1"/>
  <c r="JU50" i="1"/>
  <c r="MF50" i="1" s="1"/>
  <c r="KA50" i="1"/>
  <c r="ML50" i="1" s="1"/>
  <c r="JJ50" i="1"/>
  <c r="LU50" i="1" s="1"/>
  <c r="JY50" i="1"/>
  <c r="MJ50" i="1" s="1"/>
  <c r="JK50" i="1"/>
  <c r="LV50" i="1" s="1"/>
  <c r="JL50" i="1"/>
  <c r="LW50" i="1" s="1"/>
  <c r="JM50" i="1"/>
  <c r="LX50" i="1" s="1"/>
  <c r="JN50" i="1"/>
  <c r="LY50" i="1" s="1"/>
  <c r="JW50" i="1"/>
  <c r="MH50" i="1" s="1"/>
  <c r="JV50" i="1"/>
  <c r="MG50" i="1" s="1"/>
  <c r="JX50" i="1"/>
  <c r="MI50" i="1" s="1"/>
  <c r="JT50" i="1"/>
  <c r="JG50" i="1"/>
  <c r="JI50" i="1"/>
  <c r="LT50" i="1" s="1"/>
  <c r="JO50" i="1"/>
  <c r="LZ50" i="1" s="1"/>
  <c r="JP50" i="1"/>
  <c r="MA50" i="1" s="1"/>
  <c r="JQ50" i="1"/>
  <c r="MB50" i="1" s="1"/>
  <c r="JZ50" i="1"/>
  <c r="MK50" i="1" s="1"/>
  <c r="JW55" i="1"/>
  <c r="MH55" i="1" s="1"/>
  <c r="JR55" i="1"/>
  <c r="MC55" i="1" s="1"/>
  <c r="JZ55" i="1"/>
  <c r="MK55" i="1" s="1"/>
  <c r="JV55" i="1"/>
  <c r="MG55" i="1" s="1"/>
  <c r="JT55" i="1"/>
  <c r="JU55" i="1"/>
  <c r="MF55" i="1" s="1"/>
  <c r="JQ55" i="1"/>
  <c r="MB55" i="1" s="1"/>
  <c r="JK55" i="1"/>
  <c r="LV55" i="1" s="1"/>
  <c r="JL55" i="1"/>
  <c r="LW55" i="1" s="1"/>
  <c r="JM55" i="1"/>
  <c r="LX55" i="1" s="1"/>
  <c r="KB55" i="1"/>
  <c r="MM55" i="1" s="1"/>
  <c r="JN55" i="1"/>
  <c r="LY55" i="1" s="1"/>
  <c r="JG55" i="1"/>
  <c r="JI55" i="1"/>
  <c r="LT55" i="1" s="1"/>
  <c r="JJ55" i="1"/>
  <c r="LU55" i="1" s="1"/>
  <c r="JO55" i="1"/>
  <c r="LZ55" i="1" s="1"/>
  <c r="JS55" i="1"/>
  <c r="MD55" i="1" s="1"/>
  <c r="KA55" i="1"/>
  <c r="ML55" i="1" s="1"/>
  <c r="JY55" i="1"/>
  <c r="MJ55" i="1" s="1"/>
  <c r="JX55" i="1"/>
  <c r="MI55" i="1" s="1"/>
  <c r="JP55" i="1"/>
  <c r="MA55" i="1" s="1"/>
  <c r="KB47" i="1"/>
  <c r="MM47" i="1" s="1"/>
  <c r="JZ47" i="1"/>
  <c r="MK47" i="1" s="1"/>
  <c r="JL47" i="1"/>
  <c r="LW47" i="1" s="1"/>
  <c r="JM47" i="1"/>
  <c r="LX47" i="1" s="1"/>
  <c r="JN47" i="1"/>
  <c r="LY47" i="1" s="1"/>
  <c r="JP47" i="1"/>
  <c r="MA47" i="1" s="1"/>
  <c r="JO47" i="1"/>
  <c r="LZ47" i="1" s="1"/>
  <c r="JQ47" i="1"/>
  <c r="MB47" i="1" s="1"/>
  <c r="JR47" i="1"/>
  <c r="MC47" i="1" s="1"/>
  <c r="JG47" i="1"/>
  <c r="JS47" i="1"/>
  <c r="MD47" i="1" s="1"/>
  <c r="JU47" i="1"/>
  <c r="MF47" i="1" s="1"/>
  <c r="JK47" i="1"/>
  <c r="LV47" i="1" s="1"/>
  <c r="JX47" i="1"/>
  <c r="MI47" i="1" s="1"/>
  <c r="JY47" i="1"/>
  <c r="MJ47" i="1" s="1"/>
  <c r="JI47" i="1"/>
  <c r="LT47" i="1" s="1"/>
  <c r="JT47" i="1"/>
  <c r="KA47" i="1"/>
  <c r="ML47" i="1" s="1"/>
  <c r="JW47" i="1"/>
  <c r="JV47" i="1"/>
  <c r="MG47" i="1" s="1"/>
  <c r="JJ47" i="1"/>
  <c r="LU47" i="1" s="1"/>
  <c r="JI46" i="1"/>
  <c r="LT46" i="1" s="1"/>
  <c r="JQ46" i="1"/>
  <c r="MB46" i="1" s="1"/>
  <c r="JJ46" i="1"/>
  <c r="LU46" i="1" s="1"/>
  <c r="JK46" i="1"/>
  <c r="LV46" i="1" s="1"/>
  <c r="JM46" i="1"/>
  <c r="LX46" i="1" s="1"/>
  <c r="JO46" i="1"/>
  <c r="LZ46" i="1" s="1"/>
  <c r="JP46" i="1"/>
  <c r="MA46" i="1" s="1"/>
  <c r="JR46" i="1"/>
  <c r="MC46" i="1" s="1"/>
  <c r="JS46" i="1"/>
  <c r="MD46" i="1" s="1"/>
  <c r="JU46" i="1"/>
  <c r="MF46" i="1" s="1"/>
  <c r="JV46" i="1"/>
  <c r="MG46" i="1" s="1"/>
  <c r="JW46" i="1"/>
  <c r="MH46" i="1" s="1"/>
  <c r="JX46" i="1"/>
  <c r="MI46" i="1" s="1"/>
  <c r="JZ46" i="1"/>
  <c r="MK46" i="1" s="1"/>
  <c r="KA46" i="1"/>
  <c r="ML46" i="1" s="1"/>
  <c r="KB46" i="1"/>
  <c r="MM46" i="1" s="1"/>
  <c r="JG46" i="1"/>
  <c r="JT46" i="1"/>
  <c r="JY46" i="1"/>
  <c r="MJ46" i="1" s="1"/>
  <c r="JN46" i="1"/>
  <c r="LY46" i="1" s="1"/>
  <c r="JL46" i="1"/>
  <c r="LW46" i="1" s="1"/>
  <c r="JQ32" i="1"/>
  <c r="MB32" i="1" s="1"/>
  <c r="JP32" i="1"/>
  <c r="MA32" i="1" s="1"/>
  <c r="JO32" i="1"/>
  <c r="LZ32" i="1" s="1"/>
  <c r="JN32" i="1"/>
  <c r="LY32" i="1" s="1"/>
  <c r="JM32" i="1"/>
  <c r="LX32" i="1" s="1"/>
  <c r="JL32" i="1"/>
  <c r="LW32" i="1" s="1"/>
  <c r="JK32" i="1"/>
  <c r="LV32" i="1" s="1"/>
  <c r="JJ32" i="1"/>
  <c r="LU32" i="1" s="1"/>
  <c r="KB32" i="1"/>
  <c r="MM32" i="1" s="1"/>
  <c r="KA32" i="1"/>
  <c r="ML32" i="1" s="1"/>
  <c r="JZ32" i="1"/>
  <c r="MK32" i="1" s="1"/>
  <c r="JY32" i="1"/>
  <c r="MJ32" i="1" s="1"/>
  <c r="JX32" i="1"/>
  <c r="MI32" i="1" s="1"/>
  <c r="JW32" i="1"/>
  <c r="MH32" i="1" s="1"/>
  <c r="JV32" i="1"/>
  <c r="MG32" i="1" s="1"/>
  <c r="JU32" i="1"/>
  <c r="MF32" i="1" s="1"/>
  <c r="JT32" i="1"/>
  <c r="JS32" i="1"/>
  <c r="MD32" i="1" s="1"/>
  <c r="JR32" i="1"/>
  <c r="JI32" i="1"/>
  <c r="LT32" i="1" s="1"/>
  <c r="JG32" i="1"/>
  <c r="JG15" i="1"/>
  <c r="JI15" i="1"/>
  <c r="LT15" i="1" s="1"/>
  <c r="JO15" i="1"/>
  <c r="JJ15" i="1"/>
  <c r="LU15" i="1" s="1"/>
  <c r="JK15" i="1"/>
  <c r="LV15" i="1" s="1"/>
  <c r="JL15" i="1"/>
  <c r="LW15" i="1" s="1"/>
  <c r="JM15" i="1"/>
  <c r="LX15" i="1" s="1"/>
  <c r="JN15" i="1"/>
  <c r="LY15" i="1" s="1"/>
  <c r="JP15" i="1"/>
  <c r="MA15" i="1" s="1"/>
  <c r="JQ15" i="1"/>
  <c r="MB15" i="1" s="1"/>
  <c r="JR15" i="1"/>
  <c r="MC15" i="1" s="1"/>
  <c r="JS15" i="1"/>
  <c r="MD15" i="1" s="1"/>
  <c r="JT15" i="1"/>
  <c r="ME15" i="1" s="1"/>
  <c r="JU15" i="1"/>
  <c r="MF15" i="1" s="1"/>
  <c r="JV15" i="1"/>
  <c r="MG15" i="1" s="1"/>
  <c r="JW15" i="1"/>
  <c r="MH15" i="1" s="1"/>
  <c r="JX15" i="1"/>
  <c r="MI15" i="1" s="1"/>
  <c r="JY15" i="1"/>
  <c r="MJ15" i="1" s="1"/>
  <c r="JZ15" i="1"/>
  <c r="MK15" i="1" s="1"/>
  <c r="KA15" i="1"/>
  <c r="ML15" i="1" s="1"/>
  <c r="KB15" i="1"/>
  <c r="MM15" i="1" s="1"/>
  <c r="IU29" i="1"/>
  <c r="IT29" i="1"/>
  <c r="IW29" i="1"/>
  <c r="IO29" i="1"/>
  <c r="IW31" i="1"/>
  <c r="IO31" i="1"/>
  <c r="IM31" i="1"/>
  <c r="IX41" i="1"/>
  <c r="JF41" i="1" s="1"/>
  <c r="GT41" i="1"/>
  <c r="GT52" i="1"/>
  <c r="IX52" i="1"/>
  <c r="GT37" i="1"/>
  <c r="HM37" i="1" s="1"/>
  <c r="IH37" i="1" s="1"/>
  <c r="JC37" i="1"/>
  <c r="IT27" i="1"/>
  <c r="IW27" i="1"/>
  <c r="JT27" i="1" s="1"/>
  <c r="GT28" i="1"/>
  <c r="HC28" i="1" s="1"/>
  <c r="HX28" i="1" s="1"/>
  <c r="IS28" i="1"/>
  <c r="IW28" i="1"/>
  <c r="JT28" i="1" s="1"/>
  <c r="ME28" i="1" s="1"/>
  <c r="GT53" i="1"/>
  <c r="HM53" i="1" s="1"/>
  <c r="IH53" i="1" s="1"/>
  <c r="JC53" i="1"/>
  <c r="MP56" i="1"/>
  <c r="MR56" i="1" s="1"/>
  <c r="MP30" i="1"/>
  <c r="MR30" i="1" s="1"/>
  <c r="GT49" i="1"/>
  <c r="HH49" i="1" s="1"/>
  <c r="IC49" i="1" s="1"/>
  <c r="GT27" i="1"/>
  <c r="HG27" i="1" s="1"/>
  <c r="IB27" i="1" s="1"/>
  <c r="GT55" i="1"/>
  <c r="HK27" i="1"/>
  <c r="IF27" i="1" s="1"/>
  <c r="HG37" i="1"/>
  <c r="IB37" i="1" s="1"/>
  <c r="HG42" i="1"/>
  <c r="IB42" i="1" s="1"/>
  <c r="HH42" i="1"/>
  <c r="IC42" i="1" s="1"/>
  <c r="JF33" i="1"/>
  <c r="MA33" i="1" s="1"/>
  <c r="HG48" i="1"/>
  <c r="IB48" i="1" s="1"/>
  <c r="HH48" i="1"/>
  <c r="IC48" i="1" s="1"/>
  <c r="HG53" i="1"/>
  <c r="IB53" i="1" s="1"/>
  <c r="HG51" i="1"/>
  <c r="IB51" i="1" s="1"/>
  <c r="GT39" i="1"/>
  <c r="HG39" i="1" s="1"/>
  <c r="IB39" i="1" s="1"/>
  <c r="GT29" i="1"/>
  <c r="ME54" i="1"/>
  <c r="MN54" i="1" s="1"/>
  <c r="MO54" i="1" s="1"/>
  <c r="MS54" i="1" s="1"/>
  <c r="JF50" i="1"/>
  <c r="ME50" i="1" s="1"/>
  <c r="HG49" i="1"/>
  <c r="IB49" i="1" s="1"/>
  <c r="JF58" i="1"/>
  <c r="ME58" i="1" s="1"/>
  <c r="HG55" i="1"/>
  <c r="IB55" i="1" s="1"/>
  <c r="HJ47" i="1"/>
  <c r="IE47" i="1" s="1"/>
  <c r="HG47" i="1"/>
  <c r="IB47" i="1" s="1"/>
  <c r="HJ45" i="1"/>
  <c r="IE45" i="1" s="1"/>
  <c r="MH45" i="1" s="1"/>
  <c r="HG45" i="1"/>
  <c r="IB45" i="1" s="1"/>
  <c r="HG46" i="1"/>
  <c r="IB46" i="1" s="1"/>
  <c r="HG40" i="1"/>
  <c r="IB40" i="1" s="1"/>
  <c r="HJ43" i="1"/>
  <c r="IE43" i="1" s="1"/>
  <c r="HG43" i="1"/>
  <c r="IB43" i="1" s="1"/>
  <c r="HJ44" i="1"/>
  <c r="IE44" i="1" s="1"/>
  <c r="HG44" i="1"/>
  <c r="IB44" i="1" s="1"/>
  <c r="HJ57" i="1"/>
  <c r="IE57" i="1" s="1"/>
  <c r="HG57" i="1"/>
  <c r="IB57" i="1" s="1"/>
  <c r="HJ39" i="1"/>
  <c r="IE39" i="1" s="1"/>
  <c r="HJ49" i="1"/>
  <c r="IE49" i="1" s="1"/>
  <c r="HF29" i="1"/>
  <c r="IA29" i="1" s="1"/>
  <c r="GZ29" i="1"/>
  <c r="HU29" i="1" s="1"/>
  <c r="HA29" i="1"/>
  <c r="HV29" i="1" s="1"/>
  <c r="HK29" i="1"/>
  <c r="IF29" i="1" s="1"/>
  <c r="HI29" i="1"/>
  <c r="ID29" i="1" s="1"/>
  <c r="HG32" i="1"/>
  <c r="IB32" i="1" s="1"/>
  <c r="HE32" i="1"/>
  <c r="HZ32" i="1" s="1"/>
  <c r="HJ37" i="1"/>
  <c r="IE37" i="1" s="1"/>
  <c r="HJ38" i="1"/>
  <c r="IE38" i="1" s="1"/>
  <c r="HG31" i="1" l="1"/>
  <c r="IB31" i="1" s="1"/>
  <c r="GV31" i="1"/>
  <c r="HQ31" i="1" s="1"/>
  <c r="MN50" i="1"/>
  <c r="MO50" i="1" s="1"/>
  <c r="MS50" i="1" s="1"/>
  <c r="KB49" i="1"/>
  <c r="MM49" i="1" s="1"/>
  <c r="KA49" i="1"/>
  <c r="ML49" i="1" s="1"/>
  <c r="JM49" i="1"/>
  <c r="LX49" i="1" s="1"/>
  <c r="IL31" i="1"/>
  <c r="JJ31" i="1" s="1"/>
  <c r="JN49" i="1"/>
  <c r="LY49" i="1" s="1"/>
  <c r="MN58" i="1"/>
  <c r="MO58" i="1" s="1"/>
  <c r="MS58" i="1" s="1"/>
  <c r="MS36" i="1"/>
  <c r="MP36" i="1"/>
  <c r="MR36" i="1" s="1"/>
  <c r="JT29" i="1"/>
  <c r="MS34" i="1"/>
  <c r="MP34" i="1"/>
  <c r="MR34" i="1" s="1"/>
  <c r="JQ29" i="1"/>
  <c r="HG28" i="1"/>
  <c r="IB28" i="1" s="1"/>
  <c r="JF28" i="1" s="1"/>
  <c r="JZ49" i="1"/>
  <c r="MK49" i="1" s="1"/>
  <c r="MN33" i="1"/>
  <c r="MO33" i="1" s="1"/>
  <c r="MS33" i="1" s="1"/>
  <c r="JL31" i="1"/>
  <c r="IX51" i="1"/>
  <c r="JO49" i="1"/>
  <c r="LZ49" i="1" s="1"/>
  <c r="JY49" i="1"/>
  <c r="MJ49" i="1" s="1"/>
  <c r="MS35" i="1"/>
  <c r="MP35" i="1"/>
  <c r="MR35" i="1" s="1"/>
  <c r="JR29" i="1"/>
  <c r="JX49" i="1"/>
  <c r="MI49" i="1" s="1"/>
  <c r="KA29" i="1"/>
  <c r="ML29" i="1" s="1"/>
  <c r="JV29" i="1"/>
  <c r="JY29" i="1"/>
  <c r="MJ29" i="1" s="1"/>
  <c r="JS29" i="1"/>
  <c r="JI29" i="1"/>
  <c r="LT29" i="1" s="1"/>
  <c r="JJ29" i="1"/>
  <c r="JM29" i="1"/>
  <c r="JW29" i="1"/>
  <c r="MH29" i="1" s="1"/>
  <c r="JX29" i="1"/>
  <c r="JL29" i="1"/>
  <c r="JZ29" i="1"/>
  <c r="MK29" i="1" s="1"/>
  <c r="JG29" i="1"/>
  <c r="JK29" i="1"/>
  <c r="LV29" i="1" s="1"/>
  <c r="KB29" i="1"/>
  <c r="MM29" i="1" s="1"/>
  <c r="JU29" i="1"/>
  <c r="MF29" i="1" s="1"/>
  <c r="JP29" i="1"/>
  <c r="MA29" i="1" s="1"/>
  <c r="JO29" i="1"/>
  <c r="LZ29" i="1" s="1"/>
  <c r="JN29" i="1"/>
  <c r="LY29" i="1" s="1"/>
  <c r="JZ31" i="1"/>
  <c r="MK31" i="1" s="1"/>
  <c r="JK31" i="1"/>
  <c r="LV31" i="1" s="1"/>
  <c r="JM31" i="1"/>
  <c r="LX31" i="1" s="1"/>
  <c r="JO31" i="1"/>
  <c r="LZ31" i="1" s="1"/>
  <c r="JP31" i="1"/>
  <c r="MA31" i="1" s="1"/>
  <c r="JQ31" i="1"/>
  <c r="MB31" i="1" s="1"/>
  <c r="JR31" i="1"/>
  <c r="MC31" i="1" s="1"/>
  <c r="JS31" i="1"/>
  <c r="MD31" i="1" s="1"/>
  <c r="JG31" i="1"/>
  <c r="JN31" i="1"/>
  <c r="LY31" i="1" s="1"/>
  <c r="JU31" i="1"/>
  <c r="MF31" i="1" s="1"/>
  <c r="JY31" i="1"/>
  <c r="MJ31" i="1" s="1"/>
  <c r="JU41" i="1"/>
  <c r="MF41" i="1" s="1"/>
  <c r="MN41" i="1" s="1"/>
  <c r="JR41" i="1"/>
  <c r="MC41" i="1" s="1"/>
  <c r="JV41" i="1"/>
  <c r="MG41" i="1" s="1"/>
  <c r="JQ41" i="1"/>
  <c r="MB41" i="1" s="1"/>
  <c r="JW41" i="1"/>
  <c r="MH41" i="1" s="1"/>
  <c r="JX41" i="1"/>
  <c r="MI41" i="1" s="1"/>
  <c r="JZ41" i="1"/>
  <c r="MK41" i="1" s="1"/>
  <c r="KA41" i="1"/>
  <c r="ML41" i="1" s="1"/>
  <c r="KB41" i="1"/>
  <c r="MM41" i="1" s="1"/>
  <c r="JY41" i="1"/>
  <c r="MJ41" i="1" s="1"/>
  <c r="JG41" i="1"/>
  <c r="JI41" i="1"/>
  <c r="LT41" i="1" s="1"/>
  <c r="JT41" i="1"/>
  <c r="ME41" i="1" s="1"/>
  <c r="JM41" i="1"/>
  <c r="LX41" i="1" s="1"/>
  <c r="JJ41" i="1"/>
  <c r="LU41" i="1" s="1"/>
  <c r="JP41" i="1"/>
  <c r="MA41" i="1" s="1"/>
  <c r="JO41" i="1"/>
  <c r="LZ41" i="1" s="1"/>
  <c r="JN41" i="1"/>
  <c r="LY41" i="1" s="1"/>
  <c r="JL41" i="1"/>
  <c r="LW41" i="1" s="1"/>
  <c r="JK41" i="1"/>
  <c r="LV41" i="1" s="1"/>
  <c r="JS41" i="1"/>
  <c r="MD41" i="1" s="1"/>
  <c r="HG52" i="1"/>
  <c r="IB52" i="1" s="1"/>
  <c r="HH52" i="1"/>
  <c r="IC52" i="1" s="1"/>
  <c r="JF52" i="1"/>
  <c r="JU52" i="1"/>
  <c r="MF52" i="1" s="1"/>
  <c r="JJ52" i="1"/>
  <c r="LU52" i="1" s="1"/>
  <c r="JK52" i="1"/>
  <c r="LV52" i="1" s="1"/>
  <c r="JL52" i="1"/>
  <c r="LW52" i="1" s="1"/>
  <c r="JM52" i="1"/>
  <c r="LX52" i="1" s="1"/>
  <c r="JN52" i="1"/>
  <c r="LY52" i="1" s="1"/>
  <c r="JO52" i="1"/>
  <c r="LZ52" i="1" s="1"/>
  <c r="JQ52" i="1"/>
  <c r="MB52" i="1" s="1"/>
  <c r="JR52" i="1"/>
  <c r="MC52" i="1" s="1"/>
  <c r="JS52" i="1"/>
  <c r="MD52" i="1" s="1"/>
  <c r="JV52" i="1"/>
  <c r="MG52" i="1" s="1"/>
  <c r="JW52" i="1"/>
  <c r="MH52" i="1" s="1"/>
  <c r="JX52" i="1"/>
  <c r="MI52" i="1" s="1"/>
  <c r="JY52" i="1"/>
  <c r="MJ52" i="1" s="1"/>
  <c r="JZ52" i="1"/>
  <c r="MK52" i="1" s="1"/>
  <c r="KA52" i="1"/>
  <c r="ML52" i="1" s="1"/>
  <c r="KB52" i="1"/>
  <c r="MM52" i="1" s="1"/>
  <c r="JG52" i="1"/>
  <c r="JT52" i="1"/>
  <c r="ME52" i="1" s="1"/>
  <c r="JI52" i="1"/>
  <c r="LT52" i="1" s="1"/>
  <c r="JP52" i="1"/>
  <c r="MA52" i="1" s="1"/>
  <c r="JS37" i="1"/>
  <c r="MD37" i="1" s="1"/>
  <c r="JQ37" i="1"/>
  <c r="MB37" i="1" s="1"/>
  <c r="JP37" i="1"/>
  <c r="MA37" i="1" s="1"/>
  <c r="JO37" i="1"/>
  <c r="LZ37" i="1" s="1"/>
  <c r="JW37" i="1"/>
  <c r="JZ37" i="1"/>
  <c r="JN37" i="1"/>
  <c r="LY37" i="1" s="1"/>
  <c r="JU37" i="1"/>
  <c r="MF37" i="1" s="1"/>
  <c r="JL37" i="1"/>
  <c r="LW37" i="1" s="1"/>
  <c r="KB37" i="1"/>
  <c r="MM37" i="1" s="1"/>
  <c r="JY37" i="1"/>
  <c r="MJ37" i="1" s="1"/>
  <c r="JI37" i="1"/>
  <c r="LT37" i="1" s="1"/>
  <c r="JK37" i="1"/>
  <c r="LV37" i="1" s="1"/>
  <c r="JJ37" i="1"/>
  <c r="LU37" i="1" s="1"/>
  <c r="JT37" i="1"/>
  <c r="JV37" i="1"/>
  <c r="MG37" i="1" s="1"/>
  <c r="JM37" i="1"/>
  <c r="LX37" i="1" s="1"/>
  <c r="JG37" i="1"/>
  <c r="KA37" i="1"/>
  <c r="ML37" i="1" s="1"/>
  <c r="JR37" i="1"/>
  <c r="MC37" i="1" s="1"/>
  <c r="JX37" i="1"/>
  <c r="MI37" i="1" s="1"/>
  <c r="JG27" i="1"/>
  <c r="JI27" i="1"/>
  <c r="LT27" i="1" s="1"/>
  <c r="JL27" i="1"/>
  <c r="LW27" i="1" s="1"/>
  <c r="JJ27" i="1"/>
  <c r="LU27" i="1" s="1"/>
  <c r="JK27" i="1"/>
  <c r="LV27" i="1" s="1"/>
  <c r="JM27" i="1"/>
  <c r="LX27" i="1" s="1"/>
  <c r="JN27" i="1"/>
  <c r="LY27" i="1" s="1"/>
  <c r="JO27" i="1"/>
  <c r="LZ27" i="1" s="1"/>
  <c r="JP27" i="1"/>
  <c r="MA27" i="1" s="1"/>
  <c r="JX27" i="1"/>
  <c r="JS27" i="1"/>
  <c r="MD27" i="1" s="1"/>
  <c r="JU27" i="1"/>
  <c r="MF27" i="1" s="1"/>
  <c r="JV27" i="1"/>
  <c r="MG27" i="1" s="1"/>
  <c r="JW27" i="1"/>
  <c r="MH27" i="1" s="1"/>
  <c r="JR27" i="1"/>
  <c r="MC27" i="1" s="1"/>
  <c r="JZ27" i="1"/>
  <c r="MK27" i="1" s="1"/>
  <c r="KA27" i="1"/>
  <c r="ML27" i="1" s="1"/>
  <c r="KB27" i="1"/>
  <c r="MM27" i="1" s="1"/>
  <c r="JQ27" i="1"/>
  <c r="JY27" i="1"/>
  <c r="MJ27" i="1" s="1"/>
  <c r="JM28" i="1"/>
  <c r="LX28" i="1" s="1"/>
  <c r="JN28" i="1"/>
  <c r="LY28" i="1" s="1"/>
  <c r="JO28" i="1"/>
  <c r="LZ28" i="1" s="1"/>
  <c r="JQ28" i="1"/>
  <c r="MB28" i="1" s="1"/>
  <c r="JR28" i="1"/>
  <c r="MC28" i="1" s="1"/>
  <c r="JS28" i="1"/>
  <c r="MD28" i="1" s="1"/>
  <c r="JU28" i="1"/>
  <c r="MF28" i="1" s="1"/>
  <c r="JV28" i="1"/>
  <c r="MG28" i="1" s="1"/>
  <c r="JW28" i="1"/>
  <c r="MH28" i="1" s="1"/>
  <c r="JX28" i="1"/>
  <c r="MI28" i="1" s="1"/>
  <c r="JY28" i="1"/>
  <c r="MJ28" i="1" s="1"/>
  <c r="JZ28" i="1"/>
  <c r="MK28" i="1" s="1"/>
  <c r="KA28" i="1"/>
  <c r="ML28" i="1" s="1"/>
  <c r="KB28" i="1"/>
  <c r="MM28" i="1" s="1"/>
  <c r="JP28" i="1"/>
  <c r="MA28" i="1" s="1"/>
  <c r="MN28" i="1" s="1"/>
  <c r="JG28" i="1"/>
  <c r="JJ28" i="1"/>
  <c r="LU28" i="1" s="1"/>
  <c r="JI28" i="1"/>
  <c r="LT28" i="1" s="1"/>
  <c r="JK28" i="1"/>
  <c r="LV28" i="1" s="1"/>
  <c r="JL28" i="1"/>
  <c r="LW28" i="1" s="1"/>
  <c r="JT53" i="1"/>
  <c r="JX53" i="1"/>
  <c r="MI53" i="1" s="1"/>
  <c r="JV53" i="1"/>
  <c r="MG53" i="1" s="1"/>
  <c r="JK53" i="1"/>
  <c r="LV53" i="1" s="1"/>
  <c r="JY53" i="1"/>
  <c r="MJ53" i="1" s="1"/>
  <c r="JU53" i="1"/>
  <c r="MF53" i="1" s="1"/>
  <c r="JZ53" i="1"/>
  <c r="JI53" i="1"/>
  <c r="LT53" i="1" s="1"/>
  <c r="JM53" i="1"/>
  <c r="LX53" i="1" s="1"/>
  <c r="JG53" i="1"/>
  <c r="KA53" i="1"/>
  <c r="ML53" i="1" s="1"/>
  <c r="JS53" i="1"/>
  <c r="MD53" i="1" s="1"/>
  <c r="JR53" i="1"/>
  <c r="MC53" i="1" s="1"/>
  <c r="JJ53" i="1"/>
  <c r="LU53" i="1" s="1"/>
  <c r="KB53" i="1"/>
  <c r="MM53" i="1" s="1"/>
  <c r="JW53" i="1"/>
  <c r="MH53" i="1" s="1"/>
  <c r="JP53" i="1"/>
  <c r="MA53" i="1" s="1"/>
  <c r="JN53" i="1"/>
  <c r="LY53" i="1" s="1"/>
  <c r="JQ53" i="1"/>
  <c r="MB53" i="1" s="1"/>
  <c r="JO53" i="1"/>
  <c r="LZ53" i="1" s="1"/>
  <c r="JL53" i="1"/>
  <c r="LW53" i="1" s="1"/>
  <c r="HH41" i="1"/>
  <c r="IC41" i="1" s="1"/>
  <c r="HG41" i="1"/>
  <c r="IB41" i="1" s="1"/>
  <c r="MP50" i="1"/>
  <c r="MR50" i="1" s="1"/>
  <c r="MP58" i="1"/>
  <c r="MR58" i="1" s="1"/>
  <c r="MP54" i="1"/>
  <c r="MR54" i="1" s="1"/>
  <c r="GW31" i="1"/>
  <c r="HR31" i="1" s="1"/>
  <c r="GY31" i="1"/>
  <c r="HT31" i="1" s="1"/>
  <c r="HD27" i="1"/>
  <c r="HY27" i="1" s="1"/>
  <c r="JF27" i="1" s="1"/>
  <c r="JF48" i="1"/>
  <c r="ME48" i="1" s="1"/>
  <c r="JF53" i="1"/>
  <c r="ME53" i="1" s="1"/>
  <c r="JF42" i="1"/>
  <c r="ME42" i="1" s="1"/>
  <c r="HE29" i="1"/>
  <c r="HZ29" i="1" s="1"/>
  <c r="HG29" i="1"/>
  <c r="IB29" i="1" s="1"/>
  <c r="HD29" i="1"/>
  <c r="HY29" i="1" s="1"/>
  <c r="GY29" i="1"/>
  <c r="HT29" i="1" s="1"/>
  <c r="GW29" i="1"/>
  <c r="HR29" i="1" s="1"/>
  <c r="JF47" i="1"/>
  <c r="MH47" i="1" s="1"/>
  <c r="JF40" i="1"/>
  <c r="MF40" i="1" s="1"/>
  <c r="ME40" i="1"/>
  <c r="ME47" i="1"/>
  <c r="JF43" i="1"/>
  <c r="ME43" i="1" s="1"/>
  <c r="JF55" i="1"/>
  <c r="ME55" i="1" s="1"/>
  <c r="JF46" i="1"/>
  <c r="JF57" i="1"/>
  <c r="JF45" i="1"/>
  <c r="ME45" i="1" s="1"/>
  <c r="MN45" i="1" s="1"/>
  <c r="MO45" i="1" s="1"/>
  <c r="MS45" i="1" s="1"/>
  <c r="JF44" i="1"/>
  <c r="ME44" i="1" s="1"/>
  <c r="MH38" i="1"/>
  <c r="JF38" i="1"/>
  <c r="ME38" i="1" s="1"/>
  <c r="MH37" i="1"/>
  <c r="JF37" i="1"/>
  <c r="JF39" i="1"/>
  <c r="ME39" i="1" s="1"/>
  <c r="MC32" i="1"/>
  <c r="JF32" i="1"/>
  <c r="ME32" i="1" s="1"/>
  <c r="JF49" i="1"/>
  <c r="GQ21" i="1"/>
  <c r="GR21" i="1" s="1"/>
  <c r="GS21" i="1" s="1"/>
  <c r="GQ13" i="1"/>
  <c r="GR13" i="1" s="1"/>
  <c r="GQ22" i="1"/>
  <c r="GR22" i="1" s="1"/>
  <c r="GS22" i="1" s="1"/>
  <c r="GQ14" i="1"/>
  <c r="GR14" i="1" s="1"/>
  <c r="GQ15" i="1"/>
  <c r="GR15" i="1" s="1"/>
  <c r="GS15" i="1" s="1"/>
  <c r="GQ23" i="1"/>
  <c r="GR23" i="1" s="1"/>
  <c r="GS23" i="1" s="1"/>
  <c r="GQ20" i="1"/>
  <c r="GR20" i="1" s="1"/>
  <c r="GQ12" i="1"/>
  <c r="GR12" i="1" s="1"/>
  <c r="GS12" i="1" s="1"/>
  <c r="GQ11" i="1"/>
  <c r="GR11" i="1" s="1"/>
  <c r="GQ26" i="1"/>
  <c r="GR26" i="1" s="1"/>
  <c r="GS26" i="1" s="1"/>
  <c r="GQ18" i="1"/>
  <c r="GR18" i="1" s="1"/>
  <c r="GQ10" i="1"/>
  <c r="GR10" i="1" s="1"/>
  <c r="GQ19" i="1"/>
  <c r="GR19" i="1" s="1"/>
  <c r="GQ25" i="1"/>
  <c r="GR25" i="1" s="1"/>
  <c r="GS25" i="1" s="1"/>
  <c r="GQ17" i="1"/>
  <c r="GR17" i="1" s="1"/>
  <c r="IX19" i="1" l="1"/>
  <c r="GS19" i="1"/>
  <c r="GS18" i="1"/>
  <c r="IX18" i="1" s="1"/>
  <c r="GS20" i="1"/>
  <c r="GT20" i="1" s="1"/>
  <c r="HH20" i="1" s="1"/>
  <c r="IC20" i="1" s="1"/>
  <c r="JU51" i="1"/>
  <c r="JM51" i="1"/>
  <c r="LX51" i="1" s="1"/>
  <c r="JW51" i="1"/>
  <c r="MH51" i="1" s="1"/>
  <c r="JT51" i="1"/>
  <c r="JK51" i="1"/>
  <c r="LV51" i="1" s="1"/>
  <c r="JN51" i="1"/>
  <c r="LY51" i="1" s="1"/>
  <c r="JP51" i="1"/>
  <c r="MA51" i="1" s="1"/>
  <c r="JG51" i="1"/>
  <c r="KB51" i="1"/>
  <c r="MM51" i="1" s="1"/>
  <c r="JL51" i="1"/>
  <c r="LW51" i="1" s="1"/>
  <c r="JO51" i="1"/>
  <c r="LZ51" i="1" s="1"/>
  <c r="JS51" i="1"/>
  <c r="MD51" i="1" s="1"/>
  <c r="JY51" i="1"/>
  <c r="MJ51" i="1" s="1"/>
  <c r="JZ51" i="1"/>
  <c r="MK51" i="1" s="1"/>
  <c r="KA51" i="1"/>
  <c r="ML51" i="1" s="1"/>
  <c r="JJ51" i="1"/>
  <c r="LU51" i="1" s="1"/>
  <c r="JQ51" i="1"/>
  <c r="MB51" i="1" s="1"/>
  <c r="JR51" i="1"/>
  <c r="MC51" i="1" s="1"/>
  <c r="JV51" i="1"/>
  <c r="MG51" i="1" s="1"/>
  <c r="JX51" i="1"/>
  <c r="MI51" i="1" s="1"/>
  <c r="JI51" i="1"/>
  <c r="LT51" i="1" s="1"/>
  <c r="IL10" i="1"/>
  <c r="JG10" i="1" s="1"/>
  <c r="GS10" i="1"/>
  <c r="JF51" i="1"/>
  <c r="KA31" i="1"/>
  <c r="ML31" i="1" s="1"/>
  <c r="JI31" i="1"/>
  <c r="GS14" i="1"/>
  <c r="IL14" i="1" s="1"/>
  <c r="GS13" i="1"/>
  <c r="IL13" i="1" s="1"/>
  <c r="KB31" i="1"/>
  <c r="MM31" i="1" s="1"/>
  <c r="JW31" i="1"/>
  <c r="MH31" i="1" s="1"/>
  <c r="GS17" i="1"/>
  <c r="IX17" i="1" s="1"/>
  <c r="JX31" i="1"/>
  <c r="MI31" i="1" s="1"/>
  <c r="JV31" i="1"/>
  <c r="MG31" i="1" s="1"/>
  <c r="GS11" i="1"/>
  <c r="IL11" i="1" s="1"/>
  <c r="JT31" i="1"/>
  <c r="MI27" i="1"/>
  <c r="ME37" i="1"/>
  <c r="MN52" i="1"/>
  <c r="MO52" i="1" s="1"/>
  <c r="MS52" i="1" s="1"/>
  <c r="JN19" i="1"/>
  <c r="LY19" i="1" s="1"/>
  <c r="JU19" i="1"/>
  <c r="JO19" i="1"/>
  <c r="JZ19" i="1"/>
  <c r="MK19" i="1" s="1"/>
  <c r="JY19" i="1"/>
  <c r="MJ19" i="1" s="1"/>
  <c r="JX19" i="1"/>
  <c r="MI19" i="1" s="1"/>
  <c r="JW19" i="1"/>
  <c r="MH19" i="1" s="1"/>
  <c r="JV19" i="1"/>
  <c r="MG19" i="1" s="1"/>
  <c r="JT19" i="1"/>
  <c r="ME19" i="1" s="1"/>
  <c r="JS19" i="1"/>
  <c r="MD19" i="1" s="1"/>
  <c r="JP19" i="1"/>
  <c r="MA19" i="1" s="1"/>
  <c r="JM19" i="1"/>
  <c r="LX19" i="1" s="1"/>
  <c r="JL19" i="1"/>
  <c r="LW19" i="1" s="1"/>
  <c r="JG19" i="1"/>
  <c r="JR19" i="1"/>
  <c r="MC19" i="1" s="1"/>
  <c r="JQ19" i="1"/>
  <c r="MB19" i="1" s="1"/>
  <c r="JJ19" i="1"/>
  <c r="LU19" i="1" s="1"/>
  <c r="JK19" i="1"/>
  <c r="LV19" i="1" s="1"/>
  <c r="KA19" i="1"/>
  <c r="ML19" i="1" s="1"/>
  <c r="KB19" i="1"/>
  <c r="MM19" i="1" s="1"/>
  <c r="JI19" i="1"/>
  <c r="LT19" i="1" s="1"/>
  <c r="IX21" i="1"/>
  <c r="JB21" i="1"/>
  <c r="JY21" i="1" s="1"/>
  <c r="IU22" i="1"/>
  <c r="IW22" i="1"/>
  <c r="IT22" i="1"/>
  <c r="IO22" i="1"/>
  <c r="IM22" i="1"/>
  <c r="IL22" i="1"/>
  <c r="IM23" i="1"/>
  <c r="IO23" i="1"/>
  <c r="IW23" i="1"/>
  <c r="IT23" i="1"/>
  <c r="IS23" i="1"/>
  <c r="IU23" i="1"/>
  <c r="IL12" i="1"/>
  <c r="IS12" i="1"/>
  <c r="JP12" i="1" s="1"/>
  <c r="IW26" i="1"/>
  <c r="IU26" i="1"/>
  <c r="IM26" i="1"/>
  <c r="IO26" i="1"/>
  <c r="IS26" i="1"/>
  <c r="IL26" i="1"/>
  <c r="IS25" i="1"/>
  <c r="IM25" i="1"/>
  <c r="IL25" i="1"/>
  <c r="MP45" i="1"/>
  <c r="MR45" i="1" s="1"/>
  <c r="MP33" i="1"/>
  <c r="MR33" i="1" s="1"/>
  <c r="JF31" i="1"/>
  <c r="LT31" i="1" s="1"/>
  <c r="ME27" i="1"/>
  <c r="MO28" i="1"/>
  <c r="MS28" i="1" s="1"/>
  <c r="MB27" i="1"/>
  <c r="MK53" i="1"/>
  <c r="MN53" i="1" s="1"/>
  <c r="MO53" i="1" s="1"/>
  <c r="MS53" i="1" s="1"/>
  <c r="LW31" i="1"/>
  <c r="ME31" i="1"/>
  <c r="LU31" i="1"/>
  <c r="MO41" i="1"/>
  <c r="MS41" i="1" s="1"/>
  <c r="MK37" i="1"/>
  <c r="MF42" i="1"/>
  <c r="MN42" i="1" s="1"/>
  <c r="MF48" i="1"/>
  <c r="MN48" i="1" s="1"/>
  <c r="MF49" i="1"/>
  <c r="MF51" i="1"/>
  <c r="JF29" i="1"/>
  <c r="MD29" i="1" s="1"/>
  <c r="MN47" i="1"/>
  <c r="MO47" i="1" s="1"/>
  <c r="MS47" i="1" s="1"/>
  <c r="MN38" i="1"/>
  <c r="MO38" i="1" s="1"/>
  <c r="MS38" i="1" s="1"/>
  <c r="MN55" i="1"/>
  <c r="MG29" i="1"/>
  <c r="MH43" i="1"/>
  <c r="MN43" i="1" s="1"/>
  <c r="MO43" i="1" s="1"/>
  <c r="MS43" i="1" s="1"/>
  <c r="MH39" i="1"/>
  <c r="MN40" i="1"/>
  <c r="MO40" i="1" s="1"/>
  <c r="MS40" i="1" s="1"/>
  <c r="ME49" i="1"/>
  <c r="MI29" i="1"/>
  <c r="MH49" i="1"/>
  <c r="ME46" i="1"/>
  <c r="MN46" i="1" s="1"/>
  <c r="MO46" i="1" s="1"/>
  <c r="MS46" i="1" s="1"/>
  <c r="MH57" i="1"/>
  <c r="ME57" i="1"/>
  <c r="MH44" i="1"/>
  <c r="MN44" i="1" s="1"/>
  <c r="MN32" i="1"/>
  <c r="LX29" i="1"/>
  <c r="GT19" i="1"/>
  <c r="GT13" i="1"/>
  <c r="GT11" i="1"/>
  <c r="GV11" i="1" s="1"/>
  <c r="HQ11" i="1" s="1"/>
  <c r="GT15" i="1"/>
  <c r="GT25" i="1"/>
  <c r="GW25" i="1" s="1"/>
  <c r="HR25" i="1" s="1"/>
  <c r="GT17" i="1"/>
  <c r="HH17" i="1" s="1"/>
  <c r="IC17" i="1" s="1"/>
  <c r="GT18" i="1"/>
  <c r="GT12" i="1"/>
  <c r="GT26" i="1"/>
  <c r="GT14" i="1"/>
  <c r="GV14" i="1" s="1"/>
  <c r="HQ14" i="1" s="1"/>
  <c r="GT22" i="1"/>
  <c r="GT21" i="1"/>
  <c r="GT10" i="1"/>
  <c r="GV10" i="1" s="1"/>
  <c r="HQ10" i="1" s="1"/>
  <c r="GQ16" i="1"/>
  <c r="GR16" i="1" s="1"/>
  <c r="GQ24" i="1"/>
  <c r="GR24" i="1" s="1"/>
  <c r="GT23" i="1"/>
  <c r="JG11" i="1" l="1"/>
  <c r="JL11" i="1"/>
  <c r="LW11" i="1" s="1"/>
  <c r="JN11" i="1"/>
  <c r="LY11" i="1" s="1"/>
  <c r="JW11" i="1"/>
  <c r="MH11" i="1" s="1"/>
  <c r="JO11" i="1"/>
  <c r="LZ11" i="1" s="1"/>
  <c r="JM11" i="1"/>
  <c r="JI11" i="1"/>
  <c r="JK11" i="1"/>
  <c r="LV11" i="1" s="1"/>
  <c r="JR11" i="1"/>
  <c r="MC11" i="1" s="1"/>
  <c r="JU11" i="1"/>
  <c r="MF11" i="1" s="1"/>
  <c r="JT11" i="1"/>
  <c r="ME11" i="1" s="1"/>
  <c r="KA11" i="1"/>
  <c r="ML11" i="1" s="1"/>
  <c r="JZ11" i="1"/>
  <c r="MK11" i="1" s="1"/>
  <c r="JP11" i="1"/>
  <c r="MA11" i="1" s="1"/>
  <c r="KB11" i="1"/>
  <c r="MM11" i="1" s="1"/>
  <c r="JJ11" i="1"/>
  <c r="LU11" i="1" s="1"/>
  <c r="JQ11" i="1"/>
  <c r="MB11" i="1" s="1"/>
  <c r="JS11" i="1"/>
  <c r="MD11" i="1" s="1"/>
  <c r="JV11" i="1"/>
  <c r="MG11" i="1" s="1"/>
  <c r="JX11" i="1"/>
  <c r="MI11" i="1" s="1"/>
  <c r="JY11" i="1"/>
  <c r="MJ11" i="1" s="1"/>
  <c r="KB17" i="1"/>
  <c r="MM17" i="1" s="1"/>
  <c r="KA17" i="1"/>
  <c r="ML17" i="1" s="1"/>
  <c r="JZ17" i="1"/>
  <c r="MK17" i="1" s="1"/>
  <c r="JU17" i="1"/>
  <c r="JO17" i="1"/>
  <c r="LZ17" i="1" s="1"/>
  <c r="JL17" i="1"/>
  <c r="LW17" i="1" s="1"/>
  <c r="JK17" i="1"/>
  <c r="LV17" i="1" s="1"/>
  <c r="JY17" i="1"/>
  <c r="MJ17" i="1" s="1"/>
  <c r="JV17" i="1"/>
  <c r="MG17" i="1" s="1"/>
  <c r="JR17" i="1"/>
  <c r="MC17" i="1" s="1"/>
  <c r="JP17" i="1"/>
  <c r="MA17" i="1" s="1"/>
  <c r="JM17" i="1"/>
  <c r="LX17" i="1" s="1"/>
  <c r="JW17" i="1"/>
  <c r="MH17" i="1" s="1"/>
  <c r="JT17" i="1"/>
  <c r="ME17" i="1" s="1"/>
  <c r="JS17" i="1"/>
  <c r="MD17" i="1" s="1"/>
  <c r="JJ17" i="1"/>
  <c r="LU17" i="1" s="1"/>
  <c r="JG17" i="1"/>
  <c r="JX17" i="1"/>
  <c r="JI17" i="1"/>
  <c r="LT17" i="1" s="1"/>
  <c r="JN17" i="1"/>
  <c r="JQ17" i="1"/>
  <c r="MB17" i="1" s="1"/>
  <c r="JN13" i="1"/>
  <c r="LY13" i="1" s="1"/>
  <c r="JK13" i="1"/>
  <c r="LV13" i="1" s="1"/>
  <c r="JO13" i="1"/>
  <c r="LZ13" i="1" s="1"/>
  <c r="JU13" i="1"/>
  <c r="MF13" i="1" s="1"/>
  <c r="KB13" i="1"/>
  <c r="MM13" i="1" s="1"/>
  <c r="JP13" i="1"/>
  <c r="MA13" i="1" s="1"/>
  <c r="JV13" i="1"/>
  <c r="MG13" i="1" s="1"/>
  <c r="JM13" i="1"/>
  <c r="LX13" i="1" s="1"/>
  <c r="JQ13" i="1"/>
  <c r="MB13" i="1" s="1"/>
  <c r="JR13" i="1"/>
  <c r="MC13" i="1" s="1"/>
  <c r="JS13" i="1"/>
  <c r="MD13" i="1" s="1"/>
  <c r="JT13" i="1"/>
  <c r="ME13" i="1" s="1"/>
  <c r="JZ13" i="1"/>
  <c r="MK13" i="1" s="1"/>
  <c r="JW13" i="1"/>
  <c r="MH13" i="1" s="1"/>
  <c r="JJ13" i="1"/>
  <c r="LU13" i="1" s="1"/>
  <c r="JL13" i="1"/>
  <c r="LW13" i="1" s="1"/>
  <c r="KA13" i="1"/>
  <c r="ML13" i="1" s="1"/>
  <c r="JI13" i="1"/>
  <c r="JY13" i="1"/>
  <c r="MJ13" i="1" s="1"/>
  <c r="JG13" i="1"/>
  <c r="JX13" i="1"/>
  <c r="JS14" i="1"/>
  <c r="MD14" i="1" s="1"/>
  <c r="JQ14" i="1"/>
  <c r="MB14" i="1" s="1"/>
  <c r="JJ14" i="1"/>
  <c r="LU14" i="1" s="1"/>
  <c r="JV14" i="1"/>
  <c r="MG14" i="1" s="1"/>
  <c r="JW14" i="1"/>
  <c r="MH14" i="1" s="1"/>
  <c r="JY14" i="1"/>
  <c r="MJ14" i="1" s="1"/>
  <c r="JZ14" i="1"/>
  <c r="MK14" i="1" s="1"/>
  <c r="KA14" i="1"/>
  <c r="ML14" i="1" s="1"/>
  <c r="JX14" i="1"/>
  <c r="MI14" i="1" s="1"/>
  <c r="JM14" i="1"/>
  <c r="LX14" i="1" s="1"/>
  <c r="JR14" i="1"/>
  <c r="MC14" i="1" s="1"/>
  <c r="KB14" i="1"/>
  <c r="MM14" i="1" s="1"/>
  <c r="JL14" i="1"/>
  <c r="LW14" i="1" s="1"/>
  <c r="JG14" i="1"/>
  <c r="JU14" i="1"/>
  <c r="MF14" i="1" s="1"/>
  <c r="JK14" i="1"/>
  <c r="LV14" i="1" s="1"/>
  <c r="JO14" i="1"/>
  <c r="LZ14" i="1" s="1"/>
  <c r="JN14" i="1"/>
  <c r="LY14" i="1" s="1"/>
  <c r="JT14" i="1"/>
  <c r="ME14" i="1" s="1"/>
  <c r="JI14" i="1"/>
  <c r="JP14" i="1"/>
  <c r="MA14" i="1" s="1"/>
  <c r="JV18" i="1"/>
  <c r="MG18" i="1" s="1"/>
  <c r="KB18" i="1"/>
  <c r="MM18" i="1" s="1"/>
  <c r="JI18" i="1"/>
  <c r="LT18" i="1" s="1"/>
  <c r="JN18" i="1"/>
  <c r="LY18" i="1" s="1"/>
  <c r="JS18" i="1"/>
  <c r="MD18" i="1" s="1"/>
  <c r="JG18" i="1"/>
  <c r="JQ18" i="1"/>
  <c r="MB18" i="1" s="1"/>
  <c r="JW18" i="1"/>
  <c r="MH18" i="1" s="1"/>
  <c r="KA18" i="1"/>
  <c r="ML18" i="1" s="1"/>
  <c r="JO18" i="1"/>
  <c r="LZ18" i="1" s="1"/>
  <c r="JU18" i="1"/>
  <c r="JZ18" i="1"/>
  <c r="MK18" i="1" s="1"/>
  <c r="JT18" i="1"/>
  <c r="ME18" i="1" s="1"/>
  <c r="JM18" i="1"/>
  <c r="LX18" i="1" s="1"/>
  <c r="JY18" i="1"/>
  <c r="MJ18" i="1" s="1"/>
  <c r="JL18" i="1"/>
  <c r="LW18" i="1" s="1"/>
  <c r="JJ18" i="1"/>
  <c r="LU18" i="1" s="1"/>
  <c r="JR18" i="1"/>
  <c r="MC18" i="1" s="1"/>
  <c r="JX18" i="1"/>
  <c r="MI18" i="1" s="1"/>
  <c r="JK18" i="1"/>
  <c r="LV18" i="1" s="1"/>
  <c r="JP18" i="1"/>
  <c r="MA18" i="1" s="1"/>
  <c r="MP52" i="1"/>
  <c r="MR52" i="1" s="1"/>
  <c r="JT10" i="1"/>
  <c r="ME10" i="1" s="1"/>
  <c r="JL26" i="1"/>
  <c r="JJ25" i="1"/>
  <c r="JZ10" i="1"/>
  <c r="MK10" i="1" s="1"/>
  <c r="JV10" i="1"/>
  <c r="MG10" i="1" s="1"/>
  <c r="JJ26" i="1"/>
  <c r="JW10" i="1"/>
  <c r="MH10" i="1" s="1"/>
  <c r="JR26" i="1"/>
  <c r="JN10" i="1"/>
  <c r="LY10" i="1" s="1"/>
  <c r="KA10" i="1"/>
  <c r="ML10" i="1" s="1"/>
  <c r="JR10" i="1"/>
  <c r="MC10" i="1" s="1"/>
  <c r="GS16" i="1"/>
  <c r="JB16" i="1" s="1"/>
  <c r="JP10" i="1"/>
  <c r="MA10" i="1" s="1"/>
  <c r="JO10" i="1"/>
  <c r="LZ10" i="1" s="1"/>
  <c r="MN51" i="1"/>
  <c r="MO51" i="1" s="1"/>
  <c r="MS51" i="1" s="1"/>
  <c r="JP23" i="1"/>
  <c r="JL10" i="1"/>
  <c r="LW10" i="1" s="1"/>
  <c r="IX20" i="1"/>
  <c r="JY10" i="1"/>
  <c r="MJ10" i="1" s="1"/>
  <c r="JU10" i="1"/>
  <c r="MF10" i="1" s="1"/>
  <c r="JP26" i="1"/>
  <c r="JR23" i="1"/>
  <c r="JQ23" i="1"/>
  <c r="JK10" i="1"/>
  <c r="LV10" i="1" s="1"/>
  <c r="JS10" i="1"/>
  <c r="MD10" i="1" s="1"/>
  <c r="JQ10" i="1"/>
  <c r="MB10" i="1" s="1"/>
  <c r="JT26" i="1"/>
  <c r="JT23" i="1"/>
  <c r="JJ10" i="1"/>
  <c r="LU10" i="1" s="1"/>
  <c r="JI10" i="1"/>
  <c r="KB10" i="1"/>
  <c r="MM10" i="1" s="1"/>
  <c r="JP25" i="1"/>
  <c r="IW24" i="1"/>
  <c r="JL24" i="1" s="1"/>
  <c r="LW24" i="1" s="1"/>
  <c r="GS24" i="1"/>
  <c r="JM10" i="1"/>
  <c r="LX10" i="1" s="1"/>
  <c r="MN37" i="1"/>
  <c r="MO37" i="1" s="1"/>
  <c r="MS37" i="1" s="1"/>
  <c r="JL23" i="1"/>
  <c r="JX10" i="1"/>
  <c r="ME51" i="1"/>
  <c r="JR22" i="1"/>
  <c r="JT22" i="1"/>
  <c r="JQ22" i="1"/>
  <c r="JL22" i="1"/>
  <c r="JJ22" i="1"/>
  <c r="JU21" i="1"/>
  <c r="JJ21" i="1"/>
  <c r="LU21" i="1" s="1"/>
  <c r="JK21" i="1"/>
  <c r="LV21" i="1" s="1"/>
  <c r="JL21" i="1"/>
  <c r="LW21" i="1" s="1"/>
  <c r="JM21" i="1"/>
  <c r="LX21" i="1" s="1"/>
  <c r="JO21" i="1"/>
  <c r="LZ21" i="1" s="1"/>
  <c r="JX21" i="1"/>
  <c r="JQ21" i="1"/>
  <c r="MB21" i="1" s="1"/>
  <c r="JR21" i="1"/>
  <c r="MC21" i="1" s="1"/>
  <c r="JT21" i="1"/>
  <c r="ME21" i="1" s="1"/>
  <c r="JW21" i="1"/>
  <c r="MH21" i="1" s="1"/>
  <c r="JZ21" i="1"/>
  <c r="MK21" i="1" s="1"/>
  <c r="JP21" i="1"/>
  <c r="MA21" i="1" s="1"/>
  <c r="KA21" i="1"/>
  <c r="ML21" i="1" s="1"/>
  <c r="KB21" i="1"/>
  <c r="MM21" i="1" s="1"/>
  <c r="JS21" i="1"/>
  <c r="JI21" i="1"/>
  <c r="LT21" i="1" s="1"/>
  <c r="JN21" i="1"/>
  <c r="JG21" i="1"/>
  <c r="JV21" i="1"/>
  <c r="JJ23" i="1"/>
  <c r="JU23" i="1"/>
  <c r="JX23" i="1"/>
  <c r="MI23" i="1" s="1"/>
  <c r="KB23" i="1"/>
  <c r="MM23" i="1" s="1"/>
  <c r="JI23" i="1"/>
  <c r="JG23" i="1"/>
  <c r="JN23" i="1"/>
  <c r="JK23" i="1"/>
  <c r="LV23" i="1" s="1"/>
  <c r="JM23" i="1"/>
  <c r="LX23" i="1" s="1"/>
  <c r="JO23" i="1"/>
  <c r="LZ23" i="1" s="1"/>
  <c r="JS23" i="1"/>
  <c r="MD23" i="1" s="1"/>
  <c r="JV23" i="1"/>
  <c r="MG23" i="1" s="1"/>
  <c r="JW23" i="1"/>
  <c r="MH23" i="1" s="1"/>
  <c r="JY23" i="1"/>
  <c r="MJ23" i="1" s="1"/>
  <c r="JZ23" i="1"/>
  <c r="MK23" i="1" s="1"/>
  <c r="KA23" i="1"/>
  <c r="ML23" i="1" s="1"/>
  <c r="JS26" i="1"/>
  <c r="MD26" i="1" s="1"/>
  <c r="JV26" i="1"/>
  <c r="JN26" i="1"/>
  <c r="JI26" i="1"/>
  <c r="JU26" i="1"/>
  <c r="MF26" i="1" s="1"/>
  <c r="JW26" i="1"/>
  <c r="MH26" i="1" s="1"/>
  <c r="JG26" i="1"/>
  <c r="JX26" i="1"/>
  <c r="MI26" i="1" s="1"/>
  <c r="JO26" i="1"/>
  <c r="LZ26" i="1" s="1"/>
  <c r="JY26" i="1"/>
  <c r="MJ26" i="1" s="1"/>
  <c r="KA26" i="1"/>
  <c r="ML26" i="1" s="1"/>
  <c r="JM26" i="1"/>
  <c r="LX26" i="1" s="1"/>
  <c r="JK26" i="1"/>
  <c r="LV26" i="1" s="1"/>
  <c r="KB26" i="1"/>
  <c r="MM26" i="1" s="1"/>
  <c r="JQ26" i="1"/>
  <c r="MB26" i="1" s="1"/>
  <c r="JZ26" i="1"/>
  <c r="MK26" i="1" s="1"/>
  <c r="JI25" i="1"/>
  <c r="JY25" i="1"/>
  <c r="MJ25" i="1" s="1"/>
  <c r="JG25" i="1"/>
  <c r="JL25" i="1"/>
  <c r="LW25" i="1" s="1"/>
  <c r="JM25" i="1"/>
  <c r="LX25" i="1" s="1"/>
  <c r="JN25" i="1"/>
  <c r="LY25" i="1" s="1"/>
  <c r="JO25" i="1"/>
  <c r="LZ25" i="1" s="1"/>
  <c r="JU25" i="1"/>
  <c r="MF25" i="1" s="1"/>
  <c r="JW25" i="1"/>
  <c r="MH25" i="1" s="1"/>
  <c r="JX25" i="1"/>
  <c r="MI25" i="1" s="1"/>
  <c r="KA25" i="1"/>
  <c r="ML25" i="1" s="1"/>
  <c r="JZ25" i="1"/>
  <c r="MK25" i="1" s="1"/>
  <c r="JR25" i="1"/>
  <c r="MC25" i="1" s="1"/>
  <c r="JK25" i="1"/>
  <c r="LV25" i="1" s="1"/>
  <c r="JV25" i="1"/>
  <c r="JS25" i="1"/>
  <c r="MD25" i="1" s="1"/>
  <c r="JT25" i="1"/>
  <c r="ME25" i="1" s="1"/>
  <c r="JQ25" i="1"/>
  <c r="MB25" i="1" s="1"/>
  <c r="KB25" i="1"/>
  <c r="MM25" i="1" s="1"/>
  <c r="JI12" i="1"/>
  <c r="JG12" i="1"/>
  <c r="JM12" i="1"/>
  <c r="JJ12" i="1"/>
  <c r="LU12" i="1" s="1"/>
  <c r="JK12" i="1"/>
  <c r="LV12" i="1" s="1"/>
  <c r="JL12" i="1"/>
  <c r="LW12" i="1" s="1"/>
  <c r="JN12" i="1"/>
  <c r="LY12" i="1" s="1"/>
  <c r="JO12" i="1"/>
  <c r="LZ12" i="1" s="1"/>
  <c r="JQ12" i="1"/>
  <c r="MB12" i="1" s="1"/>
  <c r="JR12" i="1"/>
  <c r="MC12" i="1" s="1"/>
  <c r="JS12" i="1"/>
  <c r="MD12" i="1" s="1"/>
  <c r="JT12" i="1"/>
  <c r="ME12" i="1" s="1"/>
  <c r="JU12" i="1"/>
  <c r="MF12" i="1" s="1"/>
  <c r="JV12" i="1"/>
  <c r="MG12" i="1" s="1"/>
  <c r="JW12" i="1"/>
  <c r="MH12" i="1" s="1"/>
  <c r="JX12" i="1"/>
  <c r="MI12" i="1" s="1"/>
  <c r="JY12" i="1"/>
  <c r="MJ12" i="1" s="1"/>
  <c r="JZ12" i="1"/>
  <c r="MK12" i="1" s="1"/>
  <c r="KA12" i="1"/>
  <c r="ML12" i="1" s="1"/>
  <c r="KB12" i="1"/>
  <c r="MM12" i="1" s="1"/>
  <c r="JI22" i="1"/>
  <c r="JG22" i="1"/>
  <c r="JN22" i="1"/>
  <c r="JK22" i="1"/>
  <c r="LV22" i="1" s="1"/>
  <c r="JM22" i="1"/>
  <c r="LX22" i="1" s="1"/>
  <c r="JO22" i="1"/>
  <c r="LZ22" i="1" s="1"/>
  <c r="JP22" i="1"/>
  <c r="MA22" i="1" s="1"/>
  <c r="JS22" i="1"/>
  <c r="MD22" i="1" s="1"/>
  <c r="JU22" i="1"/>
  <c r="MF22" i="1" s="1"/>
  <c r="JV22" i="1"/>
  <c r="MG22" i="1" s="1"/>
  <c r="JW22" i="1"/>
  <c r="MH22" i="1" s="1"/>
  <c r="JX22" i="1"/>
  <c r="MI22" i="1" s="1"/>
  <c r="JY22" i="1"/>
  <c r="MJ22" i="1" s="1"/>
  <c r="JZ22" i="1"/>
  <c r="MK22" i="1" s="1"/>
  <c r="KA22" i="1"/>
  <c r="ML22" i="1" s="1"/>
  <c r="KB22" i="1"/>
  <c r="MM22" i="1" s="1"/>
  <c r="MP40" i="1"/>
  <c r="MR40" i="1" s="1"/>
  <c r="MP53" i="1"/>
  <c r="MR53" i="1" s="1"/>
  <c r="MP38" i="1"/>
  <c r="MR38" i="1" s="1"/>
  <c r="MP47" i="1"/>
  <c r="MR47" i="1" s="1"/>
  <c r="MP46" i="1"/>
  <c r="MR46" i="1" s="1"/>
  <c r="MP37" i="1"/>
  <c r="MR37" i="1" s="1"/>
  <c r="MP43" i="1"/>
  <c r="MR43" i="1" s="1"/>
  <c r="MP28" i="1"/>
  <c r="MR28" i="1" s="1"/>
  <c r="MP41" i="1"/>
  <c r="MR41" i="1" s="1"/>
  <c r="MN31" i="1"/>
  <c r="MO31" i="1" s="1"/>
  <c r="MS31" i="1" s="1"/>
  <c r="MN27" i="1"/>
  <c r="MN57" i="1"/>
  <c r="MO48" i="1"/>
  <c r="MS48" i="1" s="1"/>
  <c r="MO42" i="1"/>
  <c r="MS42" i="1" s="1"/>
  <c r="LU29" i="1"/>
  <c r="ME29" i="1"/>
  <c r="MB29" i="1"/>
  <c r="MC29" i="1"/>
  <c r="LW29" i="1"/>
  <c r="HL21" i="1"/>
  <c r="IG21" i="1" s="1"/>
  <c r="HH21" i="1"/>
  <c r="IC21" i="1" s="1"/>
  <c r="HA22" i="1"/>
  <c r="HV22" i="1" s="1"/>
  <c r="LY22" i="1" s="1"/>
  <c r="GV22" i="1"/>
  <c r="HQ22" i="1" s="1"/>
  <c r="GY22" i="1"/>
  <c r="HT22" i="1" s="1"/>
  <c r="HD22" i="1"/>
  <c r="HY22" i="1" s="1"/>
  <c r="HG22" i="1"/>
  <c r="IB22" i="1" s="1"/>
  <c r="HE22" i="1"/>
  <c r="HZ22" i="1" s="1"/>
  <c r="GW22" i="1"/>
  <c r="HR22" i="1" s="1"/>
  <c r="JF14" i="1"/>
  <c r="JF20" i="1"/>
  <c r="HG26" i="1"/>
  <c r="IB26" i="1" s="1"/>
  <c r="GV26" i="1"/>
  <c r="HQ26" i="1" s="1"/>
  <c r="GW26" i="1"/>
  <c r="HR26" i="1" s="1"/>
  <c r="HE26" i="1"/>
  <c r="HZ26" i="1" s="1"/>
  <c r="GZ12" i="1"/>
  <c r="HU12" i="1" s="1"/>
  <c r="LX12" i="1" s="1"/>
  <c r="GV12" i="1"/>
  <c r="HQ12" i="1" s="1"/>
  <c r="HC12" i="1"/>
  <c r="HX12" i="1" s="1"/>
  <c r="HK13" i="1"/>
  <c r="IF13" i="1" s="1"/>
  <c r="GV13" i="1"/>
  <c r="HQ13" i="1" s="1"/>
  <c r="HG23" i="1"/>
  <c r="IB23" i="1" s="1"/>
  <c r="HC23" i="1"/>
  <c r="HX23" i="1" s="1"/>
  <c r="GY23" i="1"/>
  <c r="HT23" i="1" s="1"/>
  <c r="HD23" i="1"/>
  <c r="HY23" i="1" s="1"/>
  <c r="GW23" i="1"/>
  <c r="HR23" i="1" s="1"/>
  <c r="HB19" i="1"/>
  <c r="HW19" i="1" s="1"/>
  <c r="HH19" i="1"/>
  <c r="IC19" i="1" s="1"/>
  <c r="HC25" i="1"/>
  <c r="HX25" i="1" s="1"/>
  <c r="GV25" i="1"/>
  <c r="HQ25" i="1" s="1"/>
  <c r="MO55" i="1"/>
  <c r="MS55" i="1" s="1"/>
  <c r="MO44" i="1"/>
  <c r="MS44" i="1" s="1"/>
  <c r="MO32" i="1"/>
  <c r="MS32" i="1" s="1"/>
  <c r="MN39" i="1"/>
  <c r="MN49" i="1"/>
  <c r="MO49" i="1" s="1"/>
  <c r="MS49" i="1" s="1"/>
  <c r="HB15" i="1"/>
  <c r="HW15" i="1" s="1"/>
  <c r="HK21" i="1"/>
  <c r="IF21" i="1" s="1"/>
  <c r="HF21" i="1"/>
  <c r="IA21" i="1" s="1"/>
  <c r="HA21" i="1"/>
  <c r="HI21" i="1"/>
  <c r="ID21" i="1" s="1"/>
  <c r="HI26" i="1"/>
  <c r="ID26" i="1" s="1"/>
  <c r="HA26" i="1"/>
  <c r="HV26" i="1" s="1"/>
  <c r="LY26" i="1" s="1"/>
  <c r="GY26" i="1"/>
  <c r="HC26" i="1"/>
  <c r="HX26" i="1" s="1"/>
  <c r="HH18" i="1"/>
  <c r="IC18" i="1" s="1"/>
  <c r="HA17" i="1"/>
  <c r="HK17" i="1"/>
  <c r="IF17" i="1" s="1"/>
  <c r="GZ11" i="1"/>
  <c r="HA23" i="1"/>
  <c r="HE23" i="1"/>
  <c r="HZ23" i="1" s="1"/>
  <c r="HH23" i="1"/>
  <c r="IC23" i="1" s="1"/>
  <c r="GV23" i="1"/>
  <c r="HQ23" i="1" s="1"/>
  <c r="HI25" i="1"/>
  <c r="ID25" i="1" s="1"/>
  <c r="HK10" i="1"/>
  <c r="IF10" i="1" s="1"/>
  <c r="GT24" i="1"/>
  <c r="HG24" i="1" s="1"/>
  <c r="IB24" i="1" s="1"/>
  <c r="GT16" i="1"/>
  <c r="HL16" i="1" s="1"/>
  <c r="IG16" i="1" s="1"/>
  <c r="JT16" i="1" l="1"/>
  <c r="ME16" i="1" s="1"/>
  <c r="KA16" i="1"/>
  <c r="ML16" i="1" s="1"/>
  <c r="JN16" i="1"/>
  <c r="JJ16" i="1"/>
  <c r="LU16" i="1" s="1"/>
  <c r="JP16" i="1"/>
  <c r="MA16" i="1" s="1"/>
  <c r="JQ16" i="1"/>
  <c r="MB16" i="1" s="1"/>
  <c r="JU16" i="1"/>
  <c r="MF16" i="1" s="1"/>
  <c r="JI16" i="1"/>
  <c r="LT16" i="1" s="1"/>
  <c r="JR16" i="1"/>
  <c r="JM16" i="1"/>
  <c r="LX16" i="1" s="1"/>
  <c r="JV16" i="1"/>
  <c r="MG16" i="1" s="1"/>
  <c r="JZ16" i="1"/>
  <c r="MK16" i="1" s="1"/>
  <c r="JO16" i="1"/>
  <c r="LZ16" i="1" s="1"/>
  <c r="JW16" i="1"/>
  <c r="MH16" i="1" s="1"/>
  <c r="KB16" i="1"/>
  <c r="MM16" i="1" s="1"/>
  <c r="JL16" i="1"/>
  <c r="LW16" i="1" s="1"/>
  <c r="JX16" i="1"/>
  <c r="MI16" i="1" s="1"/>
  <c r="JG16" i="1"/>
  <c r="JY16" i="1"/>
  <c r="JK16" i="1"/>
  <c r="LV16" i="1" s="1"/>
  <c r="JS16" i="1"/>
  <c r="MD16" i="1" s="1"/>
  <c r="JO24" i="1"/>
  <c r="LZ24" i="1" s="1"/>
  <c r="JR24" i="1"/>
  <c r="JT24" i="1"/>
  <c r="MF20" i="1"/>
  <c r="MN20" i="1" s="1"/>
  <c r="MO20" i="1" s="1"/>
  <c r="MS20" i="1" s="1"/>
  <c r="JS24" i="1"/>
  <c r="MD24" i="1" s="1"/>
  <c r="LT14" i="1"/>
  <c r="MN14" i="1" s="1"/>
  <c r="MO14" i="1" s="1"/>
  <c r="MS14" i="1" s="1"/>
  <c r="JP24" i="1"/>
  <c r="MA24" i="1" s="1"/>
  <c r="JW24" i="1"/>
  <c r="MH24" i="1" s="1"/>
  <c r="JJ24" i="1"/>
  <c r="LU24" i="1" s="1"/>
  <c r="KA20" i="1"/>
  <c r="ML20" i="1" s="1"/>
  <c r="JM20" i="1"/>
  <c r="LX20" i="1" s="1"/>
  <c r="JG20" i="1"/>
  <c r="JZ20" i="1"/>
  <c r="MK20" i="1" s="1"/>
  <c r="JW20" i="1"/>
  <c r="MH20" i="1" s="1"/>
  <c r="JY20" i="1"/>
  <c r="MJ20" i="1" s="1"/>
  <c r="JP20" i="1"/>
  <c r="MA20" i="1" s="1"/>
  <c r="JL20" i="1"/>
  <c r="LW20" i="1" s="1"/>
  <c r="JO20" i="1"/>
  <c r="LZ20" i="1" s="1"/>
  <c r="JV20" i="1"/>
  <c r="MG20" i="1" s="1"/>
  <c r="JT20" i="1"/>
  <c r="ME20" i="1" s="1"/>
  <c r="JS20" i="1"/>
  <c r="MD20" i="1" s="1"/>
  <c r="KB20" i="1"/>
  <c r="MM20" i="1" s="1"/>
  <c r="JX20" i="1"/>
  <c r="MI20" i="1" s="1"/>
  <c r="JI20" i="1"/>
  <c r="LT20" i="1" s="1"/>
  <c r="JR20" i="1"/>
  <c r="MC20" i="1" s="1"/>
  <c r="JN20" i="1"/>
  <c r="LY20" i="1" s="1"/>
  <c r="JK20" i="1"/>
  <c r="LV20" i="1" s="1"/>
  <c r="JQ20" i="1"/>
  <c r="MB20" i="1" s="1"/>
  <c r="JJ20" i="1"/>
  <c r="LU20" i="1" s="1"/>
  <c r="JU20" i="1"/>
  <c r="JV24" i="1"/>
  <c r="MG24" i="1" s="1"/>
  <c r="JN24" i="1"/>
  <c r="KA24" i="1"/>
  <c r="ML24" i="1" s="1"/>
  <c r="JG24" i="1"/>
  <c r="JZ24" i="1"/>
  <c r="MK24" i="1" s="1"/>
  <c r="JM24" i="1"/>
  <c r="LX24" i="1" s="1"/>
  <c r="JI24" i="1"/>
  <c r="LT24" i="1" s="1"/>
  <c r="JX24" i="1"/>
  <c r="MI24" i="1" s="1"/>
  <c r="JQ24" i="1"/>
  <c r="MB24" i="1" s="1"/>
  <c r="JU24" i="1"/>
  <c r="MF24" i="1" s="1"/>
  <c r="MI13" i="1"/>
  <c r="MI17" i="1"/>
  <c r="JK24" i="1"/>
  <c r="LV24" i="1" s="1"/>
  <c r="KB24" i="1"/>
  <c r="MM24" i="1" s="1"/>
  <c r="JY24" i="1"/>
  <c r="MJ24" i="1" s="1"/>
  <c r="MP51" i="1"/>
  <c r="MR51" i="1" s="1"/>
  <c r="MP48" i="1"/>
  <c r="MR48" i="1" s="1"/>
  <c r="MP44" i="1"/>
  <c r="MR44" i="1" s="1"/>
  <c r="MP42" i="1"/>
  <c r="MR42" i="1" s="1"/>
  <c r="MP49" i="1"/>
  <c r="MR49" i="1" s="1"/>
  <c r="MP32" i="1"/>
  <c r="MR32" i="1" s="1"/>
  <c r="MP31" i="1"/>
  <c r="MR31" i="1" s="1"/>
  <c r="MP55" i="1"/>
  <c r="MR55" i="1" s="1"/>
  <c r="MO27" i="1"/>
  <c r="MS27" i="1" s="1"/>
  <c r="MO57" i="1"/>
  <c r="MS57" i="1" s="1"/>
  <c r="MN29" i="1"/>
  <c r="JF12" i="1"/>
  <c r="MA12" i="1" s="1"/>
  <c r="JF22" i="1"/>
  <c r="LU22" i="1" s="1"/>
  <c r="JF13" i="1"/>
  <c r="LT13" i="1" s="1"/>
  <c r="MN13" i="1" s="1"/>
  <c r="JF19" i="1"/>
  <c r="LZ19" i="1" s="1"/>
  <c r="MO39" i="1"/>
  <c r="MS39" i="1" s="1"/>
  <c r="JF15" i="1"/>
  <c r="LZ15" i="1" s="1"/>
  <c r="MN15" i="1" s="1"/>
  <c r="HV21" i="1"/>
  <c r="HV23" i="1"/>
  <c r="LY23" i="1" s="1"/>
  <c r="JF25" i="1"/>
  <c r="LT25" i="1" s="1"/>
  <c r="HT26" i="1"/>
  <c r="JF10" i="1"/>
  <c r="LT10" i="1" s="1"/>
  <c r="MI10" i="1"/>
  <c r="JF18" i="1"/>
  <c r="MF18" i="1" s="1"/>
  <c r="MN18" i="1" s="1"/>
  <c r="MO18" i="1" s="1"/>
  <c r="MS18" i="1" s="1"/>
  <c r="HU11" i="1"/>
  <c r="HV17" i="1"/>
  <c r="HE16" i="1"/>
  <c r="HZ16" i="1" s="1"/>
  <c r="MC16" i="1" s="1"/>
  <c r="HA16" i="1"/>
  <c r="HA24" i="1"/>
  <c r="HE24" i="1"/>
  <c r="HZ24" i="1" s="1"/>
  <c r="MP39" i="1" l="1"/>
  <c r="MR39" i="1" s="1"/>
  <c r="MP20" i="1"/>
  <c r="MR20" i="1" s="1"/>
  <c r="MP14" i="1"/>
  <c r="MR14" i="1" s="1"/>
  <c r="MP18" i="1"/>
  <c r="MR18" i="1" s="1"/>
  <c r="MP57" i="1"/>
  <c r="MR57" i="1" s="1"/>
  <c r="MP27" i="1"/>
  <c r="MR27" i="1" s="1"/>
  <c r="MO29" i="1"/>
  <c r="MS29" i="1" s="1"/>
  <c r="MO13" i="1"/>
  <c r="MS13" i="1" s="1"/>
  <c r="MF19" i="1"/>
  <c r="MN19" i="1" s="1"/>
  <c r="MC22" i="1"/>
  <c r="MB22" i="1"/>
  <c r="LT22" i="1"/>
  <c r="LW22" i="1"/>
  <c r="ME22" i="1"/>
  <c r="LT12" i="1"/>
  <c r="MN12" i="1" s="1"/>
  <c r="MG25" i="1"/>
  <c r="LU25" i="1"/>
  <c r="MA25" i="1"/>
  <c r="MN10" i="1"/>
  <c r="MO10" i="1" s="1"/>
  <c r="MS10" i="1" s="1"/>
  <c r="MO15" i="1"/>
  <c r="MS15" i="1" s="1"/>
  <c r="JF23" i="1"/>
  <c r="JF26" i="1"/>
  <c r="HV24" i="1"/>
  <c r="LY21" i="1"/>
  <c r="JF21" i="1"/>
  <c r="JF11" i="1"/>
  <c r="LT11" i="1" s="1"/>
  <c r="LX11" i="1"/>
  <c r="HV16" i="1"/>
  <c r="MP13" i="1" l="1"/>
  <c r="MR13" i="1" s="1"/>
  <c r="MP15" i="1"/>
  <c r="MR15" i="1" s="1"/>
  <c r="MP10" i="1"/>
  <c r="MR10" i="1" s="1"/>
  <c r="MP29" i="1"/>
  <c r="MR29" i="1" s="1"/>
  <c r="MN25" i="1"/>
  <c r="MO25" i="1" s="1"/>
  <c r="MS25" i="1" s="1"/>
  <c r="MN22" i="1"/>
  <c r="MO22" i="1" s="1"/>
  <c r="MS22" i="1" s="1"/>
  <c r="MN11" i="1"/>
  <c r="MO11" i="1" s="1"/>
  <c r="MS11" i="1" s="1"/>
  <c r="MG21" i="1"/>
  <c r="MF21" i="1"/>
  <c r="MJ21" i="1"/>
  <c r="LU26" i="1"/>
  <c r="MC26" i="1"/>
  <c r="ME26" i="1"/>
  <c r="LT26" i="1"/>
  <c r="MO19" i="1"/>
  <c r="MS19" i="1" s="1"/>
  <c r="MO12" i="1"/>
  <c r="MS12" i="1" s="1"/>
  <c r="LW23" i="1"/>
  <c r="MA23" i="1"/>
  <c r="ME23" i="1"/>
  <c r="MB23" i="1"/>
  <c r="LU23" i="1"/>
  <c r="MA26" i="1"/>
  <c r="MG26" i="1"/>
  <c r="LW26" i="1"/>
  <c r="MD21" i="1"/>
  <c r="MI21" i="1"/>
  <c r="LT23" i="1"/>
  <c r="MC23" i="1"/>
  <c r="MF23" i="1"/>
  <c r="LY24" i="1"/>
  <c r="JF24" i="1"/>
  <c r="JF16" i="1"/>
  <c r="MJ16" i="1" s="1"/>
  <c r="LY16" i="1"/>
  <c r="JF17" i="1"/>
  <c r="MF17" i="1" s="1"/>
  <c r="LY17" i="1"/>
  <c r="GQ9" i="1"/>
  <c r="GR9" i="1" s="1"/>
  <c r="GS9" i="1" s="1"/>
  <c r="GT9" i="1" l="1"/>
  <c r="IS9" i="1"/>
  <c r="IL9" i="1"/>
  <c r="MP19" i="1"/>
  <c r="MR19" i="1" s="1"/>
  <c r="MP11" i="1"/>
  <c r="MR11" i="1" s="1"/>
  <c r="MP22" i="1"/>
  <c r="MR22" i="1" s="1"/>
  <c r="MP25" i="1"/>
  <c r="MR25" i="1" s="1"/>
  <c r="MP12" i="1"/>
  <c r="MR12" i="1" s="1"/>
  <c r="MN26" i="1"/>
  <c r="MN16" i="1"/>
  <c r="MO16" i="1" s="1"/>
  <c r="MS16" i="1" s="1"/>
  <c r="MC24" i="1"/>
  <c r="ME24" i="1"/>
  <c r="MN17" i="1"/>
  <c r="MO17" i="1" s="1"/>
  <c r="MS17" i="1" s="1"/>
  <c r="MN21" i="1"/>
  <c r="MO21" i="1" s="1"/>
  <c r="MS21" i="1" s="1"/>
  <c r="MN23" i="1"/>
  <c r="MO23" i="1" s="1"/>
  <c r="MS23" i="1" s="1"/>
  <c r="HC9" i="1"/>
  <c r="HX9" i="1" s="1"/>
  <c r="JP9" i="1" l="1"/>
  <c r="JI9" i="1"/>
  <c r="JG9" i="1"/>
  <c r="JJ9" i="1"/>
  <c r="LU9" i="1" s="1"/>
  <c r="JK9" i="1"/>
  <c r="LV9" i="1" s="1"/>
  <c r="JL9" i="1"/>
  <c r="LW9" i="1" s="1"/>
  <c r="JM9" i="1"/>
  <c r="LX9" i="1" s="1"/>
  <c r="JN9" i="1"/>
  <c r="LY9" i="1" s="1"/>
  <c r="JO9" i="1"/>
  <c r="LZ9" i="1" s="1"/>
  <c r="JQ9" i="1"/>
  <c r="MB9" i="1" s="1"/>
  <c r="JR9" i="1"/>
  <c r="MC9" i="1" s="1"/>
  <c r="JS9" i="1"/>
  <c r="MD9" i="1" s="1"/>
  <c r="JT9" i="1"/>
  <c r="ME9" i="1" s="1"/>
  <c r="JU9" i="1"/>
  <c r="MF9" i="1" s="1"/>
  <c r="JV9" i="1"/>
  <c r="MG9" i="1" s="1"/>
  <c r="JX9" i="1"/>
  <c r="MI9" i="1" s="1"/>
  <c r="JY9" i="1"/>
  <c r="MJ9" i="1" s="1"/>
  <c r="JZ9" i="1"/>
  <c r="MK9" i="1" s="1"/>
  <c r="KA9" i="1"/>
  <c r="ML9" i="1" s="1"/>
  <c r="KB9" i="1"/>
  <c r="JW9" i="1"/>
  <c r="MP16" i="1"/>
  <c r="MR16" i="1" s="1"/>
  <c r="MP23" i="1"/>
  <c r="MR23" i="1" s="1"/>
  <c r="MP21" i="1"/>
  <c r="MR21" i="1" s="1"/>
  <c r="MP17" i="1"/>
  <c r="MR17" i="1" s="1"/>
  <c r="MO26" i="1"/>
  <c r="MS26" i="1" s="1"/>
  <c r="MN24" i="1"/>
  <c r="MO24" i="1" s="1"/>
  <c r="MS24" i="1" s="1"/>
  <c r="HJ9" i="1"/>
  <c r="IE9" i="1" s="1"/>
  <c r="HO9" i="1"/>
  <c r="IJ9" i="1" s="1"/>
  <c r="GV9" i="1"/>
  <c r="HQ9" i="1" s="1"/>
  <c r="MM9" i="1" l="1"/>
  <c r="MP24" i="1"/>
  <c r="MR24" i="1" s="1"/>
  <c r="MP26" i="1"/>
  <c r="MR26" i="1" s="1"/>
  <c r="JF9" i="1"/>
  <c r="MH9" i="1" l="1"/>
  <c r="MA9" i="1"/>
  <c r="LT9" i="1" l="1"/>
  <c r="MN9" i="1"/>
  <c r="MO9" i="1"/>
  <c r="MS9" i="1" s="1"/>
  <c r="MS59" i="1" s="1"/>
  <c r="A27" i="2" s="1"/>
  <c r="A29" i="2" s="1"/>
  <c r="MP9" i="1"/>
  <c r="C11" i="2"/>
  <c r="C12" i="2"/>
  <c r="C13" i="2"/>
  <c r="C14" i="2"/>
  <c r="C9" i="2"/>
  <c r="C15" i="2"/>
  <c r="C8" i="2"/>
  <c r="A18" i="2" s="1"/>
  <c r="A20" i="2" s="1"/>
  <c r="MP59" i="1"/>
  <c r="MR9" i="1"/>
  <c r="MR59" i="1"/>
  <c r="A22" i="2"/>
  <c r="A23" i="2"/>
  <c r="C10" i="2"/>
</calcChain>
</file>

<file path=xl/sharedStrings.xml><?xml version="1.0" encoding="utf-8"?>
<sst xmlns="http://schemas.openxmlformats.org/spreadsheetml/2006/main" count="6484" uniqueCount="175">
  <si>
    <t>UNIVERSIDAD DISTRITAL FRANCISCO JOSE DE CALDAS</t>
  </si>
  <si>
    <t>CONVOCATORIA PÚBLICA No. 006 DE 2021</t>
  </si>
  <si>
    <t>CONVOCATORIA PÚBLICA No. 004 DE 2026
CONTRATAR LA ADQUISICIÓN, INSTALACIÓN Y CONFIGURACIÓN DE EQUIPOS ROBUSTOS Y MENORES, DESTINADOS A LAS UNIDADES ACADÉMICAS DE LABORATORIOS DE LAS FACULTADES DE INGENIERÍA, CIENCIAS MATEMÁTICAS Y NATURALES, TECNOLÓGICA, CIENCIAS Y EDUCACIÓN, ARTES –ASAB, DE LA UNIVERSIDAD DISTRITAL FRANCISCO JOSÉ DE CALDAS, DE ACUERDO CON LAS CONDICIONES Y ESPECIFICACIONES TÉCNICAS ESTABLECIDAS</t>
  </si>
  <si>
    <t>OFERTA ECONÓMICA</t>
  </si>
  <si>
    <t>OFERTA ECONOMICA HABILITADA PRECIO BASE</t>
  </si>
  <si>
    <t>REQUISITOS HABILITANTES</t>
  </si>
  <si>
    <t>EVALUACION JURIDICA</t>
  </si>
  <si>
    <t>EVALUACION FINANCIERA</t>
  </si>
  <si>
    <t>CONSOLIDADO EVALUACION HABILITANTE FINACIERA, JURIDICA Y TECNICA</t>
  </si>
  <si>
    <t>EVALUACION MARCAS</t>
  </si>
  <si>
    <t>EVALUACION ITEM A ITEM</t>
  </si>
  <si>
    <t>OFERTAS HABILITADAS</t>
  </si>
  <si>
    <t>PORCENTAJE DE LA MEDIA ARITMETICA</t>
  </si>
  <si>
    <t>DESVIACIÓN DE LA MEDIA ARITMETICA</t>
  </si>
  <si>
    <t>PUNTAJE PARCIAL</t>
  </si>
  <si>
    <t>GARANTIA EN MESES</t>
  </si>
  <si>
    <t>PUNTAJE GARANTIA</t>
  </si>
  <si>
    <t>PUNTAJE OFERTA ECONÓMICA</t>
  </si>
  <si>
    <t>PUNTAJE MAXIMO</t>
  </si>
  <si>
    <t>OFERENTE CON MAYOR PUNTAJE</t>
  </si>
  <si>
    <t>VALOR ADJUDICADO</t>
  </si>
  <si>
    <t>ITEM</t>
  </si>
  <si>
    <t>FACULTAD Y/O DEPENDENCIA</t>
  </si>
  <si>
    <t>LABORATORIO Y/O DEPENDENCIA  DESTINO</t>
  </si>
  <si>
    <t xml:space="preserve">UBICACIÓN </t>
  </si>
  <si>
    <t>NOMBRE EQUIPO</t>
  </si>
  <si>
    <t>CANTIDAD</t>
  </si>
  <si>
    <t>PRECIO BASE</t>
  </si>
  <si>
    <t>1. C.I. GLOBAL SCIENTIFIC S.A.S NIT.: 830.067.880 - 4</t>
  </si>
  <si>
    <t>2. KASALAB
NIT: 900745087-2</t>
  </si>
  <si>
    <t>3. CAHOZ INVERSIONES
NIT : 900730558-4</t>
  </si>
  <si>
    <t>4. CTL COMPANY SAS
NIT.: 900.0026.709-0</t>
  </si>
  <si>
    <t>5. OFIBOD
NIT: 860.047.726-1</t>
  </si>
  <si>
    <t>6. SUCONEL
NIT: 890.943.055-0</t>
  </si>
  <si>
    <t>7. ANDIVISION
NIT: 830.088.172-8</t>
  </si>
  <si>
    <t>8. INSTRUMENTACIÓN Y SERVICIOS S.A.S. - NIT.: 830505910-7</t>
  </si>
  <si>
    <t>9. CASA CIENTÍFICA
NIT. 860.502.528-1</t>
  </si>
  <si>
    <t>10. LAB BRANDS S.A NIT.:  860.028.662-8</t>
  </si>
  <si>
    <t>11. NUEVOS RECURSOS S.A.S. NIT: 830.014.721-4</t>
  </si>
  <si>
    <t>12. KASSEL GROUP S.A.S.
NIT: 830.053.900-2</t>
  </si>
  <si>
    <t>13.  ICL DIDÁCTICA SAS.
NIT: 830.007.414-9</t>
  </si>
  <si>
    <t>14. CASA HERMES LTDA
NIT: 890.204.286-5</t>
  </si>
  <si>
    <t>15. TECHNO SKILLS ENGINEERING SERVICES SAS 
NIT : 900.966.150 - 7</t>
  </si>
  <si>
    <t>16. GEOINSTRUMENTOS TOPOGRAFICOS SAS
NIT: 900.410.611-4</t>
  </si>
  <si>
    <t xml:space="preserve">17. ELECTROEQUIPOS COLOMBIA SAS. 
NIT: 830.065.750-6 
</t>
  </si>
  <si>
    <t>18.  GALILEO INSTRUMENTS S.A.S
NIT : 900393949-4</t>
  </si>
  <si>
    <t>19. DATUM INGENIERIA SAS
NIT : 830.136.779-4</t>
  </si>
  <si>
    <t xml:space="preserve">20. ELECTRONICA I+D SAS
NIT: 900.034.424-0
</t>
  </si>
  <si>
    <t>VB</t>
  </si>
  <si>
    <t>NUMERO DE PROPUESTAS HABILITADAS</t>
  </si>
  <si>
    <t>NUMERO DE VECES EN QUE INTERVIENE EL PPTO</t>
  </si>
  <si>
    <t>MEDIA ARITMETICA (MAPO)</t>
  </si>
  <si>
    <t>CI</t>
  </si>
  <si>
    <t>MINIMA DESVIACIÓN</t>
  </si>
  <si>
    <t>VALOR MÁXIMO</t>
  </si>
  <si>
    <t>Ahorro</t>
  </si>
  <si>
    <t>DESIERTO</t>
  </si>
  <si>
    <t>ARTES-ASAB</t>
  </si>
  <si>
    <t>TALLER MADERAS</t>
  </si>
  <si>
    <t>PATIO TALLERES</t>
  </si>
  <si>
    <t>SIERRA ACOLILLADORA</t>
  </si>
  <si>
    <t>NC</t>
  </si>
  <si>
    <t>CUMPLE</t>
  </si>
  <si>
    <t>NO CUMPLE</t>
  </si>
  <si>
    <t>LIJADORA DE BANDA</t>
  </si>
  <si>
    <t>LIJADORA DE TAMBOR</t>
  </si>
  <si>
    <t>RUTEADORA DE COLUMNA</t>
  </si>
  <si>
    <t>TALLER METALES</t>
  </si>
  <si>
    <t>SIERRA SINFÍN P/METAL</t>
  </si>
  <si>
    <t>TALLER DE CERAMICA</t>
  </si>
  <si>
    <t>Taller B -016</t>
  </si>
  <si>
    <t>TORNO PARA CERAMICA</t>
  </si>
  <si>
    <t>Corporeidad</t>
  </si>
  <si>
    <t>Sedes de Arte Danzario</t>
  </si>
  <si>
    <t>CINTA ADHESIVA DE GRADO PROFESIONAL (TIPO GAFFER´S) NEGRA (cajas)</t>
  </si>
  <si>
    <t>Ciencias Matemáticas y Naturales</t>
  </si>
  <si>
    <t>Laboratorio de Física</t>
  </si>
  <si>
    <t>Macarena A</t>
  </si>
  <si>
    <t xml:space="preserve">Presión hidrostática en fluidos </t>
  </si>
  <si>
    <t>Equivalente mecánico del calor</t>
  </si>
  <si>
    <t>Viscosímetro de bola</t>
  </si>
  <si>
    <t>Kit de rejillas (mínimo 4 unidades)</t>
  </si>
  <si>
    <t>Cámara termográfica portátil</t>
  </si>
  <si>
    <t>Bomba de calor</t>
  </si>
  <si>
    <t>Laboratorio de Biologìa</t>
  </si>
  <si>
    <t>Edificio de Laboratorio Macarena B</t>
  </si>
  <si>
    <t>Baño de agua Termostatado</t>
  </si>
  <si>
    <t>Horno de secado</t>
  </si>
  <si>
    <t xml:space="preserve">Agitador de placa magnética con calentamiento de múltiples posiciones </t>
  </si>
  <si>
    <t xml:space="preserve">Cabina de flujo laminar </t>
  </si>
  <si>
    <t>Laboratorio de Quimica</t>
  </si>
  <si>
    <t>REFRIGERADOR (2 A 8°C) CONGELADOR (-20 A -40 °c) DUAL</t>
  </si>
  <si>
    <t>AUTOCLAVE VERTICAL DE PISO</t>
  </si>
  <si>
    <t xml:space="preserve">AGITADOR ORBITAL CON INCUBACIÓN </t>
  </si>
  <si>
    <t>INCUBADORA DE CONVECCIÓN NATURAL</t>
  </si>
  <si>
    <t>TECNOLÓGICA</t>
  </si>
  <si>
    <t>LABORATORIOS DE CIENCIAS BÁSICAS FT - LABORATORIO DE ÓPTICA Y MODERNA</t>
  </si>
  <si>
    <t xml:space="preserve">EDIFICIO TECHNE PISO 7 </t>
  </si>
  <si>
    <t>CUBETAS DE ONDA CON LÁMPARA LED</t>
  </si>
  <si>
    <t>LABORATORIO GESTIÓN DE LA PRODUCCIÓN INDUSTRIAL</t>
  </si>
  <si>
    <t>EDIFICIO TECHNE 3ER PISO, GEIO</t>
  </si>
  <si>
    <t>BALANZA ANALÍTICA</t>
  </si>
  <si>
    <t>KIT DE CARACTERIZACIÓN</t>
  </si>
  <si>
    <t>GAFAS DE REALIDAD VIRTUAL</t>
  </si>
  <si>
    <t>IMPRESORA 3D</t>
  </si>
  <si>
    <t xml:space="preserve"> LABORATORIOS DE CONSTRUCCIONES CIVILES E INGENIERÍA CIVIL - LABORATORIO DE TOPOGRAFÍA</t>
  </si>
  <si>
    <t>BLOQUE 7 PISO 1</t>
  </si>
  <si>
    <t>SISTEMA GNSS</t>
  </si>
  <si>
    <t>ESTACIÓN TOTAL</t>
  </si>
  <si>
    <t>BIPODE</t>
  </si>
  <si>
    <t>LABORATORIOS DE ELÉCTRICA - LABORATORIO DE SOFTWARE APLICADO I y  LABORATORIO DE SOFTWARE APLICADO II (7)
LABORATORIOS DE INFORMÁTICA SISTEMAS AUTONOMOS (1)</t>
  </si>
  <si>
    <t>BLOQUE 4, PISO 3
EDIFICIO TECHNÉ, PISO 5</t>
  </si>
  <si>
    <t xml:space="preserve">SOLUCIÓN INTEGRAL DE KITS DE ROBÓTICA EDUCATIVA
</t>
  </si>
  <si>
    <t>LABORATORIOS DE ELÉCTRICA - LABORATORIO ESPECIALIZADO DE SISTEMAS ELÉCTRICOS</t>
  </si>
  <si>
    <t>EDIFICIO TECHNÉ, PISO 3</t>
  </si>
  <si>
    <t>MULTÍMETRO DIGITAL TRUE RMS</t>
  </si>
  <si>
    <t>TACÓMETRO DIGITAL</t>
  </si>
  <si>
    <t>LABORATORIOS DE INFORMÁTICA SISTEMAS AUTONOMOS</t>
  </si>
  <si>
    <t>EDIFICIO TECHNÉ, PISO 5</t>
  </si>
  <si>
    <t xml:space="preserve">Solución integral de Brazo robotico de 4 grados con  plataforma movil </t>
  </si>
  <si>
    <t xml:space="preserve"> Robots buggys</t>
  </si>
  <si>
    <t>LABORATORIO DE ELECTRÓNICA</t>
  </si>
  <si>
    <t>EDIFICIO TECHNÉ, PISO 6</t>
  </si>
  <si>
    <t>Access point</t>
  </si>
  <si>
    <t xml:space="preserve">SD-WAN </t>
  </si>
  <si>
    <t xml:space="preserve"> BOBINA DE LANZAMIENTO PARA Dispositivo ( OTDR)</t>
  </si>
  <si>
    <t>Valvulas proporcionales 4-20mA ASCO Serie 908 
(Subordinación Tecnológica)</t>
  </si>
  <si>
    <t>Sensor Electrodo PH Type A5F1/ A5G3 DryLoc, Ph Sens Fk 1K DryLc NPT, 3-2724-00 
(Subordinación Tecnológica)</t>
  </si>
  <si>
    <t xml:space="preserve">Multimetro Digital de mano portatil </t>
  </si>
  <si>
    <t>Medidor LCR de mano -Portatil</t>
  </si>
  <si>
    <t>Calibrador de procesos  portatil</t>
  </si>
  <si>
    <t>Ingeniería</t>
  </si>
  <si>
    <t>Laboratorio de Control</t>
  </si>
  <si>
    <t>Edificio Sabio Caldas
Carrera 8 No 40 - 62
Piso 7 sala 708</t>
  </si>
  <si>
    <t>ROBOT BIONICO DE 4 O 6 PATAS</t>
  </si>
  <si>
    <t>*LABORATORIO DE ELECTRÓNICA A
*LABORATORIO DE ELECTRÓNICA B
 *LABORATORIO DE INSTRUMENTACIÓN</t>
  </si>
  <si>
    <t>Edificio Sabio Caldas
Carrera 8 No 40 - 62
602, 603, 604</t>
  </si>
  <si>
    <t>Fuente DC Multi Canal</t>
  </si>
  <si>
    <t>Geodesia y Topografía</t>
  </si>
  <si>
    <t>Aduanilla de Paiba
Edificio Observatorio
2° Piso</t>
  </si>
  <si>
    <t>Antena GNSS</t>
  </si>
  <si>
    <t>Laboratorio de Procesos Industriales</t>
  </si>
  <si>
    <t>Edificio Sabio Caldas
Carrera 8 No 40 - 62
Laboratorio 102</t>
  </si>
  <si>
    <t>Ducha Lavaojos de seguridad</t>
  </si>
  <si>
    <t>Ciencias y Educación</t>
  </si>
  <si>
    <t xml:space="preserve">(AULA EXPERIMENTAL) COMUNICACIÓN SOCIAL </t>
  </si>
  <si>
    <t xml:space="preserve">SEDE BOSA </t>
  </si>
  <si>
    <t xml:space="preserve">SOLUCIÓN INTEGRAL CAMARAS PROFESIONALES  </t>
  </si>
  <si>
    <t xml:space="preserve">LICENCIATURA EN EDUCAICON ARTISTICA </t>
  </si>
  <si>
    <t>MACARENA A</t>
  </si>
  <si>
    <t xml:space="preserve">SOLUCION INTEGRA PARA LA DOTACION Y MEJORAMIENTO PARA LA EDUCACION ARTISTICA </t>
  </si>
  <si>
    <t>ARCHIVISTICA</t>
  </si>
  <si>
    <t xml:space="preserve">BOSA </t>
  </si>
  <si>
    <t xml:space="preserve">SOLUCION  INTEGRA PARA LA DOTACION Y MEJORA DE ARCHIVISTICA </t>
  </si>
  <si>
    <t xml:space="preserve">(AULA EXPERIMENTAL) AUDIO VISUALES </t>
  </si>
  <si>
    <t xml:space="preserve">SOLICION INTEGRAL LUCES Y CONECTIVIDAD </t>
  </si>
  <si>
    <t>EVALUACIÓN OFERTAS ECONÓMICAS CONVOCATORIA PÚBLICA No. 004 DE 2026</t>
  </si>
  <si>
    <t>OBJETO: CONTRATAR LA ADQUISICIÓN, INSTALACIÓN Y CONFIGURACIÓN DE EQUIPOS ROBUSTOS Y MENORES, DESTINADOS A LAS UNIDADES ACADÉMICAS DE LABORATORIOS DE LAS FACULTADES DE INGENIERÍA, CIENCIAS MATEMÁTICAS Y NATURALES, TECNOLÓGICA, CIENCIAS Y EDUCACIÓN, ARTES –ASAB, DE LA UNIVERSIDAD DISTRITAL FRANCISCO JOSÉ DE CALDAS, DE ACUERDO CON LAS CONDICIONES Y ESPECIFICACIONES TÉCNICAS ESTABLECIDAS</t>
  </si>
  <si>
    <t xml:space="preserve">EMPRESA </t>
  </si>
  <si>
    <t>ITEMS ADJUDICADOS</t>
  </si>
  <si>
    <t>VALOR</t>
  </si>
  <si>
    <t>2 - 3 - 5 - 6</t>
  </si>
  <si>
    <t>14 - 18 - 21 - 23</t>
  </si>
  <si>
    <t>1 - 4 - 17 - 20 - 25</t>
  </si>
  <si>
    <t>16 - 19</t>
  </si>
  <si>
    <t>9 - 10 - 11 - 12 - 13 - 32 - 33 - 34 - 40 - 41 - 43 - 44</t>
  </si>
  <si>
    <t>29 - 45</t>
  </si>
  <si>
    <t>TOTAL ADJUDICADO</t>
  </si>
  <si>
    <t>PORCENTAJE ADJUDICADO</t>
  </si>
  <si>
    <t>AHORRO SOBRE ADJUDICADO</t>
  </si>
  <si>
    <t>ITEMS DESIERTOS Y NO ADJUDICADOS</t>
  </si>
  <si>
    <t>7 - 22 - 24 - 26 - 27 - 28 - 30 - 31 - 35 - 36 - 37 - 38 - 39 - 42 - 46 - 47 - 48 - 49 - 50</t>
  </si>
  <si>
    <t>TOTAL DESIERTOS</t>
  </si>
  <si>
    <t>PORCENTAJE NO ADJUDICADO</t>
  </si>
  <si>
    <t>Valor CDP No. 1836 del 28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</si>
</sst>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4" formatCode="_-&quot;$&quot;\ * #,##0.00_-;\-&quot;$&quot;\ * #,##0.00_-;_-&quot;$&quot;\ * &quot;-&quot;??_-;_-@_-"/>
    <numFmt numFmtId="164" formatCode="_-&quot;$&quot;* #,##0_-;\-&quot;$&quot;* #,##0_-;_-&quot;$&quot;* &quot;-&quot;_-;_-@_-"/>
    <numFmt numFmtId="165" formatCode="_-* #,##0.00_-;\-* #,##0.00_-;_-* &quot;-&quot;_-;_-@_-"/>
    <numFmt numFmtId="166" formatCode="_-* #,##0.000_-;\-* #,##0.000_-;_-* &quot;-&quot;_-;_-@_-"/>
    <numFmt numFmtId="167" formatCode="_(&quot;$&quot;\ * #,##0.00_);_(&quot;$&quot;\ * \(#,##0.00\);_(&quot;$&quot;\ * &quot;-&quot;??_);_(@_)"/>
    <numFmt numFmtId="168" formatCode="_-&quot;$&quot;\ * #,##0_-;\-&quot;$&quot;\ * #,##0_-;_-&quot;$&quot;\ * &quot;-&quot;_-;_-@"/>
    <numFmt numFmtId="169" formatCode="_-[$$-409]* #,##0.00_ ;_-[$$-409]* \-#,##0.00\ ;_-[$$-409]* &quot;-&quot;??_ ;_-@_ "/>
    <numFmt numFmtId="170" formatCode="_-[$$-409]* #,##0_ ;_-[$$-409]* \-#,##0\ ;_-[$$-409]* &quot;-&quot;??_ ;_-@_ "/>
    <numFmt numFmtId="171" formatCode="[$$-240A]\ #,##0"/>
    <numFmt numFmtId="172" formatCode="_(&quot;$&quot;\ * #,##0_);_(&quot;$&quot;\ * \(#,##0\);_(&quot;$&quot;\ * &quot;-&quot;??_);_(@_)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b/>
      <sz val="18"/>
      <name val="Tahoma"/>
      <family val="2"/>
    </font>
    <font>
      <b/>
      <sz val="16"/>
      <name val="Tahoma"/>
      <family val="2"/>
    </font>
    <font>
      <b/>
      <sz val="14"/>
      <name val="Tahoma"/>
      <family val="2"/>
    </font>
    <font>
      <b/>
      <sz val="12"/>
      <name val="Tahoma"/>
      <family val="2"/>
      <charset val="204"/>
    </font>
    <font>
      <b/>
      <sz val="9"/>
      <name val="Tahoma"/>
      <family val="2"/>
    </font>
    <font>
      <b/>
      <sz val="7"/>
      <name val="Tahoma"/>
      <family val="2"/>
    </font>
    <font>
      <b/>
      <sz val="8"/>
      <name val="Tahoma"/>
      <family val="2"/>
    </font>
    <font>
      <sz val="8"/>
      <name val="Arial"/>
      <family val="2"/>
    </font>
    <font>
      <sz val="7"/>
      <name val="Tahoma"/>
      <family val="2"/>
    </font>
    <font>
      <sz val="8"/>
      <color theme="1"/>
      <name val="Tahoma"/>
      <family val="2"/>
    </font>
    <font>
      <b/>
      <sz val="12"/>
      <name val="Tahoma"/>
      <family val="2"/>
    </font>
    <font>
      <sz val="12"/>
      <color theme="1"/>
      <name val="Tahoma"/>
      <family val="2"/>
    </font>
    <font>
      <sz val="10"/>
      <name val="Arial"/>
      <family val="2"/>
    </font>
    <font>
      <sz val="8"/>
      <name val="Tahoma"/>
      <family val="2"/>
    </font>
    <font>
      <sz val="8"/>
      <name val="Calibri"/>
      <family val="2"/>
    </font>
    <font>
      <sz val="8"/>
      <name val="Arial Narrow"/>
      <family val="2"/>
    </font>
    <font>
      <sz val="11"/>
      <name val="Utsaah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7"/>
      <name val="Calibri"/>
      <family val="2"/>
      <charset val="1"/>
    </font>
    <font>
      <sz val="7"/>
      <name val="Calibri"/>
      <family val="2"/>
      <scheme val="minor"/>
    </font>
    <font>
      <sz val="7"/>
      <color theme="0" tint="-0.499984740745262"/>
      <name val="Tahoma"/>
      <family val="2"/>
    </font>
    <font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theme="0" tint="-0.499984740745262"/>
      <name val="Tahoma"/>
      <family val="2"/>
    </font>
    <font>
      <sz val="8"/>
      <color theme="0" tint="-0.499984740745262"/>
      <name val="Calibri"/>
      <family val="2"/>
      <scheme val="minor"/>
    </font>
    <font>
      <sz val="8"/>
      <color theme="0" tint="-0.499984740745262"/>
      <name val="Calibri"/>
      <family val="2"/>
      <charset val="1"/>
    </font>
    <font>
      <sz val="7"/>
      <color theme="0" tint="-0.499984740745262"/>
      <name val="Calibri"/>
      <family val="2"/>
      <scheme val="minor"/>
    </font>
    <font>
      <sz val="7"/>
      <color theme="0" tint="-0.499984740745262"/>
      <name val="Calibri"/>
      <family val="2"/>
      <charset val="1"/>
    </font>
    <font>
      <sz val="7"/>
      <color rgb="FFFF0000"/>
      <name val="Calibri"/>
      <family val="2"/>
      <scheme val="minor"/>
    </font>
    <font>
      <b/>
      <sz val="11"/>
      <name val="Tahoma"/>
      <family val="2"/>
    </font>
    <font>
      <b/>
      <sz val="8"/>
      <color theme="5" tint="-0.499984740745262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BD9C0"/>
        <bgColor indexed="64"/>
      </patternFill>
    </fill>
    <fill>
      <patternFill patternType="solid">
        <fgColor rgb="FFDD073A"/>
        <bgColor indexed="64"/>
      </patternFill>
    </fill>
    <fill>
      <patternFill patternType="solid">
        <fgColor rgb="FFE6988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9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41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6" fillId="0" borderId="0"/>
  </cellStyleXfs>
  <cellXfs count="17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17" borderId="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164" fontId="11" fillId="0" borderId="1" xfId="3" applyFont="1" applyFill="1" applyBorder="1" applyAlignment="1">
      <alignment horizontal="right" vertical="center" wrapText="1"/>
    </xf>
    <xf numFmtId="164" fontId="12" fillId="4" borderId="1" xfId="3" applyFont="1" applyFill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wrapText="1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9" fillId="18" borderId="1" xfId="0" applyFont="1" applyFill="1" applyBorder="1" applyAlignment="1">
      <alignment horizontal="center" vertical="center" wrapText="1"/>
    </xf>
    <xf numFmtId="168" fontId="18" fillId="0" borderId="9" xfId="0" applyNumberFormat="1" applyFont="1" applyBorder="1" applyAlignment="1">
      <alignment horizontal="center" vertical="center" wrapText="1"/>
    </xf>
    <xf numFmtId="167" fontId="15" fillId="0" borderId="0" xfId="2" applyFont="1"/>
    <xf numFmtId="167" fontId="14" fillId="0" borderId="6" xfId="2" applyFont="1" applyBorder="1" applyAlignment="1">
      <alignment horizontal="center"/>
    </xf>
    <xf numFmtId="16" fontId="17" fillId="0" borderId="1" xfId="0" applyNumberFormat="1" applyFont="1" applyBorder="1" applyAlignment="1">
      <alignment horizontal="center" vertical="center" wrapText="1"/>
    </xf>
    <xf numFmtId="9" fontId="13" fillId="0" borderId="0" xfId="0" applyNumberFormat="1" applyFont="1"/>
    <xf numFmtId="0" fontId="8" fillId="4" borderId="1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1" fontId="12" fillId="8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" fontId="12" fillId="4" borderId="1" xfId="3" applyNumberFormat="1" applyFont="1" applyFill="1" applyBorder="1" applyAlignment="1">
      <alignment horizontal="center" vertical="center" wrapText="1"/>
    </xf>
    <xf numFmtId="2" fontId="12" fillId="17" borderId="1" xfId="3" applyNumberFormat="1" applyFont="1" applyFill="1" applyBorder="1" applyAlignment="1">
      <alignment horizontal="center" vertical="center"/>
    </xf>
    <xf numFmtId="165" fontId="20" fillId="10" borderId="1" xfId="1" applyNumberFormat="1" applyFont="1" applyFill="1" applyBorder="1" applyAlignment="1">
      <alignment horizontal="center" vertical="center"/>
    </xf>
    <xf numFmtId="165" fontId="20" fillId="11" borderId="1" xfId="1" applyNumberFormat="1" applyFont="1" applyFill="1" applyBorder="1" applyAlignment="1">
      <alignment horizontal="center" vertical="center"/>
    </xf>
    <xf numFmtId="166" fontId="20" fillId="11" borderId="1" xfId="1" applyNumberFormat="1" applyFont="1" applyFill="1" applyBorder="1" applyAlignment="1">
      <alignment horizontal="center" vertical="center"/>
    </xf>
    <xf numFmtId="166" fontId="20" fillId="10" borderId="1" xfId="1" applyNumberFormat="1" applyFont="1" applyFill="1" applyBorder="1" applyAlignment="1">
      <alignment horizontal="center" vertical="center"/>
    </xf>
    <xf numFmtId="166" fontId="20" fillId="12" borderId="1" xfId="1" applyNumberFormat="1" applyFont="1" applyFill="1" applyBorder="1" applyAlignment="1">
      <alignment horizontal="center" vertical="center"/>
    </xf>
    <xf numFmtId="165" fontId="17" fillId="0" borderId="1" xfId="1" applyNumberFormat="1" applyFont="1" applyFill="1" applyBorder="1" applyAlignment="1">
      <alignment horizontal="center" vertical="center"/>
    </xf>
    <xf numFmtId="0" fontId="17" fillId="0" borderId="0" xfId="0" applyFont="1"/>
    <xf numFmtId="0" fontId="17" fillId="2" borderId="0" xfId="0" applyFont="1" applyFill="1"/>
    <xf numFmtId="0" fontId="17" fillId="2" borderId="0" xfId="0" applyFont="1" applyFill="1" applyAlignment="1">
      <alignment horizontal="justify" vertical="top" wrapText="1"/>
    </xf>
    <xf numFmtId="0" fontId="17" fillId="2" borderId="0" xfId="0" applyFont="1" applyFill="1" applyAlignment="1">
      <alignment horizontal="right"/>
    </xf>
    <xf numFmtId="0" fontId="17" fillId="0" borderId="0" xfId="0" applyFont="1" applyAlignment="1">
      <alignment horizontal="justify" vertical="top" wrapText="1"/>
    </xf>
    <xf numFmtId="0" fontId="17" fillId="0" borderId="0" xfId="0" applyFont="1" applyAlignment="1">
      <alignment horizontal="right"/>
    </xf>
    <xf numFmtId="0" fontId="17" fillId="3" borderId="0" xfId="0" applyFont="1" applyFill="1"/>
    <xf numFmtId="169" fontId="15" fillId="0" borderId="0" xfId="0" applyNumberFormat="1" applyFont="1"/>
    <xf numFmtId="3" fontId="15" fillId="0" borderId="0" xfId="0" applyNumberFormat="1" applyFont="1"/>
    <xf numFmtId="0" fontId="22" fillId="0" borderId="1" xfId="0" applyFont="1" applyBorder="1" applyAlignment="1">
      <alignment horizontal="center" vertical="center" wrapText="1"/>
    </xf>
    <xf numFmtId="0" fontId="22" fillId="0" borderId="1" xfId="8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vertical="center" wrapText="1"/>
    </xf>
    <xf numFmtId="0" fontId="2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center" vertical="center"/>
    </xf>
    <xf numFmtId="164" fontId="17" fillId="0" borderId="1" xfId="3" applyFont="1" applyBorder="1" applyAlignment="1">
      <alignment horizontal="center" vertical="center" wrapText="1"/>
    </xf>
    <xf numFmtId="0" fontId="17" fillId="2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164" fontId="17" fillId="2" borderId="0" xfId="0" applyNumberFormat="1" applyFont="1" applyFill="1"/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26" fillId="0" borderId="1" xfId="8" applyFont="1" applyBorder="1" applyAlignment="1">
      <alignment horizontal="left" vertical="center" wrapText="1"/>
    </xf>
    <xf numFmtId="0" fontId="26" fillId="0" borderId="1" xfId="8" applyFont="1" applyBorder="1" applyAlignment="1">
      <alignment horizontal="center" vertical="center" wrapText="1"/>
    </xf>
    <xf numFmtId="0" fontId="26" fillId="0" borderId="1" xfId="0" applyFont="1" applyBorder="1" applyAlignment="1">
      <alignment vertical="center" wrapText="1"/>
    </xf>
    <xf numFmtId="170" fontId="22" fillId="0" borderId="1" xfId="5" applyNumberFormat="1" applyFont="1" applyBorder="1" applyAlignment="1">
      <alignment horizontal="center" vertical="center" wrapText="1"/>
    </xf>
    <xf numFmtId="169" fontId="22" fillId="0" borderId="1" xfId="5" applyNumberFormat="1" applyFont="1" applyBorder="1" applyAlignment="1">
      <alignment horizontal="left" vertical="center" wrapText="1"/>
    </xf>
    <xf numFmtId="0" fontId="30" fillId="0" borderId="1" xfId="0" applyFont="1" applyBorder="1" applyAlignment="1">
      <alignment horizontal="center" vertical="center" wrapText="1"/>
    </xf>
    <xf numFmtId="0" fontId="22" fillId="0" borderId="1" xfId="7" applyNumberFormat="1" applyFont="1" applyFill="1" applyBorder="1" applyAlignment="1">
      <alignment horizontal="center" vertical="center" wrapText="1"/>
    </xf>
    <xf numFmtId="171" fontId="22" fillId="19" borderId="1" xfId="0" applyNumberFormat="1" applyFont="1" applyFill="1" applyBorder="1" applyAlignment="1">
      <alignment horizontal="center" vertical="center" wrapText="1"/>
    </xf>
    <xf numFmtId="171" fontId="22" fillId="19" borderId="1" xfId="2" applyNumberFormat="1" applyFont="1" applyFill="1" applyBorder="1" applyAlignment="1">
      <alignment horizontal="center" vertical="center" wrapText="1"/>
    </xf>
    <xf numFmtId="171" fontId="22" fillId="19" borderId="1" xfId="0" applyNumberFormat="1" applyFont="1" applyFill="1" applyBorder="1" applyAlignment="1">
      <alignment horizontal="center" vertical="center"/>
    </xf>
    <xf numFmtId="164" fontId="17" fillId="2" borderId="0" xfId="0" applyNumberFormat="1" applyFont="1" applyFill="1" applyAlignment="1">
      <alignment horizontal="right"/>
    </xf>
    <xf numFmtId="0" fontId="22" fillId="19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0" fontId="32" fillId="0" borderId="1" xfId="2" applyNumberFormat="1" applyFont="1" applyFill="1" applyBorder="1" applyAlignment="1">
      <alignment horizontal="center" vertical="center" wrapText="1"/>
    </xf>
    <xf numFmtId="0" fontId="22" fillId="19" borderId="1" xfId="2" applyNumberFormat="1" applyFont="1" applyFill="1" applyBorder="1" applyAlignment="1">
      <alignment horizontal="center" vertical="center" wrapText="1"/>
    </xf>
    <xf numFmtId="0" fontId="22" fillId="19" borderId="1" xfId="0" applyFont="1" applyFill="1" applyBorder="1" applyAlignment="1">
      <alignment horizontal="center" vertical="center"/>
    </xf>
    <xf numFmtId="0" fontId="32" fillId="0" borderId="1" xfId="7" applyNumberFormat="1" applyFont="1" applyFill="1" applyBorder="1" applyAlignment="1">
      <alignment horizontal="center" vertical="center" wrapText="1"/>
    </xf>
    <xf numFmtId="0" fontId="32" fillId="0" borderId="1" xfId="5" applyFont="1" applyBorder="1" applyAlignment="1">
      <alignment horizontal="center" vertical="center" wrapText="1"/>
    </xf>
    <xf numFmtId="0" fontId="32" fillId="0" borderId="1" xfId="5" applyFont="1" applyBorder="1" applyAlignment="1">
      <alignment horizontal="center" vertical="center"/>
    </xf>
    <xf numFmtId="171" fontId="31" fillId="0" borderId="1" xfId="0" applyNumberFormat="1" applyFont="1" applyBorder="1" applyAlignment="1">
      <alignment horizontal="center" vertical="center" wrapText="1"/>
    </xf>
    <xf numFmtId="171" fontId="31" fillId="0" borderId="8" xfId="0" applyNumberFormat="1" applyFont="1" applyBorder="1" applyAlignment="1">
      <alignment wrapText="1"/>
    </xf>
    <xf numFmtId="164" fontId="17" fillId="4" borderId="1" xfId="3" applyFont="1" applyFill="1" applyBorder="1" applyAlignment="1">
      <alignment horizontal="center" vertical="center" wrapText="1"/>
    </xf>
    <xf numFmtId="0" fontId="32" fillId="19" borderId="1" xfId="0" applyFont="1" applyFill="1" applyBorder="1" applyAlignment="1">
      <alignment horizontal="center" vertical="center" wrapText="1"/>
    </xf>
    <xf numFmtId="171" fontId="31" fillId="0" borderId="1" xfId="0" applyNumberFormat="1" applyFont="1" applyBorder="1" applyAlignment="1">
      <alignment horizontal="center" vertical="center"/>
    </xf>
    <xf numFmtId="171" fontId="31" fillId="0" borderId="1" xfId="2" applyNumberFormat="1" applyFont="1" applyFill="1" applyBorder="1" applyAlignment="1">
      <alignment horizontal="center" vertical="center" wrapText="1"/>
    </xf>
    <xf numFmtId="171" fontId="31" fillId="0" borderId="8" xfId="0" applyNumberFormat="1" applyFont="1" applyBorder="1" applyAlignment="1">
      <alignment horizontal="center" vertical="center" wrapText="1"/>
    </xf>
    <xf numFmtId="0" fontId="32" fillId="19" borderId="1" xfId="2" applyNumberFormat="1" applyFont="1" applyFill="1" applyBorder="1" applyAlignment="1">
      <alignment horizontal="center" vertical="center" wrapText="1"/>
    </xf>
    <xf numFmtId="171" fontId="31" fillId="0" borderId="1" xfId="7" applyNumberFormat="1" applyFont="1" applyFill="1" applyBorder="1" applyAlignment="1">
      <alignment horizontal="center" vertical="center" wrapText="1"/>
    </xf>
    <xf numFmtId="171" fontId="31" fillId="0" borderId="1" xfId="5" applyNumberFormat="1" applyFont="1" applyBorder="1" applyAlignment="1">
      <alignment horizontal="center" vertical="center" wrapText="1"/>
    </xf>
    <xf numFmtId="171" fontId="31" fillId="0" borderId="1" xfId="5" applyNumberFormat="1" applyFont="1" applyBorder="1" applyAlignment="1">
      <alignment horizontal="center" vertical="center"/>
    </xf>
    <xf numFmtId="0" fontId="34" fillId="19" borderId="1" xfId="0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0" fontId="34" fillId="0" borderId="1" xfId="2" applyNumberFormat="1" applyFont="1" applyFill="1" applyBorder="1" applyAlignment="1">
      <alignment horizontal="center" vertical="center" wrapText="1"/>
    </xf>
    <xf numFmtId="0" fontId="34" fillId="19" borderId="1" xfId="2" applyNumberFormat="1" applyFont="1" applyFill="1" applyBorder="1" applyAlignment="1">
      <alignment horizontal="center" vertical="center" wrapText="1"/>
    </xf>
    <xf numFmtId="0" fontId="34" fillId="19" borderId="1" xfId="0" applyFont="1" applyFill="1" applyBorder="1" applyAlignment="1">
      <alignment horizontal="center" vertical="center"/>
    </xf>
    <xf numFmtId="0" fontId="34" fillId="0" borderId="1" xfId="7" applyNumberFormat="1" applyFont="1" applyFill="1" applyBorder="1" applyAlignment="1">
      <alignment horizontal="center" vertical="center" wrapText="1"/>
    </xf>
    <xf numFmtId="0" fontId="34" fillId="0" borderId="1" xfId="5" applyFont="1" applyBorder="1" applyAlignment="1">
      <alignment horizontal="center" vertical="center" wrapText="1"/>
    </xf>
    <xf numFmtId="0" fontId="34" fillId="0" borderId="1" xfId="5" applyFont="1" applyBorder="1" applyAlignment="1">
      <alignment horizontal="center" vertical="center"/>
    </xf>
    <xf numFmtId="0" fontId="24" fillId="19" borderId="1" xfId="0" applyFont="1" applyFill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1" xfId="2" applyNumberFormat="1" applyFont="1" applyFill="1" applyBorder="1" applyAlignment="1">
      <alignment horizontal="center" vertical="center" wrapText="1"/>
    </xf>
    <xf numFmtId="0" fontId="24" fillId="19" borderId="1" xfId="2" applyNumberFormat="1" applyFont="1" applyFill="1" applyBorder="1" applyAlignment="1">
      <alignment horizontal="center" vertical="center" wrapText="1"/>
    </xf>
    <xf numFmtId="0" fontId="25" fillId="0" borderId="1" xfId="7" applyNumberFormat="1" applyFont="1" applyFill="1" applyBorder="1" applyAlignment="1">
      <alignment horizontal="center" vertical="center" wrapText="1"/>
    </xf>
    <xf numFmtId="0" fontId="25" fillId="0" borderId="1" xfId="5" applyFont="1" applyBorder="1" applyAlignment="1">
      <alignment horizontal="center" vertical="center" wrapText="1"/>
    </xf>
    <xf numFmtId="0" fontId="25" fillId="0" borderId="1" xfId="5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1" xfId="2" applyNumberFormat="1" applyFont="1" applyFill="1" applyBorder="1" applyAlignment="1">
      <alignment horizontal="center" vertical="center" wrapText="1"/>
    </xf>
    <xf numFmtId="0" fontId="24" fillId="19" borderId="1" xfId="0" applyFont="1" applyFill="1" applyBorder="1" applyAlignment="1">
      <alignment horizontal="center" vertical="center"/>
    </xf>
    <xf numFmtId="0" fontId="36" fillId="19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13" fillId="0" borderId="1" xfId="3" applyFont="1" applyBorder="1" applyAlignment="1">
      <alignment horizontal="center" vertical="center"/>
    </xf>
    <xf numFmtId="164" fontId="13" fillId="2" borderId="0" xfId="0" applyNumberFormat="1" applyFont="1" applyFill="1"/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38" fillId="19" borderId="1" xfId="0" applyFont="1" applyFill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vertical="center"/>
    </xf>
    <xf numFmtId="2" fontId="12" fillId="17" borderId="1" xfId="0" applyNumberFormat="1" applyFont="1" applyFill="1" applyBorder="1" applyAlignment="1">
      <alignment horizontal="center" vertical="center"/>
    </xf>
    <xf numFmtId="172" fontId="17" fillId="0" borderId="1" xfId="2" applyNumberFormat="1" applyFont="1" applyFill="1" applyBorder="1" applyAlignment="1">
      <alignment horizontal="center" vertical="center" wrapText="1"/>
    </xf>
    <xf numFmtId="0" fontId="9" fillId="16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8" fillId="15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0" fontId="8" fillId="12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8" fillId="13" borderId="1" xfId="0" applyFont="1" applyFill="1" applyBorder="1" applyAlignment="1">
      <alignment horizontal="center" vertical="center"/>
    </xf>
    <xf numFmtId="0" fontId="9" fillId="1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18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3" fontId="14" fillId="0" borderId="0" xfId="5" applyNumberFormat="1" applyFont="1" applyAlignment="1">
      <alignment horizontal="center" vertical="center"/>
    </xf>
    <xf numFmtId="0" fontId="14" fillId="0" borderId="0" xfId="5" applyFont="1" applyAlignment="1">
      <alignment horizontal="center"/>
    </xf>
    <xf numFmtId="9" fontId="14" fillId="0" borderId="0" xfId="4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10" fontId="14" fillId="0" borderId="0" xfId="4" applyNumberFormat="1" applyFont="1" applyAlignment="1">
      <alignment horizontal="center" vertical="center"/>
    </xf>
    <xf numFmtId="0" fontId="21" fillId="0" borderId="0" xfId="5" applyFont="1" applyAlignment="1">
      <alignment horizontal="center" vertical="center" wrapText="1"/>
    </xf>
    <xf numFmtId="10" fontId="14" fillId="0" borderId="0" xfId="4" applyNumberFormat="1" applyFont="1" applyFill="1" applyAlignment="1">
      <alignment horizontal="center" vertical="center"/>
    </xf>
  </cellXfs>
  <cellStyles count="9">
    <cellStyle name="Millares [0]" xfId="1" builtinId="6"/>
    <cellStyle name="Moneda" xfId="2" builtinId="4"/>
    <cellStyle name="Moneda [0]" xfId="3" builtinId="7"/>
    <cellStyle name="Moneda 4" xfId="7" xr:uid="{0A418681-BDAD-4A7D-BA71-05853B9FF31D}"/>
    <cellStyle name="Moneda 5" xfId="6" xr:uid="{8700C3DD-7643-4481-AA42-25C05842FF08}"/>
    <cellStyle name="Normal" xfId="0" builtinId="0"/>
    <cellStyle name="Normal 3" xfId="5" xr:uid="{00000000-0005-0000-0000-000004000000}"/>
    <cellStyle name="Normal 5" xfId="8" xr:uid="{C4311C42-FB51-4878-B04D-06B9ED8AE749}"/>
    <cellStyle name="Porcentaje" xfId="4" builtinId="5"/>
  </cellStyles>
  <dxfs count="1">
    <dxf>
      <font>
        <b val="0"/>
        <i val="0"/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S1576"/>
  <sheetViews>
    <sheetView topLeftCell="B4" zoomScale="85" zoomScaleNormal="85" workbookViewId="0">
      <pane xSplit="7" ySplit="5" topLeftCell="I9" activePane="bottomRight" state="frozen"/>
      <selection pane="topRight" activeCell="I4" sqref="I4"/>
      <selection pane="bottomLeft" activeCell="B9" sqref="B9"/>
      <selection pane="bottomRight" activeCell="A4" sqref="A4:KW4"/>
    </sheetView>
  </sheetViews>
  <sheetFormatPr baseColWidth="10" defaultColWidth="11.42578125" defaultRowHeight="10.5" x14ac:dyDescent="0.15"/>
  <cols>
    <col min="1" max="1" width="11.42578125" style="52" bestFit="1" customWidth="1"/>
    <col min="2" max="2" width="13.140625" style="52" customWidth="1"/>
    <col min="3" max="3" width="22.42578125" style="56" customWidth="1"/>
    <col min="4" max="4" width="15" style="52" customWidth="1"/>
    <col min="5" max="5" width="30.7109375" style="52" customWidth="1"/>
    <col min="6" max="6" width="11.42578125" style="52" customWidth="1"/>
    <col min="7" max="7" width="16.42578125" style="57" customWidth="1"/>
    <col min="8" max="8" width="6.7109375" style="57" customWidth="1"/>
    <col min="9" max="28" width="12.85546875" style="52" customWidth="1"/>
    <col min="29" max="29" width="6.140625" style="52" customWidth="1"/>
    <col min="30" max="49" width="12.85546875" style="52" customWidth="1"/>
    <col min="50" max="50" width="6.140625" style="52" customWidth="1"/>
    <col min="51" max="70" width="20.7109375" style="52" customWidth="1"/>
    <col min="71" max="71" width="4.85546875" style="53" customWidth="1"/>
    <col min="72" max="91" width="20.7109375" style="52" customWidth="1"/>
    <col min="92" max="92" width="6.28515625" style="52" customWidth="1"/>
    <col min="93" max="112" width="20.7109375" style="52" customWidth="1"/>
    <col min="113" max="113" width="7.7109375" style="53" customWidth="1"/>
    <col min="114" max="133" width="20.7109375" style="52" customWidth="1"/>
    <col min="134" max="134" width="6.5703125" style="52" customWidth="1"/>
    <col min="135" max="154" width="20.7109375" style="58" customWidth="1"/>
    <col min="155" max="155" width="6.42578125" style="52" customWidth="1"/>
    <col min="156" max="175" width="12.85546875" style="52" customWidth="1"/>
    <col min="176" max="176" width="7.5703125" style="52" customWidth="1"/>
    <col min="177" max="200" width="13.42578125" style="52" customWidth="1"/>
    <col min="201" max="202" width="12" style="52" customWidth="1"/>
    <col min="203" max="203" width="5.7109375" style="52" customWidth="1"/>
    <col min="204" max="223" width="12.85546875" style="52" customWidth="1"/>
    <col min="224" max="224" width="5.7109375" style="52" customWidth="1"/>
    <col min="225" max="228" width="12.85546875" style="52" customWidth="1"/>
    <col min="229" max="229" width="14.28515625" style="52" customWidth="1"/>
    <col min="230" max="244" width="12.85546875" style="52" customWidth="1"/>
    <col min="245" max="245" width="5.7109375" style="52" customWidth="1"/>
    <col min="246" max="246" width="16.42578125" style="52" customWidth="1"/>
    <col min="247" max="252" width="12.85546875" style="52" customWidth="1"/>
    <col min="253" max="253" width="16.28515625" style="52" customWidth="1"/>
    <col min="254" max="265" width="12.85546875" style="52" customWidth="1"/>
    <col min="266" max="267" width="15.28515625" style="52" customWidth="1"/>
    <col min="268" max="268" width="5.7109375" style="52" customWidth="1"/>
    <col min="269" max="288" width="12.85546875" style="52" customWidth="1"/>
    <col min="289" max="289" width="5.7109375" style="52" customWidth="1"/>
    <col min="290" max="309" width="12.85546875" style="52" customWidth="1"/>
    <col min="310" max="310" width="5.140625" style="52" customWidth="1"/>
    <col min="311" max="330" width="12.85546875" style="52" customWidth="1"/>
    <col min="331" max="331" width="7.5703125" style="52" customWidth="1"/>
    <col min="332" max="351" width="11.42578125" style="52" customWidth="1"/>
    <col min="352" max="352" width="13.85546875" style="70" customWidth="1"/>
    <col min="353" max="353" width="29.140625" style="52" bestFit="1" customWidth="1"/>
    <col min="354" max="354" width="16.7109375" style="52" customWidth="1"/>
    <col min="355" max="355" width="6.7109375" style="52" customWidth="1"/>
    <col min="356" max="356" width="11.42578125" style="141" hidden="1" customWidth="1"/>
    <col min="357" max="357" width="13.42578125" style="142" hidden="1" customWidth="1"/>
    <col min="358" max="16384" width="11.42578125" style="52"/>
  </cols>
  <sheetData>
    <row r="1" spans="1:357" s="9" customFormat="1" ht="11.25" x14ac:dyDescent="0.25">
      <c r="A1" s="1"/>
      <c r="B1" s="2"/>
      <c r="C1" s="3"/>
      <c r="D1" s="2"/>
      <c r="E1" s="4"/>
      <c r="F1" s="5"/>
      <c r="G1" s="6"/>
      <c r="H1" s="6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7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7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5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</row>
    <row r="2" spans="1:357" s="9" customFormat="1" ht="22.5" x14ac:dyDescent="0.25">
      <c r="A2" s="160" t="s">
        <v>0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Q2" s="160"/>
      <c r="AR2" s="160"/>
      <c r="AS2" s="160"/>
      <c r="AT2" s="160"/>
      <c r="AU2" s="160"/>
      <c r="AV2" s="160"/>
      <c r="AW2" s="160"/>
      <c r="AX2" s="160"/>
      <c r="AY2" s="160"/>
      <c r="AZ2" s="160"/>
      <c r="BA2" s="160"/>
      <c r="BB2" s="160"/>
      <c r="BC2" s="160"/>
      <c r="BD2" s="160"/>
      <c r="BE2" s="160"/>
      <c r="BF2" s="160"/>
      <c r="BG2" s="160"/>
      <c r="BH2" s="160"/>
      <c r="BI2" s="160"/>
      <c r="BJ2" s="160"/>
      <c r="BK2" s="160"/>
      <c r="BL2" s="160"/>
      <c r="BM2" s="160"/>
      <c r="BN2" s="160"/>
      <c r="BO2" s="160"/>
      <c r="BP2" s="160"/>
      <c r="BQ2" s="160"/>
      <c r="BR2" s="160"/>
      <c r="BS2" s="160"/>
      <c r="BT2" s="160"/>
      <c r="BU2" s="160"/>
      <c r="BV2" s="160"/>
      <c r="BW2" s="160"/>
      <c r="BX2" s="160"/>
      <c r="BY2" s="160"/>
      <c r="BZ2" s="160"/>
      <c r="CA2" s="160"/>
      <c r="CB2" s="160"/>
      <c r="CC2" s="160"/>
      <c r="CD2" s="160"/>
      <c r="CE2" s="160"/>
      <c r="CF2" s="160"/>
      <c r="CG2" s="160"/>
      <c r="CH2" s="160"/>
      <c r="CI2" s="160"/>
      <c r="CJ2" s="160"/>
      <c r="CK2" s="160"/>
      <c r="CL2" s="160"/>
      <c r="CM2" s="160"/>
      <c r="CN2" s="160"/>
      <c r="CO2" s="160"/>
      <c r="CP2" s="160"/>
      <c r="CQ2" s="160"/>
      <c r="CR2" s="160"/>
      <c r="CS2" s="160"/>
      <c r="CT2" s="160"/>
      <c r="CU2" s="160"/>
      <c r="CV2" s="160"/>
      <c r="CW2" s="160"/>
      <c r="CX2" s="160"/>
      <c r="CY2" s="160"/>
      <c r="CZ2" s="160"/>
      <c r="DA2" s="160"/>
      <c r="DB2" s="160"/>
      <c r="DC2" s="160"/>
      <c r="DD2" s="160"/>
      <c r="DE2" s="160"/>
      <c r="DF2" s="160"/>
      <c r="DG2" s="160"/>
      <c r="DH2" s="160"/>
      <c r="DI2" s="160"/>
      <c r="DJ2" s="160"/>
      <c r="DK2" s="160"/>
      <c r="DL2" s="160"/>
      <c r="DM2" s="160"/>
      <c r="DN2" s="160"/>
      <c r="DO2" s="160"/>
      <c r="DP2" s="160"/>
      <c r="DQ2" s="160"/>
      <c r="DR2" s="160"/>
      <c r="DS2" s="160"/>
      <c r="DT2" s="160"/>
      <c r="DU2" s="160"/>
      <c r="DV2" s="160"/>
      <c r="DW2" s="160"/>
      <c r="DX2" s="160"/>
      <c r="DY2" s="160"/>
      <c r="DZ2" s="160"/>
      <c r="EA2" s="160"/>
      <c r="EB2" s="160"/>
      <c r="EC2" s="160"/>
      <c r="ED2" s="160"/>
      <c r="EE2" s="160"/>
      <c r="EF2" s="160"/>
      <c r="EG2" s="160"/>
      <c r="EH2" s="160"/>
      <c r="EI2" s="160"/>
      <c r="EJ2" s="160"/>
      <c r="EK2" s="160"/>
      <c r="EL2" s="160"/>
      <c r="EM2" s="160"/>
      <c r="EN2" s="160"/>
      <c r="EO2" s="160"/>
      <c r="EP2" s="160"/>
      <c r="EQ2" s="160"/>
      <c r="ER2" s="160"/>
      <c r="ES2" s="160"/>
      <c r="ET2" s="160"/>
      <c r="EU2" s="160"/>
      <c r="EV2" s="160"/>
      <c r="EW2" s="160"/>
      <c r="EX2" s="160"/>
      <c r="EY2" s="160"/>
      <c r="EZ2" s="160"/>
      <c r="FA2" s="160"/>
      <c r="FB2" s="160"/>
      <c r="FC2" s="160"/>
      <c r="FD2" s="160"/>
      <c r="FE2" s="160"/>
      <c r="FF2" s="160"/>
      <c r="FG2" s="160"/>
      <c r="FH2" s="160"/>
      <c r="FI2" s="160"/>
      <c r="FJ2" s="160"/>
      <c r="FK2" s="160"/>
      <c r="FL2" s="160"/>
      <c r="FM2" s="160"/>
      <c r="FN2" s="160"/>
      <c r="FO2" s="160"/>
      <c r="FP2" s="160"/>
      <c r="FQ2" s="160"/>
      <c r="FR2" s="160"/>
      <c r="FS2" s="160"/>
      <c r="FT2" s="160"/>
      <c r="FU2" s="160"/>
      <c r="FV2" s="160"/>
      <c r="FW2" s="160"/>
      <c r="FX2" s="160"/>
      <c r="FY2" s="160"/>
      <c r="FZ2" s="160"/>
      <c r="GA2" s="160"/>
      <c r="GB2" s="160"/>
      <c r="GC2" s="160"/>
      <c r="GD2" s="160"/>
      <c r="GE2" s="160"/>
      <c r="GF2" s="160"/>
      <c r="GG2" s="160"/>
      <c r="GH2" s="160"/>
      <c r="GI2" s="160"/>
      <c r="GJ2" s="160"/>
      <c r="GK2" s="160"/>
      <c r="GL2" s="160"/>
      <c r="GM2" s="160"/>
      <c r="GN2" s="160"/>
      <c r="GO2" s="160"/>
      <c r="GP2" s="160"/>
      <c r="GQ2" s="160"/>
      <c r="GR2" s="160"/>
      <c r="GS2" s="160"/>
      <c r="GT2" s="160"/>
      <c r="GU2" s="160"/>
      <c r="GV2" s="160"/>
      <c r="GW2" s="160"/>
      <c r="GX2" s="160"/>
      <c r="GY2" s="160"/>
      <c r="GZ2" s="160"/>
      <c r="HA2" s="160"/>
      <c r="HB2" s="160"/>
      <c r="HC2" s="160"/>
      <c r="HD2" s="160"/>
      <c r="HE2" s="160"/>
      <c r="HF2" s="160"/>
      <c r="HG2" s="160"/>
      <c r="HH2" s="160"/>
      <c r="HI2" s="160"/>
      <c r="HJ2" s="160"/>
      <c r="HK2" s="160"/>
      <c r="HL2" s="160"/>
      <c r="HM2" s="160"/>
      <c r="HN2" s="160"/>
      <c r="HO2" s="160"/>
      <c r="HP2" s="160"/>
      <c r="HQ2" s="160"/>
      <c r="HR2" s="160"/>
      <c r="HS2" s="160"/>
      <c r="HT2" s="160"/>
      <c r="HU2" s="160"/>
      <c r="HV2" s="160"/>
      <c r="HW2" s="160"/>
      <c r="HX2" s="160"/>
      <c r="HY2" s="160"/>
      <c r="HZ2" s="160"/>
      <c r="IA2" s="160"/>
      <c r="IB2" s="160"/>
      <c r="IC2" s="160"/>
      <c r="ID2" s="160"/>
      <c r="IE2" s="160"/>
      <c r="IF2" s="160"/>
      <c r="IG2" s="160"/>
      <c r="IH2" s="160"/>
      <c r="II2" s="160"/>
      <c r="IJ2" s="160"/>
      <c r="IK2" s="160"/>
      <c r="IL2" s="160"/>
      <c r="IM2" s="160"/>
      <c r="IN2" s="160"/>
      <c r="IO2" s="160"/>
      <c r="IP2" s="160"/>
      <c r="IQ2" s="160"/>
      <c r="IR2" s="160"/>
      <c r="IS2" s="160"/>
      <c r="IT2" s="160"/>
      <c r="IU2" s="160"/>
      <c r="IV2" s="160"/>
      <c r="IW2" s="160"/>
      <c r="IX2" s="160"/>
      <c r="IY2" s="160"/>
      <c r="IZ2" s="160"/>
      <c r="JA2" s="160"/>
      <c r="JB2" s="160"/>
      <c r="JC2" s="160"/>
      <c r="JD2" s="160"/>
      <c r="JE2" s="160"/>
      <c r="JF2" s="160"/>
      <c r="JG2" s="160"/>
      <c r="JH2" s="160"/>
      <c r="JI2" s="160"/>
      <c r="JJ2" s="160"/>
      <c r="JK2" s="160"/>
      <c r="JL2" s="160"/>
      <c r="JM2" s="160"/>
      <c r="JN2" s="160"/>
      <c r="JO2" s="160"/>
      <c r="JP2" s="160"/>
      <c r="JQ2" s="160"/>
      <c r="JR2" s="160"/>
      <c r="JS2" s="160"/>
      <c r="JT2" s="160"/>
      <c r="JU2" s="160"/>
      <c r="JV2" s="160"/>
      <c r="JW2" s="160"/>
      <c r="JX2" s="160"/>
      <c r="JY2" s="160"/>
      <c r="JZ2" s="160"/>
      <c r="KA2" s="160"/>
      <c r="KB2" s="160"/>
      <c r="KC2" s="160"/>
      <c r="KD2" s="160"/>
      <c r="KE2" s="160"/>
      <c r="KF2" s="160"/>
      <c r="KG2" s="160"/>
      <c r="KH2" s="160"/>
      <c r="KI2" s="160"/>
      <c r="KJ2" s="160"/>
      <c r="KK2" s="160"/>
      <c r="KL2" s="160"/>
      <c r="KM2" s="160"/>
      <c r="KN2" s="160"/>
      <c r="KO2" s="160"/>
      <c r="KP2" s="160"/>
      <c r="KQ2" s="160"/>
      <c r="KR2" s="160"/>
      <c r="KS2" s="160"/>
      <c r="KT2" s="160"/>
      <c r="KU2" s="160"/>
      <c r="KV2" s="160"/>
      <c r="KW2" s="160"/>
      <c r="KX2" s="10"/>
      <c r="KY2" s="10"/>
      <c r="KZ2" s="10"/>
      <c r="LA2" s="10"/>
      <c r="LB2" s="10"/>
      <c r="LC2" s="10"/>
      <c r="LD2" s="10"/>
      <c r="LE2" s="10"/>
      <c r="LF2" s="10"/>
      <c r="LG2" s="10"/>
      <c r="LH2" s="10"/>
      <c r="LI2" s="10"/>
      <c r="LJ2" s="10"/>
      <c r="LK2" s="10"/>
      <c r="LL2" s="10"/>
      <c r="LM2" s="10"/>
      <c r="LN2" s="10"/>
      <c r="LO2" s="10"/>
      <c r="LP2" s="10"/>
      <c r="LQ2" s="10"/>
      <c r="LR2" s="10"/>
      <c r="LS2" s="10"/>
    </row>
    <row r="3" spans="1:357" s="9" customFormat="1" ht="24.75" customHeight="1" x14ac:dyDescent="0.25">
      <c r="A3" s="160" t="s">
        <v>1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0"/>
      <c r="AJ3" s="160"/>
      <c r="AK3" s="160"/>
      <c r="AL3" s="160"/>
      <c r="AM3" s="160"/>
      <c r="AN3" s="160"/>
      <c r="AO3" s="160"/>
      <c r="AP3" s="160"/>
      <c r="AQ3" s="160"/>
      <c r="AR3" s="160"/>
      <c r="AS3" s="160"/>
      <c r="AT3" s="160"/>
      <c r="AU3" s="160"/>
      <c r="AV3" s="160"/>
      <c r="AW3" s="160"/>
      <c r="AX3" s="160"/>
      <c r="AY3" s="160"/>
      <c r="AZ3" s="160"/>
      <c r="BA3" s="160"/>
      <c r="BB3" s="160"/>
      <c r="BC3" s="160"/>
      <c r="BD3" s="160"/>
      <c r="BE3" s="160"/>
      <c r="BF3" s="160"/>
      <c r="BG3" s="160"/>
      <c r="BH3" s="160"/>
      <c r="BI3" s="160"/>
      <c r="BJ3" s="160"/>
      <c r="BK3" s="160"/>
      <c r="BL3" s="160"/>
      <c r="BM3" s="160"/>
      <c r="BN3" s="160"/>
      <c r="BO3" s="160"/>
      <c r="BP3" s="160"/>
      <c r="BQ3" s="160"/>
      <c r="BR3" s="160"/>
      <c r="BS3" s="160"/>
      <c r="BT3" s="160"/>
      <c r="BU3" s="160"/>
      <c r="BV3" s="160"/>
      <c r="BW3" s="160"/>
      <c r="BX3" s="160"/>
      <c r="BY3" s="160"/>
      <c r="BZ3" s="160"/>
      <c r="CA3" s="160"/>
      <c r="CB3" s="160"/>
      <c r="CC3" s="160"/>
      <c r="CD3" s="160"/>
      <c r="CE3" s="160"/>
      <c r="CF3" s="160"/>
      <c r="CG3" s="160"/>
      <c r="CH3" s="160"/>
      <c r="CI3" s="160"/>
      <c r="CJ3" s="160"/>
      <c r="CK3" s="160"/>
      <c r="CL3" s="160"/>
      <c r="CM3" s="160"/>
      <c r="CN3" s="160"/>
      <c r="CO3" s="160"/>
      <c r="CP3" s="160"/>
      <c r="CQ3" s="160"/>
      <c r="CR3" s="160"/>
      <c r="CS3" s="160"/>
      <c r="CT3" s="160"/>
      <c r="CU3" s="160"/>
      <c r="CV3" s="160"/>
      <c r="CW3" s="160"/>
      <c r="CX3" s="160"/>
      <c r="CY3" s="160"/>
      <c r="CZ3" s="160"/>
      <c r="DA3" s="160"/>
      <c r="DB3" s="160"/>
      <c r="DC3" s="160"/>
      <c r="DD3" s="160"/>
      <c r="DE3" s="160"/>
      <c r="DF3" s="160"/>
      <c r="DG3" s="160"/>
      <c r="DH3" s="160"/>
      <c r="DI3" s="160"/>
      <c r="DJ3" s="160"/>
      <c r="DK3" s="160"/>
      <c r="DL3" s="160"/>
      <c r="DM3" s="160"/>
      <c r="DN3" s="160"/>
      <c r="DO3" s="160"/>
      <c r="DP3" s="160"/>
      <c r="DQ3" s="160"/>
      <c r="DR3" s="160"/>
      <c r="DS3" s="160"/>
      <c r="DT3" s="160"/>
      <c r="DU3" s="160"/>
      <c r="DV3" s="160"/>
      <c r="DW3" s="160"/>
      <c r="DX3" s="160"/>
      <c r="DY3" s="160"/>
      <c r="DZ3" s="160"/>
      <c r="EA3" s="160"/>
      <c r="EB3" s="160"/>
      <c r="EC3" s="160"/>
      <c r="ED3" s="160"/>
      <c r="EE3" s="160"/>
      <c r="EF3" s="160"/>
      <c r="EG3" s="160"/>
      <c r="EH3" s="160"/>
      <c r="EI3" s="160"/>
      <c r="EJ3" s="160"/>
      <c r="EK3" s="160"/>
      <c r="EL3" s="160"/>
      <c r="EM3" s="160"/>
      <c r="EN3" s="160"/>
      <c r="EO3" s="160"/>
      <c r="EP3" s="160"/>
      <c r="EQ3" s="160"/>
      <c r="ER3" s="160"/>
      <c r="ES3" s="160"/>
      <c r="ET3" s="160"/>
      <c r="EU3" s="160"/>
      <c r="EV3" s="160"/>
      <c r="EW3" s="160"/>
      <c r="EX3" s="160"/>
      <c r="EY3" s="160"/>
      <c r="EZ3" s="160"/>
      <c r="FA3" s="160"/>
      <c r="FB3" s="160"/>
      <c r="FC3" s="160"/>
      <c r="FD3" s="160"/>
      <c r="FE3" s="160"/>
      <c r="FF3" s="160"/>
      <c r="FG3" s="160"/>
      <c r="FH3" s="160"/>
      <c r="FI3" s="160"/>
      <c r="FJ3" s="160"/>
      <c r="FK3" s="160"/>
      <c r="FL3" s="160"/>
      <c r="FM3" s="160"/>
      <c r="FN3" s="160"/>
      <c r="FO3" s="160"/>
      <c r="FP3" s="160"/>
      <c r="FQ3" s="160"/>
      <c r="FR3" s="160"/>
      <c r="FS3" s="160"/>
      <c r="FT3" s="160"/>
      <c r="FU3" s="160"/>
      <c r="FV3" s="160"/>
      <c r="FW3" s="160"/>
      <c r="FX3" s="160"/>
      <c r="FY3" s="160"/>
      <c r="FZ3" s="160"/>
      <c r="GA3" s="160"/>
      <c r="GB3" s="160"/>
      <c r="GC3" s="160"/>
      <c r="GD3" s="160"/>
      <c r="GE3" s="160"/>
      <c r="GF3" s="160"/>
      <c r="GG3" s="160"/>
      <c r="GH3" s="160"/>
      <c r="GI3" s="160"/>
      <c r="GJ3" s="160"/>
      <c r="GK3" s="160"/>
      <c r="GL3" s="160"/>
      <c r="GM3" s="160"/>
      <c r="GN3" s="160"/>
      <c r="GO3" s="160"/>
      <c r="GP3" s="160"/>
      <c r="GQ3" s="160"/>
      <c r="GR3" s="160"/>
      <c r="GS3" s="160"/>
      <c r="GT3" s="160"/>
      <c r="GU3" s="160"/>
      <c r="GV3" s="160"/>
      <c r="GW3" s="160"/>
      <c r="GX3" s="160"/>
      <c r="GY3" s="160"/>
      <c r="GZ3" s="160"/>
      <c r="HA3" s="160"/>
      <c r="HB3" s="160"/>
      <c r="HC3" s="160"/>
      <c r="HD3" s="160"/>
      <c r="HE3" s="160"/>
      <c r="HF3" s="160"/>
      <c r="HG3" s="160"/>
      <c r="HH3" s="160"/>
      <c r="HI3" s="160"/>
      <c r="HJ3" s="160"/>
      <c r="HK3" s="160"/>
      <c r="HL3" s="160"/>
      <c r="HM3" s="160"/>
      <c r="HN3" s="160"/>
      <c r="HO3" s="160"/>
      <c r="HP3" s="160"/>
      <c r="HQ3" s="160"/>
      <c r="HR3" s="160"/>
      <c r="HS3" s="160"/>
      <c r="HT3" s="160"/>
      <c r="HU3" s="160"/>
      <c r="HV3" s="160"/>
      <c r="HW3" s="160"/>
      <c r="HX3" s="160"/>
      <c r="HY3" s="160"/>
      <c r="HZ3" s="160"/>
      <c r="IA3" s="160"/>
      <c r="IB3" s="160"/>
      <c r="IC3" s="160"/>
      <c r="ID3" s="160"/>
      <c r="IE3" s="160"/>
      <c r="IF3" s="160"/>
      <c r="IG3" s="160"/>
      <c r="IH3" s="160"/>
      <c r="II3" s="160"/>
      <c r="IJ3" s="160"/>
      <c r="IK3" s="160"/>
      <c r="IL3" s="160"/>
      <c r="IM3" s="160"/>
      <c r="IN3" s="160"/>
      <c r="IO3" s="160"/>
      <c r="IP3" s="160"/>
      <c r="IQ3" s="160"/>
      <c r="IR3" s="160"/>
      <c r="IS3" s="160"/>
      <c r="IT3" s="160"/>
      <c r="IU3" s="160"/>
      <c r="IV3" s="160"/>
      <c r="IW3" s="160"/>
      <c r="IX3" s="160"/>
      <c r="IY3" s="160"/>
      <c r="IZ3" s="160"/>
      <c r="JA3" s="160"/>
      <c r="JB3" s="160"/>
      <c r="JC3" s="160"/>
      <c r="JD3" s="160"/>
      <c r="JE3" s="160"/>
      <c r="JF3" s="160"/>
      <c r="JG3" s="160"/>
      <c r="JH3" s="160"/>
      <c r="JI3" s="160"/>
      <c r="JJ3" s="160"/>
      <c r="JK3" s="160"/>
      <c r="JL3" s="160"/>
      <c r="JM3" s="160"/>
      <c r="JN3" s="160"/>
      <c r="JO3" s="160"/>
      <c r="JP3" s="160"/>
      <c r="JQ3" s="160"/>
      <c r="JR3" s="160"/>
      <c r="JS3" s="160"/>
      <c r="JT3" s="160"/>
      <c r="JU3" s="160"/>
      <c r="JV3" s="160"/>
      <c r="JW3" s="160"/>
      <c r="JX3" s="160"/>
      <c r="JY3" s="160"/>
      <c r="JZ3" s="160"/>
      <c r="KA3" s="160"/>
      <c r="KB3" s="160"/>
      <c r="KC3" s="160"/>
      <c r="KD3" s="160"/>
      <c r="KE3" s="160"/>
      <c r="KF3" s="160"/>
      <c r="KG3" s="160"/>
      <c r="KH3" s="160"/>
      <c r="KI3" s="160"/>
      <c r="KJ3" s="160"/>
      <c r="KK3" s="160"/>
      <c r="KL3" s="160"/>
      <c r="KM3" s="160"/>
      <c r="KN3" s="160"/>
      <c r="KO3" s="160"/>
      <c r="KP3" s="160"/>
      <c r="KQ3" s="160"/>
      <c r="KR3" s="160"/>
      <c r="KS3" s="160"/>
      <c r="KT3" s="160"/>
      <c r="KU3" s="160"/>
      <c r="KV3" s="160"/>
      <c r="KW3" s="160"/>
      <c r="KX3" s="10"/>
      <c r="KY3" s="10"/>
      <c r="KZ3" s="10"/>
      <c r="LA3" s="10"/>
      <c r="LB3" s="10"/>
      <c r="LC3" s="10"/>
      <c r="LD3" s="10"/>
      <c r="LE3" s="10"/>
      <c r="LF3" s="10"/>
      <c r="LG3" s="10"/>
      <c r="LH3" s="10"/>
      <c r="LI3" s="10"/>
      <c r="LJ3" s="10"/>
      <c r="LK3" s="10"/>
      <c r="LL3" s="10"/>
      <c r="LM3" s="10"/>
      <c r="LN3" s="10"/>
      <c r="LO3" s="10"/>
      <c r="LP3" s="10"/>
      <c r="LQ3" s="10"/>
      <c r="LR3" s="10"/>
      <c r="LS3" s="10"/>
    </row>
    <row r="4" spans="1:357" s="9" customFormat="1" ht="65.25" customHeight="1" x14ac:dyDescent="0.25">
      <c r="A4" s="161" t="s">
        <v>2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61"/>
      <c r="AK4" s="161"/>
      <c r="AL4" s="161"/>
      <c r="AM4" s="161"/>
      <c r="AN4" s="161"/>
      <c r="AO4" s="161"/>
      <c r="AP4" s="161"/>
      <c r="AQ4" s="161"/>
      <c r="AR4" s="161"/>
      <c r="AS4" s="161"/>
      <c r="AT4" s="161"/>
      <c r="AU4" s="161"/>
      <c r="AV4" s="161"/>
      <c r="AW4" s="161"/>
      <c r="AX4" s="161"/>
      <c r="AY4" s="161"/>
      <c r="AZ4" s="161"/>
      <c r="BA4" s="161"/>
      <c r="BB4" s="161"/>
      <c r="BC4" s="161"/>
      <c r="BD4" s="161"/>
      <c r="BE4" s="161"/>
      <c r="BF4" s="161"/>
      <c r="BG4" s="161"/>
      <c r="BH4" s="161"/>
      <c r="BI4" s="161"/>
      <c r="BJ4" s="161"/>
      <c r="BK4" s="161"/>
      <c r="BL4" s="161"/>
      <c r="BM4" s="161"/>
      <c r="BN4" s="161"/>
      <c r="BO4" s="161"/>
      <c r="BP4" s="161"/>
      <c r="BQ4" s="161"/>
      <c r="BR4" s="161"/>
      <c r="BS4" s="161"/>
      <c r="BT4" s="161"/>
      <c r="BU4" s="161"/>
      <c r="BV4" s="161"/>
      <c r="BW4" s="161"/>
      <c r="BX4" s="161"/>
      <c r="BY4" s="161"/>
      <c r="BZ4" s="161"/>
      <c r="CA4" s="161"/>
      <c r="CB4" s="161"/>
      <c r="CC4" s="161"/>
      <c r="CD4" s="161"/>
      <c r="CE4" s="161"/>
      <c r="CF4" s="161"/>
      <c r="CG4" s="161"/>
      <c r="CH4" s="161"/>
      <c r="CI4" s="161"/>
      <c r="CJ4" s="161"/>
      <c r="CK4" s="161"/>
      <c r="CL4" s="161"/>
      <c r="CM4" s="161"/>
      <c r="CN4" s="161"/>
      <c r="CO4" s="161"/>
      <c r="CP4" s="161"/>
      <c r="CQ4" s="161"/>
      <c r="CR4" s="161"/>
      <c r="CS4" s="161"/>
      <c r="CT4" s="161"/>
      <c r="CU4" s="161"/>
      <c r="CV4" s="161"/>
      <c r="CW4" s="161"/>
      <c r="CX4" s="161"/>
      <c r="CY4" s="161"/>
      <c r="CZ4" s="161"/>
      <c r="DA4" s="161"/>
      <c r="DB4" s="161"/>
      <c r="DC4" s="161"/>
      <c r="DD4" s="161"/>
      <c r="DE4" s="161"/>
      <c r="DF4" s="161"/>
      <c r="DG4" s="161"/>
      <c r="DH4" s="161"/>
      <c r="DI4" s="161"/>
      <c r="DJ4" s="161"/>
      <c r="DK4" s="161"/>
      <c r="DL4" s="161"/>
      <c r="DM4" s="161"/>
      <c r="DN4" s="161"/>
      <c r="DO4" s="161"/>
      <c r="DP4" s="161"/>
      <c r="DQ4" s="161"/>
      <c r="DR4" s="161"/>
      <c r="DS4" s="161"/>
      <c r="DT4" s="161"/>
      <c r="DU4" s="161"/>
      <c r="DV4" s="161"/>
      <c r="DW4" s="161"/>
      <c r="DX4" s="161"/>
      <c r="DY4" s="161"/>
      <c r="DZ4" s="161"/>
      <c r="EA4" s="161"/>
      <c r="EB4" s="161"/>
      <c r="EC4" s="161"/>
      <c r="ED4" s="161"/>
      <c r="EE4" s="161"/>
      <c r="EF4" s="161"/>
      <c r="EG4" s="161"/>
      <c r="EH4" s="161"/>
      <c r="EI4" s="161"/>
      <c r="EJ4" s="161"/>
      <c r="EK4" s="161"/>
      <c r="EL4" s="161"/>
      <c r="EM4" s="161"/>
      <c r="EN4" s="161"/>
      <c r="EO4" s="161"/>
      <c r="EP4" s="161"/>
      <c r="EQ4" s="161"/>
      <c r="ER4" s="161"/>
      <c r="ES4" s="161"/>
      <c r="ET4" s="161"/>
      <c r="EU4" s="161"/>
      <c r="EV4" s="161"/>
      <c r="EW4" s="161"/>
      <c r="EX4" s="161"/>
      <c r="EY4" s="161"/>
      <c r="EZ4" s="161"/>
      <c r="FA4" s="161"/>
      <c r="FB4" s="161"/>
      <c r="FC4" s="161"/>
      <c r="FD4" s="161"/>
      <c r="FE4" s="161"/>
      <c r="FF4" s="161"/>
      <c r="FG4" s="161"/>
      <c r="FH4" s="161"/>
      <c r="FI4" s="161"/>
      <c r="FJ4" s="161"/>
      <c r="FK4" s="161"/>
      <c r="FL4" s="161"/>
      <c r="FM4" s="161"/>
      <c r="FN4" s="161"/>
      <c r="FO4" s="161"/>
      <c r="FP4" s="161"/>
      <c r="FQ4" s="161"/>
      <c r="FR4" s="161"/>
      <c r="FS4" s="161"/>
      <c r="FT4" s="161"/>
      <c r="FU4" s="161"/>
      <c r="FV4" s="161"/>
      <c r="FW4" s="161"/>
      <c r="FX4" s="161"/>
      <c r="FY4" s="161"/>
      <c r="FZ4" s="161"/>
      <c r="GA4" s="161"/>
      <c r="GB4" s="161"/>
      <c r="GC4" s="161"/>
      <c r="GD4" s="161"/>
      <c r="GE4" s="161"/>
      <c r="GF4" s="161"/>
      <c r="GG4" s="161"/>
      <c r="GH4" s="161"/>
      <c r="GI4" s="161"/>
      <c r="GJ4" s="161"/>
      <c r="GK4" s="161"/>
      <c r="GL4" s="161"/>
      <c r="GM4" s="161"/>
      <c r="GN4" s="161"/>
      <c r="GO4" s="161"/>
      <c r="GP4" s="161"/>
      <c r="GQ4" s="161"/>
      <c r="GR4" s="161"/>
      <c r="GS4" s="161"/>
      <c r="GT4" s="161"/>
      <c r="GU4" s="161"/>
      <c r="GV4" s="161"/>
      <c r="GW4" s="161"/>
      <c r="GX4" s="161"/>
      <c r="GY4" s="161"/>
      <c r="GZ4" s="161"/>
      <c r="HA4" s="161"/>
      <c r="HB4" s="161"/>
      <c r="HC4" s="161"/>
      <c r="HD4" s="161"/>
      <c r="HE4" s="161"/>
      <c r="HF4" s="161"/>
      <c r="HG4" s="161"/>
      <c r="HH4" s="161"/>
      <c r="HI4" s="161"/>
      <c r="HJ4" s="161"/>
      <c r="HK4" s="161"/>
      <c r="HL4" s="161"/>
      <c r="HM4" s="161"/>
      <c r="HN4" s="161"/>
      <c r="HO4" s="161"/>
      <c r="HP4" s="161"/>
      <c r="HQ4" s="161"/>
      <c r="HR4" s="161"/>
      <c r="HS4" s="161"/>
      <c r="HT4" s="161"/>
      <c r="HU4" s="161"/>
      <c r="HV4" s="161"/>
      <c r="HW4" s="161"/>
      <c r="HX4" s="161"/>
      <c r="HY4" s="161"/>
      <c r="HZ4" s="161"/>
      <c r="IA4" s="161"/>
      <c r="IB4" s="161"/>
      <c r="IC4" s="161"/>
      <c r="ID4" s="161"/>
      <c r="IE4" s="161"/>
      <c r="IF4" s="161"/>
      <c r="IG4" s="161"/>
      <c r="IH4" s="161"/>
      <c r="II4" s="161"/>
      <c r="IJ4" s="161"/>
      <c r="IK4" s="161"/>
      <c r="IL4" s="161"/>
      <c r="IM4" s="161"/>
      <c r="IN4" s="161"/>
      <c r="IO4" s="161"/>
      <c r="IP4" s="161"/>
      <c r="IQ4" s="161"/>
      <c r="IR4" s="161"/>
      <c r="IS4" s="161"/>
      <c r="IT4" s="161"/>
      <c r="IU4" s="161"/>
      <c r="IV4" s="161"/>
      <c r="IW4" s="161"/>
      <c r="IX4" s="161"/>
      <c r="IY4" s="161"/>
      <c r="IZ4" s="161"/>
      <c r="JA4" s="161"/>
      <c r="JB4" s="161"/>
      <c r="JC4" s="161"/>
      <c r="JD4" s="161"/>
      <c r="JE4" s="161"/>
      <c r="JF4" s="161"/>
      <c r="JG4" s="161"/>
      <c r="JH4" s="161"/>
      <c r="JI4" s="161"/>
      <c r="JJ4" s="161"/>
      <c r="JK4" s="161"/>
      <c r="JL4" s="161"/>
      <c r="JM4" s="161"/>
      <c r="JN4" s="161"/>
      <c r="JO4" s="161"/>
      <c r="JP4" s="161"/>
      <c r="JQ4" s="161"/>
      <c r="JR4" s="161"/>
      <c r="JS4" s="161"/>
      <c r="JT4" s="161"/>
      <c r="JU4" s="161"/>
      <c r="JV4" s="161"/>
      <c r="JW4" s="161"/>
      <c r="JX4" s="161"/>
      <c r="JY4" s="161"/>
      <c r="JZ4" s="161"/>
      <c r="KA4" s="161"/>
      <c r="KB4" s="161"/>
      <c r="KC4" s="161"/>
      <c r="KD4" s="161"/>
      <c r="KE4" s="161"/>
      <c r="KF4" s="161"/>
      <c r="KG4" s="161"/>
      <c r="KH4" s="161"/>
      <c r="KI4" s="161"/>
      <c r="KJ4" s="161"/>
      <c r="KK4" s="161"/>
      <c r="KL4" s="161"/>
      <c r="KM4" s="161"/>
      <c r="KN4" s="161"/>
      <c r="KO4" s="161"/>
      <c r="KP4" s="161"/>
      <c r="KQ4" s="161"/>
      <c r="KR4" s="161"/>
      <c r="KS4" s="161"/>
      <c r="KT4" s="161"/>
      <c r="KU4" s="161"/>
      <c r="KV4" s="161"/>
      <c r="KW4" s="161"/>
      <c r="KX4" s="11"/>
      <c r="KY4" s="11"/>
      <c r="KZ4" s="11"/>
      <c r="LA4" s="11"/>
      <c r="LB4" s="11"/>
      <c r="LC4" s="11"/>
      <c r="LD4" s="11"/>
      <c r="LE4" s="11"/>
      <c r="LF4" s="11"/>
      <c r="LG4" s="11"/>
      <c r="LH4" s="11"/>
      <c r="LI4" s="11"/>
      <c r="LJ4" s="11"/>
      <c r="LK4" s="11"/>
      <c r="LL4" s="11"/>
      <c r="LM4" s="11"/>
      <c r="LN4" s="11"/>
      <c r="LO4" s="11"/>
      <c r="LP4" s="11"/>
      <c r="LQ4" s="11"/>
      <c r="LR4" s="11"/>
      <c r="LS4" s="11"/>
    </row>
    <row r="5" spans="1:357" s="9" customFormat="1" ht="22.5" x14ac:dyDescent="0.25">
      <c r="A5" s="160"/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0"/>
      <c r="AS5" s="160"/>
      <c r="AT5" s="160"/>
      <c r="AU5" s="160"/>
      <c r="AV5" s="160"/>
      <c r="AW5" s="160"/>
      <c r="AX5" s="160"/>
      <c r="AY5" s="160"/>
      <c r="AZ5" s="160"/>
      <c r="BA5" s="160"/>
      <c r="BB5" s="160"/>
      <c r="BC5" s="160"/>
      <c r="BD5" s="160"/>
      <c r="BE5" s="160"/>
      <c r="BF5" s="160"/>
      <c r="BG5" s="160"/>
      <c r="BH5" s="160"/>
      <c r="BI5" s="160"/>
      <c r="BJ5" s="160"/>
      <c r="BK5" s="160"/>
      <c r="BL5" s="160"/>
      <c r="BM5" s="160"/>
      <c r="BN5" s="160"/>
      <c r="BO5" s="160"/>
      <c r="BP5" s="160"/>
      <c r="BQ5" s="160"/>
      <c r="BR5" s="160"/>
      <c r="BS5" s="160"/>
      <c r="BT5" s="160"/>
      <c r="BU5" s="160"/>
      <c r="BV5" s="160"/>
      <c r="BW5" s="160"/>
      <c r="BX5" s="160"/>
      <c r="BY5" s="160"/>
      <c r="BZ5" s="160"/>
      <c r="CA5" s="160"/>
      <c r="CB5" s="160"/>
      <c r="CC5" s="160"/>
      <c r="CD5" s="160"/>
      <c r="CE5" s="160"/>
      <c r="CF5" s="160"/>
      <c r="CG5" s="160"/>
      <c r="CH5" s="160"/>
      <c r="CI5" s="160"/>
      <c r="CJ5" s="160"/>
      <c r="CK5" s="160"/>
      <c r="CL5" s="160"/>
      <c r="CM5" s="160"/>
      <c r="CN5" s="160"/>
      <c r="CO5" s="160"/>
      <c r="CP5" s="160"/>
      <c r="CQ5" s="160"/>
      <c r="CR5" s="160"/>
      <c r="CS5" s="160"/>
      <c r="CT5" s="160"/>
      <c r="CU5" s="160"/>
      <c r="CV5" s="160"/>
      <c r="CW5" s="160"/>
      <c r="CX5" s="160"/>
      <c r="CY5" s="160"/>
      <c r="CZ5" s="160"/>
      <c r="DA5" s="160"/>
      <c r="DB5" s="160"/>
      <c r="DC5" s="160"/>
      <c r="DD5" s="160"/>
      <c r="DE5" s="160"/>
      <c r="DF5" s="160"/>
      <c r="DG5" s="160"/>
      <c r="DH5" s="160"/>
      <c r="DI5" s="160"/>
      <c r="DJ5" s="160"/>
      <c r="DK5" s="160"/>
      <c r="DL5" s="160"/>
      <c r="DM5" s="160"/>
      <c r="DN5" s="160"/>
      <c r="DO5" s="160"/>
      <c r="DP5" s="160"/>
      <c r="DQ5" s="160"/>
      <c r="DR5" s="160"/>
      <c r="DS5" s="160"/>
      <c r="DT5" s="160"/>
      <c r="DU5" s="160"/>
      <c r="DV5" s="160"/>
      <c r="DW5" s="160"/>
      <c r="DX5" s="160"/>
      <c r="DY5" s="160"/>
      <c r="DZ5" s="160"/>
      <c r="EA5" s="160"/>
      <c r="EB5" s="160"/>
      <c r="EC5" s="160"/>
      <c r="ED5" s="160"/>
      <c r="EE5" s="160"/>
      <c r="EF5" s="160"/>
      <c r="EG5" s="160"/>
      <c r="EH5" s="160"/>
      <c r="EI5" s="160"/>
      <c r="EJ5" s="160"/>
      <c r="EK5" s="160"/>
      <c r="EL5" s="160"/>
      <c r="EM5" s="160"/>
      <c r="EN5" s="160"/>
      <c r="EO5" s="160"/>
      <c r="EP5" s="160"/>
      <c r="EQ5" s="160"/>
      <c r="ER5" s="160"/>
      <c r="ES5" s="160"/>
      <c r="ET5" s="160"/>
      <c r="EU5" s="160"/>
      <c r="EV5" s="160"/>
      <c r="EW5" s="160"/>
      <c r="EX5" s="160"/>
      <c r="EY5" s="160"/>
      <c r="EZ5" s="160"/>
      <c r="FA5" s="160"/>
      <c r="FB5" s="160"/>
      <c r="FC5" s="160"/>
      <c r="FD5" s="160"/>
      <c r="FE5" s="160"/>
      <c r="FF5" s="160"/>
      <c r="FG5" s="160"/>
      <c r="FH5" s="160"/>
      <c r="FI5" s="160"/>
      <c r="FJ5" s="160"/>
      <c r="FK5" s="160"/>
      <c r="FL5" s="160"/>
      <c r="FM5" s="160"/>
      <c r="FN5" s="160"/>
      <c r="FO5" s="160"/>
      <c r="FP5" s="160"/>
      <c r="FQ5" s="160"/>
      <c r="FR5" s="160"/>
      <c r="FS5" s="160"/>
      <c r="FT5" s="160"/>
      <c r="FU5" s="160"/>
      <c r="FV5" s="160"/>
      <c r="FW5" s="160"/>
      <c r="FX5" s="160"/>
      <c r="FY5" s="160"/>
      <c r="FZ5" s="160"/>
      <c r="GA5" s="160"/>
      <c r="GB5" s="160"/>
      <c r="GC5" s="160"/>
      <c r="GD5" s="160"/>
      <c r="GE5" s="160"/>
      <c r="GF5" s="160"/>
      <c r="GG5" s="160"/>
      <c r="GH5" s="160"/>
      <c r="GI5" s="160"/>
      <c r="GJ5" s="160"/>
      <c r="GK5" s="160"/>
      <c r="GL5" s="160"/>
      <c r="GM5" s="160"/>
      <c r="GN5" s="160"/>
      <c r="GO5" s="160"/>
      <c r="GP5" s="160"/>
      <c r="GQ5" s="160"/>
      <c r="GR5" s="160"/>
      <c r="GS5" s="160"/>
      <c r="GT5" s="160"/>
      <c r="GU5" s="160"/>
      <c r="GV5" s="160"/>
      <c r="GW5" s="160"/>
      <c r="GX5" s="160"/>
      <c r="GY5" s="160"/>
      <c r="GZ5" s="160"/>
      <c r="HA5" s="160"/>
      <c r="HB5" s="160"/>
      <c r="HC5" s="160"/>
      <c r="HD5" s="160"/>
      <c r="HE5" s="160"/>
      <c r="HF5" s="160"/>
      <c r="HG5" s="160"/>
      <c r="HH5" s="160"/>
      <c r="HI5" s="160"/>
      <c r="HJ5" s="160"/>
      <c r="HK5" s="160"/>
      <c r="HL5" s="160"/>
      <c r="HM5" s="160"/>
      <c r="HN5" s="160"/>
      <c r="HO5" s="160"/>
      <c r="HP5" s="160"/>
      <c r="HQ5" s="160"/>
      <c r="HR5" s="160"/>
      <c r="HS5" s="160"/>
      <c r="HT5" s="160"/>
      <c r="HU5" s="160"/>
      <c r="HV5" s="160"/>
      <c r="HW5" s="160"/>
      <c r="HX5" s="160"/>
      <c r="HY5" s="160"/>
      <c r="HZ5" s="160"/>
      <c r="IA5" s="160"/>
      <c r="IB5" s="160"/>
      <c r="IC5" s="160"/>
      <c r="ID5" s="160"/>
      <c r="IE5" s="160"/>
      <c r="IF5" s="160"/>
      <c r="IG5" s="160"/>
      <c r="IH5" s="160"/>
      <c r="II5" s="160"/>
      <c r="IJ5" s="160"/>
      <c r="IK5" s="160"/>
      <c r="IL5" s="160"/>
      <c r="IM5" s="160"/>
      <c r="IN5" s="160"/>
      <c r="IO5" s="160"/>
      <c r="IP5" s="160"/>
      <c r="IQ5" s="160"/>
      <c r="IR5" s="160"/>
      <c r="IS5" s="160"/>
      <c r="IT5" s="160"/>
      <c r="IU5" s="160"/>
      <c r="IV5" s="160"/>
      <c r="IW5" s="160"/>
      <c r="IX5" s="160"/>
      <c r="IY5" s="160"/>
      <c r="IZ5" s="160"/>
      <c r="JA5" s="160"/>
      <c r="JB5" s="160"/>
      <c r="JC5" s="160"/>
      <c r="JD5" s="160"/>
      <c r="JE5" s="160"/>
      <c r="JF5" s="160"/>
      <c r="JG5" s="160"/>
      <c r="JH5" s="160"/>
      <c r="JI5" s="160"/>
      <c r="JJ5" s="160"/>
      <c r="JK5" s="160"/>
      <c r="JL5" s="160"/>
      <c r="JM5" s="160"/>
      <c r="JN5" s="160"/>
      <c r="JO5" s="160"/>
      <c r="JP5" s="160"/>
      <c r="JQ5" s="160"/>
      <c r="JR5" s="160"/>
      <c r="JS5" s="160"/>
      <c r="JT5" s="160"/>
      <c r="JU5" s="160"/>
      <c r="JV5" s="160"/>
      <c r="JW5" s="160"/>
      <c r="JX5" s="160"/>
      <c r="JY5" s="160"/>
      <c r="JZ5" s="160"/>
      <c r="KA5" s="160"/>
      <c r="KB5" s="160"/>
      <c r="KC5" s="160"/>
      <c r="KD5" s="160"/>
      <c r="KE5" s="160"/>
      <c r="KF5" s="160"/>
      <c r="KG5" s="160"/>
      <c r="KH5" s="160"/>
      <c r="KI5" s="160"/>
      <c r="KJ5" s="160"/>
      <c r="KK5" s="160"/>
      <c r="KL5" s="160"/>
      <c r="KM5" s="160"/>
      <c r="KN5" s="160"/>
      <c r="KO5" s="160"/>
      <c r="KP5" s="160"/>
      <c r="KQ5" s="160"/>
      <c r="KR5" s="160"/>
      <c r="KS5" s="160"/>
      <c r="KT5" s="160"/>
      <c r="KU5" s="160"/>
      <c r="KV5" s="160"/>
      <c r="KW5" s="160"/>
      <c r="KX5" s="12"/>
      <c r="KY5" s="12"/>
      <c r="KZ5" s="12"/>
      <c r="LA5" s="12"/>
      <c r="LB5" s="12"/>
      <c r="LC5" s="12"/>
      <c r="LD5" s="12"/>
      <c r="LE5" s="12"/>
      <c r="LF5" s="12"/>
      <c r="LG5" s="12"/>
      <c r="LH5" s="12"/>
      <c r="LI5" s="12"/>
      <c r="LJ5" s="12"/>
      <c r="LK5" s="12"/>
      <c r="LL5" s="12"/>
      <c r="LM5" s="12"/>
      <c r="LN5" s="12"/>
      <c r="LO5" s="12"/>
      <c r="LP5" s="12"/>
      <c r="LQ5" s="12"/>
      <c r="LR5" s="12"/>
      <c r="LS5" s="12"/>
    </row>
    <row r="6" spans="1:357" s="9" customFormat="1" ht="27" customHeight="1" x14ac:dyDescent="0.25">
      <c r="A6" s="162"/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K6" s="162"/>
      <c r="AL6" s="162"/>
      <c r="AM6" s="162"/>
      <c r="AN6" s="162"/>
      <c r="AO6" s="162"/>
      <c r="AP6" s="162"/>
      <c r="AQ6" s="162"/>
      <c r="AR6" s="162"/>
      <c r="AS6" s="162"/>
      <c r="AT6" s="162"/>
      <c r="AU6" s="162"/>
      <c r="AV6" s="162"/>
      <c r="AW6" s="162"/>
      <c r="AX6" s="162"/>
      <c r="AY6" s="162"/>
      <c r="AZ6" s="162"/>
      <c r="BA6" s="162"/>
      <c r="BB6" s="162"/>
      <c r="BC6" s="162"/>
      <c r="BD6" s="162"/>
      <c r="BE6" s="162"/>
      <c r="BF6" s="162"/>
      <c r="BG6" s="162"/>
      <c r="BH6" s="162"/>
      <c r="BI6" s="162"/>
      <c r="BJ6" s="162"/>
      <c r="BK6" s="162"/>
      <c r="BL6" s="162"/>
      <c r="BM6" s="162"/>
      <c r="BN6" s="162"/>
      <c r="BO6" s="162"/>
      <c r="BP6" s="162"/>
      <c r="BQ6" s="162"/>
      <c r="BR6" s="162"/>
      <c r="BS6" s="162"/>
      <c r="BT6" s="162"/>
      <c r="BU6" s="162"/>
      <c r="BV6" s="162"/>
      <c r="BW6" s="162"/>
      <c r="BX6" s="162"/>
      <c r="BY6" s="162"/>
      <c r="BZ6" s="162"/>
      <c r="CA6" s="162"/>
      <c r="CB6" s="162"/>
      <c r="CC6" s="162"/>
      <c r="CD6" s="162"/>
      <c r="CE6" s="162"/>
      <c r="CF6" s="162"/>
      <c r="CG6" s="162"/>
      <c r="CH6" s="162"/>
      <c r="CI6" s="162"/>
      <c r="CJ6" s="162"/>
      <c r="CK6" s="162"/>
      <c r="CL6" s="162"/>
      <c r="CM6" s="162"/>
      <c r="CN6" s="162"/>
      <c r="CO6" s="162"/>
      <c r="CP6" s="162"/>
      <c r="CQ6" s="162"/>
      <c r="CR6" s="162"/>
      <c r="CS6" s="162"/>
      <c r="CT6" s="162"/>
      <c r="CU6" s="162"/>
      <c r="CV6" s="162"/>
      <c r="CW6" s="162"/>
      <c r="CX6" s="162"/>
      <c r="CY6" s="162"/>
      <c r="CZ6" s="162"/>
      <c r="DA6" s="162"/>
      <c r="DB6" s="162"/>
      <c r="DC6" s="162"/>
      <c r="DD6" s="162"/>
      <c r="DE6" s="162"/>
      <c r="DF6" s="162"/>
      <c r="DG6" s="162"/>
      <c r="DH6" s="162"/>
      <c r="DI6" s="162"/>
      <c r="DJ6" s="162"/>
      <c r="DK6" s="162"/>
      <c r="DL6" s="162"/>
      <c r="DM6" s="162"/>
      <c r="DN6" s="162"/>
      <c r="DO6" s="162"/>
      <c r="DP6" s="162"/>
      <c r="DQ6" s="162"/>
      <c r="DR6" s="162"/>
      <c r="DS6" s="162"/>
      <c r="DT6" s="162"/>
      <c r="DU6" s="162"/>
      <c r="DV6" s="162"/>
      <c r="DW6" s="162"/>
      <c r="DX6" s="162"/>
      <c r="DY6" s="162"/>
      <c r="DZ6" s="162"/>
      <c r="EA6" s="162"/>
      <c r="EB6" s="162"/>
      <c r="EC6" s="162"/>
      <c r="ED6" s="162"/>
      <c r="EE6" s="162"/>
      <c r="EF6" s="162"/>
      <c r="EG6" s="162"/>
      <c r="EH6" s="162"/>
      <c r="EI6" s="162"/>
      <c r="EJ6" s="162"/>
      <c r="EK6" s="162"/>
      <c r="EL6" s="162"/>
      <c r="EM6" s="162"/>
      <c r="EN6" s="162"/>
      <c r="EO6" s="162"/>
      <c r="EP6" s="162"/>
      <c r="EQ6" s="162"/>
      <c r="ER6" s="162"/>
      <c r="ES6" s="162"/>
      <c r="ET6" s="162"/>
      <c r="EU6" s="162"/>
      <c r="EV6" s="162"/>
      <c r="EW6" s="162"/>
      <c r="EX6" s="162"/>
      <c r="EY6" s="162"/>
      <c r="EZ6" s="162"/>
      <c r="FA6" s="162"/>
      <c r="FB6" s="162"/>
      <c r="FC6" s="162"/>
      <c r="FD6" s="162"/>
      <c r="FE6" s="162"/>
      <c r="FF6" s="162"/>
      <c r="FG6" s="162"/>
      <c r="FH6" s="162"/>
      <c r="FI6" s="162"/>
      <c r="FJ6" s="162"/>
      <c r="FK6" s="162"/>
      <c r="FL6" s="162"/>
      <c r="FM6" s="162"/>
      <c r="FN6" s="162"/>
      <c r="FO6" s="162"/>
      <c r="FP6" s="162"/>
      <c r="FQ6" s="162"/>
      <c r="FR6" s="162"/>
      <c r="FS6" s="162"/>
      <c r="FT6" s="162"/>
      <c r="FU6" s="162"/>
      <c r="FV6" s="162"/>
      <c r="FW6" s="162"/>
      <c r="FX6" s="162"/>
      <c r="FY6" s="162"/>
      <c r="FZ6" s="162"/>
      <c r="GA6" s="162"/>
      <c r="GB6" s="162"/>
      <c r="GC6" s="162"/>
      <c r="GD6" s="162"/>
      <c r="GE6" s="162"/>
      <c r="GF6" s="162"/>
      <c r="GG6" s="162"/>
      <c r="GH6" s="162"/>
      <c r="GI6" s="162"/>
      <c r="GJ6" s="162"/>
      <c r="GK6" s="162"/>
      <c r="GL6" s="162"/>
      <c r="GM6" s="162"/>
      <c r="GN6" s="162"/>
      <c r="GO6" s="162"/>
      <c r="GP6" s="162"/>
      <c r="GQ6" s="162"/>
      <c r="GR6" s="162"/>
      <c r="GS6" s="162"/>
      <c r="GT6" s="162"/>
      <c r="GU6" s="162"/>
      <c r="GV6" s="162"/>
      <c r="GW6" s="162"/>
      <c r="GX6" s="162"/>
      <c r="GY6" s="162"/>
      <c r="GZ6" s="162"/>
      <c r="HA6" s="162"/>
      <c r="HB6" s="162"/>
      <c r="HC6" s="162"/>
      <c r="HD6" s="162"/>
      <c r="HE6" s="162"/>
      <c r="HF6" s="162"/>
      <c r="HG6" s="162"/>
      <c r="HH6" s="162"/>
      <c r="HI6" s="162"/>
      <c r="HJ6" s="162"/>
      <c r="HK6" s="162"/>
      <c r="HL6" s="162"/>
      <c r="HM6" s="162"/>
      <c r="HN6" s="162"/>
      <c r="HO6" s="162"/>
      <c r="HP6" s="162"/>
      <c r="HQ6" s="162"/>
      <c r="HR6" s="162"/>
      <c r="HS6" s="162"/>
      <c r="HT6" s="162"/>
      <c r="HU6" s="162"/>
      <c r="HV6" s="162"/>
      <c r="HW6" s="162"/>
      <c r="HX6" s="162"/>
      <c r="HY6" s="162"/>
      <c r="HZ6" s="162"/>
      <c r="IA6" s="162"/>
      <c r="IB6" s="162"/>
      <c r="IC6" s="162"/>
      <c r="ID6" s="162"/>
      <c r="IE6" s="162"/>
      <c r="IF6" s="162"/>
      <c r="IG6" s="162"/>
      <c r="IH6" s="162"/>
      <c r="II6" s="162"/>
      <c r="IJ6" s="162"/>
      <c r="IK6" s="162"/>
      <c r="IL6" s="162"/>
      <c r="IM6" s="162"/>
      <c r="IN6" s="162"/>
      <c r="IO6" s="162"/>
      <c r="IP6" s="162"/>
      <c r="IQ6" s="162"/>
      <c r="IR6" s="162"/>
      <c r="IS6" s="162"/>
      <c r="IT6" s="162"/>
      <c r="IU6" s="162"/>
      <c r="IV6" s="162"/>
      <c r="IW6" s="162"/>
      <c r="IX6" s="162"/>
      <c r="IY6" s="162"/>
      <c r="IZ6" s="162"/>
      <c r="JA6" s="162"/>
      <c r="JB6" s="162"/>
      <c r="JC6" s="162"/>
      <c r="JD6" s="162"/>
      <c r="JE6" s="162"/>
      <c r="JF6" s="162"/>
      <c r="JG6" s="162"/>
      <c r="JH6" s="162"/>
      <c r="JI6" s="162"/>
      <c r="JJ6" s="162"/>
      <c r="JK6" s="162"/>
      <c r="JL6" s="162"/>
      <c r="JM6" s="162"/>
      <c r="JN6" s="162"/>
      <c r="JO6" s="162"/>
      <c r="JP6" s="162"/>
      <c r="JQ6" s="162"/>
      <c r="JR6" s="162"/>
      <c r="JS6" s="162"/>
      <c r="JT6" s="162"/>
      <c r="JU6" s="162"/>
      <c r="JV6" s="162"/>
      <c r="JW6" s="162"/>
      <c r="JX6" s="162"/>
      <c r="JY6" s="162"/>
      <c r="JZ6" s="162"/>
      <c r="KA6" s="162"/>
      <c r="KB6" s="162"/>
      <c r="KC6" s="162"/>
      <c r="KD6" s="162"/>
      <c r="KE6" s="162"/>
      <c r="KF6" s="162"/>
      <c r="KG6" s="162"/>
      <c r="KH6" s="162"/>
      <c r="KI6" s="162"/>
      <c r="KJ6" s="162"/>
      <c r="KK6" s="162"/>
      <c r="KL6" s="162"/>
      <c r="KM6" s="162"/>
      <c r="KN6" s="162"/>
      <c r="KO6" s="162"/>
      <c r="KP6" s="162"/>
      <c r="KQ6" s="162"/>
      <c r="KR6" s="162"/>
      <c r="KS6" s="162"/>
      <c r="KT6" s="162"/>
      <c r="KU6" s="162"/>
      <c r="KV6" s="162"/>
      <c r="KW6" s="162"/>
      <c r="KX6" s="13"/>
      <c r="KY6" s="13"/>
      <c r="KZ6" s="13"/>
      <c r="LA6" s="13"/>
      <c r="LB6" s="13"/>
      <c r="LC6" s="13"/>
      <c r="LD6" s="13"/>
      <c r="LE6" s="13"/>
      <c r="LF6" s="13"/>
      <c r="LG6" s="13"/>
      <c r="LH6" s="13"/>
      <c r="LI6" s="13"/>
      <c r="LJ6" s="13"/>
      <c r="LK6" s="13"/>
      <c r="LL6" s="13"/>
      <c r="LM6" s="13"/>
      <c r="LN6" s="13"/>
      <c r="LO6" s="13"/>
      <c r="LP6" s="13"/>
      <c r="LQ6" s="13"/>
      <c r="LR6" s="13"/>
      <c r="LS6" s="13"/>
    </row>
    <row r="7" spans="1:357" s="9" customFormat="1" ht="15" customHeight="1" x14ac:dyDescent="0.25">
      <c r="A7" s="14"/>
      <c r="B7" s="14"/>
      <c r="C7" s="3"/>
      <c r="D7" s="14"/>
      <c r="E7" s="14"/>
      <c r="F7" s="14"/>
      <c r="G7" s="15"/>
      <c r="H7" s="15"/>
      <c r="I7" s="163" t="s">
        <v>3</v>
      </c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  <c r="AA7" s="163"/>
      <c r="AB7" s="163"/>
      <c r="AC7" s="31"/>
      <c r="AD7" s="153" t="s">
        <v>4</v>
      </c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34"/>
      <c r="AY7" s="164" t="s">
        <v>5</v>
      </c>
      <c r="AZ7" s="164"/>
      <c r="BA7" s="164"/>
      <c r="BB7" s="164"/>
      <c r="BC7" s="164"/>
      <c r="BD7" s="164"/>
      <c r="BE7" s="164"/>
      <c r="BF7" s="164"/>
      <c r="BG7" s="164"/>
      <c r="BH7" s="164"/>
      <c r="BI7" s="164"/>
      <c r="BJ7" s="164"/>
      <c r="BK7" s="164"/>
      <c r="BL7" s="164"/>
      <c r="BM7" s="164"/>
      <c r="BN7" s="164"/>
      <c r="BO7" s="164"/>
      <c r="BP7" s="164"/>
      <c r="BQ7" s="164"/>
      <c r="BR7" s="164"/>
      <c r="BS7" s="16"/>
      <c r="BT7" s="165" t="s">
        <v>6</v>
      </c>
      <c r="BU7" s="165"/>
      <c r="BV7" s="165"/>
      <c r="BW7" s="165"/>
      <c r="BX7" s="165"/>
      <c r="BY7" s="165"/>
      <c r="BZ7" s="165"/>
      <c r="CA7" s="165"/>
      <c r="CB7" s="165"/>
      <c r="CC7" s="165"/>
      <c r="CD7" s="165"/>
      <c r="CE7" s="165"/>
      <c r="CF7" s="165"/>
      <c r="CG7" s="165"/>
      <c r="CH7" s="165"/>
      <c r="CI7" s="165"/>
      <c r="CJ7" s="165"/>
      <c r="CK7" s="165"/>
      <c r="CL7" s="165"/>
      <c r="CM7" s="165"/>
      <c r="CN7" s="17"/>
      <c r="CO7" s="166" t="s">
        <v>7</v>
      </c>
      <c r="CP7" s="166"/>
      <c r="CQ7" s="166"/>
      <c r="CR7" s="166"/>
      <c r="CS7" s="166"/>
      <c r="CT7" s="166"/>
      <c r="CU7" s="166"/>
      <c r="CV7" s="166"/>
      <c r="CW7" s="166"/>
      <c r="CX7" s="166"/>
      <c r="CY7" s="166"/>
      <c r="CZ7" s="166"/>
      <c r="DA7" s="166"/>
      <c r="DB7" s="166"/>
      <c r="DC7" s="166"/>
      <c r="DD7" s="166"/>
      <c r="DE7" s="166"/>
      <c r="DF7" s="166"/>
      <c r="DG7" s="166"/>
      <c r="DH7" s="166"/>
      <c r="DI7" s="16"/>
      <c r="DJ7" s="150" t="s">
        <v>8</v>
      </c>
      <c r="DK7" s="150"/>
      <c r="DL7" s="150"/>
      <c r="DM7" s="150"/>
      <c r="DN7" s="150"/>
      <c r="DO7" s="150"/>
      <c r="DP7" s="150"/>
      <c r="DQ7" s="150"/>
      <c r="DR7" s="150"/>
      <c r="DS7" s="150"/>
      <c r="DT7" s="150"/>
      <c r="DU7" s="150"/>
      <c r="DV7" s="150"/>
      <c r="DW7" s="150"/>
      <c r="DX7" s="150"/>
      <c r="DY7" s="150"/>
      <c r="DZ7" s="150"/>
      <c r="EA7" s="150"/>
      <c r="EB7" s="150"/>
      <c r="EC7" s="150"/>
      <c r="ED7" s="17"/>
      <c r="EE7" s="151" t="s">
        <v>9</v>
      </c>
      <c r="EF7" s="151"/>
      <c r="EG7" s="151"/>
      <c r="EH7" s="151"/>
      <c r="EI7" s="151"/>
      <c r="EJ7" s="151"/>
      <c r="EK7" s="151"/>
      <c r="EL7" s="151"/>
      <c r="EM7" s="151"/>
      <c r="EN7" s="151"/>
      <c r="EO7" s="151"/>
      <c r="EP7" s="151"/>
      <c r="EQ7" s="151"/>
      <c r="ER7" s="151"/>
      <c r="ES7" s="151"/>
      <c r="ET7" s="151"/>
      <c r="EU7" s="151"/>
      <c r="EV7" s="151"/>
      <c r="EW7" s="151"/>
      <c r="EX7" s="151"/>
      <c r="EY7" s="17"/>
      <c r="EZ7" s="152" t="s">
        <v>10</v>
      </c>
      <c r="FA7" s="152"/>
      <c r="FB7" s="152"/>
      <c r="FC7" s="152"/>
      <c r="FD7" s="152"/>
      <c r="FE7" s="152"/>
      <c r="FF7" s="152"/>
      <c r="FG7" s="152"/>
      <c r="FH7" s="152"/>
      <c r="FI7" s="152"/>
      <c r="FJ7" s="152"/>
      <c r="FK7" s="152"/>
      <c r="FL7" s="152"/>
      <c r="FM7" s="152"/>
      <c r="FN7" s="152"/>
      <c r="FO7" s="152"/>
      <c r="FP7" s="152"/>
      <c r="FQ7" s="152"/>
      <c r="FR7" s="152"/>
      <c r="FS7" s="152"/>
      <c r="FT7" s="17"/>
      <c r="FU7" s="153" t="s">
        <v>11</v>
      </c>
      <c r="FV7" s="153"/>
      <c r="FW7" s="153"/>
      <c r="FX7" s="153"/>
      <c r="FY7" s="153"/>
      <c r="FZ7" s="153"/>
      <c r="GA7" s="153"/>
      <c r="GB7" s="153"/>
      <c r="GC7" s="153"/>
      <c r="GD7" s="153"/>
      <c r="GE7" s="153"/>
      <c r="GF7" s="153"/>
      <c r="GG7" s="153"/>
      <c r="GH7" s="153"/>
      <c r="GI7" s="153"/>
      <c r="GJ7" s="153"/>
      <c r="GK7" s="153"/>
      <c r="GL7" s="153"/>
      <c r="GM7" s="153"/>
      <c r="GN7" s="153"/>
      <c r="GO7" s="39"/>
      <c r="GP7" s="39"/>
      <c r="GQ7" s="39"/>
      <c r="GR7" s="39"/>
      <c r="GS7" s="18"/>
      <c r="GT7" s="18"/>
      <c r="GU7" s="34"/>
      <c r="GV7" s="154" t="s">
        <v>12</v>
      </c>
      <c r="GW7" s="154"/>
      <c r="GX7" s="154"/>
      <c r="GY7" s="154"/>
      <c r="GZ7" s="154"/>
      <c r="HA7" s="154"/>
      <c r="HB7" s="154"/>
      <c r="HC7" s="154"/>
      <c r="HD7" s="154"/>
      <c r="HE7" s="154"/>
      <c r="HF7" s="154"/>
      <c r="HG7" s="154"/>
      <c r="HH7" s="154"/>
      <c r="HI7" s="154"/>
      <c r="HJ7" s="154"/>
      <c r="HK7" s="154"/>
      <c r="HL7" s="154"/>
      <c r="HM7" s="154"/>
      <c r="HN7" s="154"/>
      <c r="HO7" s="154"/>
      <c r="HP7" s="18"/>
      <c r="HQ7" s="155" t="s">
        <v>13</v>
      </c>
      <c r="HR7" s="155"/>
      <c r="HS7" s="155"/>
      <c r="HT7" s="155"/>
      <c r="HU7" s="155"/>
      <c r="HV7" s="155"/>
      <c r="HW7" s="155"/>
      <c r="HX7" s="155"/>
      <c r="HY7" s="155"/>
      <c r="HZ7" s="155"/>
      <c r="IA7" s="155"/>
      <c r="IB7" s="155"/>
      <c r="IC7" s="155"/>
      <c r="ID7" s="155"/>
      <c r="IE7" s="155"/>
      <c r="IF7" s="155"/>
      <c r="IG7" s="155"/>
      <c r="IH7" s="155"/>
      <c r="II7" s="155"/>
      <c r="IJ7" s="155"/>
      <c r="IK7" s="18"/>
      <c r="IL7" s="155"/>
      <c r="IM7" s="155"/>
      <c r="IN7" s="155"/>
      <c r="IO7" s="155"/>
      <c r="IP7" s="155"/>
      <c r="IQ7" s="155"/>
      <c r="IR7" s="155"/>
      <c r="IS7" s="155"/>
      <c r="IT7" s="155"/>
      <c r="IU7" s="155"/>
      <c r="IV7" s="155"/>
      <c r="IW7" s="155"/>
      <c r="IX7" s="155"/>
      <c r="IY7" s="155"/>
      <c r="IZ7" s="155"/>
      <c r="JA7" s="155"/>
      <c r="JB7" s="155"/>
      <c r="JC7" s="155"/>
      <c r="JD7" s="155"/>
      <c r="JE7" s="155"/>
      <c r="JF7" s="40"/>
      <c r="JG7" s="40"/>
      <c r="JH7" s="18"/>
      <c r="JI7" s="156" t="s">
        <v>14</v>
      </c>
      <c r="JJ7" s="156"/>
      <c r="JK7" s="156"/>
      <c r="JL7" s="156"/>
      <c r="JM7" s="156"/>
      <c r="JN7" s="156"/>
      <c r="JO7" s="156"/>
      <c r="JP7" s="156"/>
      <c r="JQ7" s="156"/>
      <c r="JR7" s="156"/>
      <c r="JS7" s="156"/>
      <c r="JT7" s="156"/>
      <c r="JU7" s="156"/>
      <c r="JV7" s="156"/>
      <c r="JW7" s="156"/>
      <c r="JX7" s="156"/>
      <c r="JY7" s="156"/>
      <c r="JZ7" s="156"/>
      <c r="KA7" s="156"/>
      <c r="KB7" s="156"/>
      <c r="KC7" s="18"/>
      <c r="KD7" s="157" t="s">
        <v>15</v>
      </c>
      <c r="KE7" s="157"/>
      <c r="KF7" s="157"/>
      <c r="KG7" s="157"/>
      <c r="KH7" s="157"/>
      <c r="KI7" s="157"/>
      <c r="KJ7" s="157"/>
      <c r="KK7" s="157"/>
      <c r="KL7" s="157"/>
      <c r="KM7" s="157"/>
      <c r="KN7" s="157"/>
      <c r="KO7" s="157"/>
      <c r="KP7" s="157"/>
      <c r="KQ7" s="157"/>
      <c r="KR7" s="157"/>
      <c r="KS7" s="157"/>
      <c r="KT7" s="157"/>
      <c r="KU7" s="157"/>
      <c r="KV7" s="157"/>
      <c r="KW7" s="157"/>
      <c r="KX7" s="18"/>
      <c r="KY7" s="158" t="s">
        <v>16</v>
      </c>
      <c r="KZ7" s="158"/>
      <c r="LA7" s="158"/>
      <c r="LB7" s="158"/>
      <c r="LC7" s="158"/>
      <c r="LD7" s="158"/>
      <c r="LE7" s="158"/>
      <c r="LF7" s="158"/>
      <c r="LG7" s="158"/>
      <c r="LH7" s="158"/>
      <c r="LI7" s="158"/>
      <c r="LJ7" s="158"/>
      <c r="LK7" s="158"/>
      <c r="LL7" s="158"/>
      <c r="LM7" s="158"/>
      <c r="LN7" s="158"/>
      <c r="LO7" s="158"/>
      <c r="LP7" s="158"/>
      <c r="LQ7" s="158"/>
      <c r="LR7" s="158"/>
      <c r="LS7" s="18"/>
      <c r="LT7" s="159" t="s">
        <v>17</v>
      </c>
      <c r="LU7" s="159"/>
      <c r="LV7" s="159"/>
      <c r="LW7" s="159"/>
      <c r="LX7" s="159"/>
      <c r="LY7" s="159"/>
      <c r="LZ7" s="159"/>
      <c r="MA7" s="159"/>
      <c r="MB7" s="159"/>
      <c r="MC7" s="159"/>
      <c r="MD7" s="159"/>
      <c r="ME7" s="159"/>
      <c r="MF7" s="159"/>
      <c r="MG7" s="159"/>
      <c r="MH7" s="159"/>
      <c r="MI7" s="159"/>
      <c r="MJ7" s="159"/>
      <c r="MK7" s="159"/>
      <c r="ML7" s="159"/>
      <c r="MM7" s="159"/>
      <c r="MN7" s="149" t="s">
        <v>18</v>
      </c>
      <c r="MO7" s="148" t="s">
        <v>19</v>
      </c>
      <c r="MP7" s="147" t="s">
        <v>20</v>
      </c>
      <c r="MQ7" s="2"/>
    </row>
    <row r="8" spans="1:357" s="9" customFormat="1" ht="81.599999999999994" customHeight="1" x14ac:dyDescent="0.25">
      <c r="A8" s="19" t="s">
        <v>21</v>
      </c>
      <c r="B8" s="19" t="s">
        <v>22</v>
      </c>
      <c r="C8" s="19" t="s">
        <v>23</v>
      </c>
      <c r="D8" s="19" t="s">
        <v>24</v>
      </c>
      <c r="E8" s="19" t="s">
        <v>25</v>
      </c>
      <c r="F8" s="19" t="s">
        <v>26</v>
      </c>
      <c r="G8" s="19" t="s">
        <v>27</v>
      </c>
      <c r="H8" s="19" t="s">
        <v>21</v>
      </c>
      <c r="I8" s="33" t="s">
        <v>28</v>
      </c>
      <c r="J8" s="33" t="s">
        <v>29</v>
      </c>
      <c r="K8" s="33" t="s">
        <v>30</v>
      </c>
      <c r="L8" s="33" t="s">
        <v>31</v>
      </c>
      <c r="M8" s="33" t="s">
        <v>32</v>
      </c>
      <c r="N8" s="33" t="s">
        <v>33</v>
      </c>
      <c r="O8" s="33" t="s">
        <v>34</v>
      </c>
      <c r="P8" s="33" t="s">
        <v>35</v>
      </c>
      <c r="Q8" s="33" t="s">
        <v>36</v>
      </c>
      <c r="R8" s="33" t="s">
        <v>37</v>
      </c>
      <c r="S8" s="33" t="s">
        <v>38</v>
      </c>
      <c r="T8" s="33" t="s">
        <v>39</v>
      </c>
      <c r="U8" s="33" t="s">
        <v>40</v>
      </c>
      <c r="V8" s="33" t="s">
        <v>41</v>
      </c>
      <c r="W8" s="33" t="s">
        <v>42</v>
      </c>
      <c r="X8" s="33" t="s">
        <v>43</v>
      </c>
      <c r="Y8" s="33" t="s">
        <v>44</v>
      </c>
      <c r="Z8" s="33" t="s">
        <v>45</v>
      </c>
      <c r="AA8" s="33" t="s">
        <v>46</v>
      </c>
      <c r="AB8" s="33" t="s">
        <v>47</v>
      </c>
      <c r="AC8" s="32" t="s">
        <v>21</v>
      </c>
      <c r="AD8" s="33" t="s">
        <v>28</v>
      </c>
      <c r="AE8" s="33" t="s">
        <v>29</v>
      </c>
      <c r="AF8" s="33" t="s">
        <v>30</v>
      </c>
      <c r="AG8" s="33" t="s">
        <v>31</v>
      </c>
      <c r="AH8" s="33" t="s">
        <v>32</v>
      </c>
      <c r="AI8" s="33" t="s">
        <v>33</v>
      </c>
      <c r="AJ8" s="33" t="s">
        <v>34</v>
      </c>
      <c r="AK8" s="33" t="s">
        <v>35</v>
      </c>
      <c r="AL8" s="33" t="s">
        <v>36</v>
      </c>
      <c r="AM8" s="33" t="s">
        <v>37</v>
      </c>
      <c r="AN8" s="33" t="s">
        <v>38</v>
      </c>
      <c r="AO8" s="33" t="s">
        <v>39</v>
      </c>
      <c r="AP8" s="33" t="s">
        <v>40</v>
      </c>
      <c r="AQ8" s="33" t="s">
        <v>41</v>
      </c>
      <c r="AR8" s="33" t="s">
        <v>42</v>
      </c>
      <c r="AS8" s="33" t="s">
        <v>43</v>
      </c>
      <c r="AT8" s="33" t="s">
        <v>44</v>
      </c>
      <c r="AU8" s="33" t="s">
        <v>45</v>
      </c>
      <c r="AV8" s="33" t="s">
        <v>46</v>
      </c>
      <c r="AW8" s="33" t="s">
        <v>47</v>
      </c>
      <c r="AX8" s="19" t="s">
        <v>21</v>
      </c>
      <c r="AY8" s="33" t="s">
        <v>28</v>
      </c>
      <c r="AZ8" s="33" t="s">
        <v>29</v>
      </c>
      <c r="BA8" s="33" t="s">
        <v>30</v>
      </c>
      <c r="BB8" s="33" t="s">
        <v>31</v>
      </c>
      <c r="BC8" s="33" t="s">
        <v>32</v>
      </c>
      <c r="BD8" s="33" t="s">
        <v>33</v>
      </c>
      <c r="BE8" s="33" t="s">
        <v>34</v>
      </c>
      <c r="BF8" s="33" t="s">
        <v>35</v>
      </c>
      <c r="BG8" s="33" t="s">
        <v>36</v>
      </c>
      <c r="BH8" s="33" t="s">
        <v>37</v>
      </c>
      <c r="BI8" s="33" t="s">
        <v>38</v>
      </c>
      <c r="BJ8" s="33" t="s">
        <v>39</v>
      </c>
      <c r="BK8" s="33" t="s">
        <v>40</v>
      </c>
      <c r="BL8" s="33" t="s">
        <v>41</v>
      </c>
      <c r="BM8" s="33" t="s">
        <v>42</v>
      </c>
      <c r="BN8" s="33" t="s">
        <v>43</v>
      </c>
      <c r="BO8" s="33" t="s">
        <v>44</v>
      </c>
      <c r="BP8" s="33" t="s">
        <v>45</v>
      </c>
      <c r="BQ8" s="33" t="s">
        <v>46</v>
      </c>
      <c r="BR8" s="33" t="s">
        <v>47</v>
      </c>
      <c r="BS8" s="19" t="s">
        <v>21</v>
      </c>
      <c r="BT8" s="33" t="s">
        <v>28</v>
      </c>
      <c r="BU8" s="33" t="s">
        <v>29</v>
      </c>
      <c r="BV8" s="33" t="s">
        <v>30</v>
      </c>
      <c r="BW8" s="33" t="s">
        <v>31</v>
      </c>
      <c r="BX8" s="33" t="s">
        <v>32</v>
      </c>
      <c r="BY8" s="33" t="s">
        <v>33</v>
      </c>
      <c r="BZ8" s="33" t="s">
        <v>34</v>
      </c>
      <c r="CA8" s="33" t="s">
        <v>35</v>
      </c>
      <c r="CB8" s="33" t="s">
        <v>36</v>
      </c>
      <c r="CC8" s="33" t="s">
        <v>37</v>
      </c>
      <c r="CD8" s="33" t="s">
        <v>38</v>
      </c>
      <c r="CE8" s="33" t="s">
        <v>39</v>
      </c>
      <c r="CF8" s="33" t="s">
        <v>40</v>
      </c>
      <c r="CG8" s="33" t="s">
        <v>41</v>
      </c>
      <c r="CH8" s="33" t="s">
        <v>42</v>
      </c>
      <c r="CI8" s="33" t="s">
        <v>43</v>
      </c>
      <c r="CJ8" s="33" t="s">
        <v>44</v>
      </c>
      <c r="CK8" s="33" t="s">
        <v>45</v>
      </c>
      <c r="CL8" s="33" t="s">
        <v>46</v>
      </c>
      <c r="CM8" s="33" t="s">
        <v>47</v>
      </c>
      <c r="CN8" s="19" t="s">
        <v>21</v>
      </c>
      <c r="CO8" s="33" t="s">
        <v>28</v>
      </c>
      <c r="CP8" s="33" t="s">
        <v>29</v>
      </c>
      <c r="CQ8" s="33" t="s">
        <v>30</v>
      </c>
      <c r="CR8" s="33" t="s">
        <v>31</v>
      </c>
      <c r="CS8" s="33" t="s">
        <v>32</v>
      </c>
      <c r="CT8" s="33" t="s">
        <v>33</v>
      </c>
      <c r="CU8" s="33" t="s">
        <v>34</v>
      </c>
      <c r="CV8" s="33" t="s">
        <v>35</v>
      </c>
      <c r="CW8" s="33" t="s">
        <v>36</v>
      </c>
      <c r="CX8" s="33" t="s">
        <v>37</v>
      </c>
      <c r="CY8" s="33" t="s">
        <v>38</v>
      </c>
      <c r="CZ8" s="33" t="s">
        <v>39</v>
      </c>
      <c r="DA8" s="33" t="s">
        <v>40</v>
      </c>
      <c r="DB8" s="33" t="s">
        <v>41</v>
      </c>
      <c r="DC8" s="33" t="s">
        <v>42</v>
      </c>
      <c r="DD8" s="33" t="s">
        <v>43</v>
      </c>
      <c r="DE8" s="33" t="s">
        <v>44</v>
      </c>
      <c r="DF8" s="33" t="s">
        <v>45</v>
      </c>
      <c r="DG8" s="33" t="s">
        <v>46</v>
      </c>
      <c r="DH8" s="33" t="s">
        <v>47</v>
      </c>
      <c r="DI8" s="19" t="s">
        <v>21</v>
      </c>
      <c r="DJ8" s="33" t="s">
        <v>28</v>
      </c>
      <c r="DK8" s="33" t="s">
        <v>29</v>
      </c>
      <c r="DL8" s="33" t="s">
        <v>30</v>
      </c>
      <c r="DM8" s="33" t="s">
        <v>31</v>
      </c>
      <c r="DN8" s="33" t="s">
        <v>32</v>
      </c>
      <c r="DO8" s="33" t="s">
        <v>33</v>
      </c>
      <c r="DP8" s="33" t="s">
        <v>34</v>
      </c>
      <c r="DQ8" s="33" t="s">
        <v>35</v>
      </c>
      <c r="DR8" s="33" t="s">
        <v>36</v>
      </c>
      <c r="DS8" s="33" t="s">
        <v>37</v>
      </c>
      <c r="DT8" s="33" t="s">
        <v>38</v>
      </c>
      <c r="DU8" s="33" t="s">
        <v>39</v>
      </c>
      <c r="DV8" s="33" t="s">
        <v>40</v>
      </c>
      <c r="DW8" s="33" t="s">
        <v>41</v>
      </c>
      <c r="DX8" s="33" t="s">
        <v>42</v>
      </c>
      <c r="DY8" s="33" t="s">
        <v>43</v>
      </c>
      <c r="DZ8" s="33" t="s">
        <v>44</v>
      </c>
      <c r="EA8" s="33" t="s">
        <v>45</v>
      </c>
      <c r="EB8" s="33" t="s">
        <v>46</v>
      </c>
      <c r="EC8" s="33" t="s">
        <v>47</v>
      </c>
      <c r="ED8" s="19" t="s">
        <v>21</v>
      </c>
      <c r="EE8" s="33" t="s">
        <v>28</v>
      </c>
      <c r="EF8" s="33" t="s">
        <v>29</v>
      </c>
      <c r="EG8" s="33" t="s">
        <v>30</v>
      </c>
      <c r="EH8" s="33" t="s">
        <v>31</v>
      </c>
      <c r="EI8" s="33" t="s">
        <v>32</v>
      </c>
      <c r="EJ8" s="33" t="s">
        <v>33</v>
      </c>
      <c r="EK8" s="33" t="s">
        <v>34</v>
      </c>
      <c r="EL8" s="33" t="s">
        <v>35</v>
      </c>
      <c r="EM8" s="33" t="s">
        <v>36</v>
      </c>
      <c r="EN8" s="33" t="s">
        <v>37</v>
      </c>
      <c r="EO8" s="33" t="s">
        <v>38</v>
      </c>
      <c r="EP8" s="33" t="s">
        <v>39</v>
      </c>
      <c r="EQ8" s="33" t="s">
        <v>40</v>
      </c>
      <c r="ER8" s="33" t="s">
        <v>41</v>
      </c>
      <c r="ES8" s="33" t="s">
        <v>42</v>
      </c>
      <c r="ET8" s="33" t="s">
        <v>43</v>
      </c>
      <c r="EU8" s="33" t="s">
        <v>44</v>
      </c>
      <c r="EV8" s="33" t="s">
        <v>45</v>
      </c>
      <c r="EW8" s="33" t="s">
        <v>46</v>
      </c>
      <c r="EX8" s="33" t="s">
        <v>47</v>
      </c>
      <c r="EY8" s="19" t="s">
        <v>21</v>
      </c>
      <c r="EZ8" s="33" t="s">
        <v>28</v>
      </c>
      <c r="FA8" s="33" t="s">
        <v>29</v>
      </c>
      <c r="FB8" s="33" t="s">
        <v>30</v>
      </c>
      <c r="FC8" s="33" t="s">
        <v>31</v>
      </c>
      <c r="FD8" s="33" t="s">
        <v>32</v>
      </c>
      <c r="FE8" s="33" t="s">
        <v>33</v>
      </c>
      <c r="FF8" s="33" t="s">
        <v>34</v>
      </c>
      <c r="FG8" s="33" t="s">
        <v>35</v>
      </c>
      <c r="FH8" s="33" t="s">
        <v>36</v>
      </c>
      <c r="FI8" s="33" t="s">
        <v>37</v>
      </c>
      <c r="FJ8" s="33" t="s">
        <v>38</v>
      </c>
      <c r="FK8" s="33" t="s">
        <v>39</v>
      </c>
      <c r="FL8" s="33" t="s">
        <v>40</v>
      </c>
      <c r="FM8" s="33" t="s">
        <v>41</v>
      </c>
      <c r="FN8" s="33" t="s">
        <v>42</v>
      </c>
      <c r="FO8" s="33" t="s">
        <v>43</v>
      </c>
      <c r="FP8" s="33" t="s">
        <v>44</v>
      </c>
      <c r="FQ8" s="33" t="s">
        <v>45</v>
      </c>
      <c r="FR8" s="33" t="s">
        <v>46</v>
      </c>
      <c r="FS8" s="33" t="s">
        <v>47</v>
      </c>
      <c r="FT8" s="19" t="s">
        <v>21</v>
      </c>
      <c r="FU8" s="33" t="s">
        <v>28</v>
      </c>
      <c r="FV8" s="33" t="s">
        <v>29</v>
      </c>
      <c r="FW8" s="33" t="s">
        <v>30</v>
      </c>
      <c r="FX8" s="33" t="s">
        <v>31</v>
      </c>
      <c r="FY8" s="33" t="s">
        <v>32</v>
      </c>
      <c r="FZ8" s="33" t="s">
        <v>33</v>
      </c>
      <c r="GA8" s="33" t="s">
        <v>34</v>
      </c>
      <c r="GB8" s="33" t="s">
        <v>35</v>
      </c>
      <c r="GC8" s="33" t="s">
        <v>36</v>
      </c>
      <c r="GD8" s="33" t="s">
        <v>37</v>
      </c>
      <c r="GE8" s="33" t="s">
        <v>38</v>
      </c>
      <c r="GF8" s="33" t="s">
        <v>39</v>
      </c>
      <c r="GG8" s="33" t="s">
        <v>40</v>
      </c>
      <c r="GH8" s="33" t="s">
        <v>41</v>
      </c>
      <c r="GI8" s="33" t="s">
        <v>42</v>
      </c>
      <c r="GJ8" s="33" t="s">
        <v>43</v>
      </c>
      <c r="GK8" s="33" t="s">
        <v>44</v>
      </c>
      <c r="GL8" s="33" t="s">
        <v>45</v>
      </c>
      <c r="GM8" s="33" t="s">
        <v>46</v>
      </c>
      <c r="GN8" s="33" t="s">
        <v>47</v>
      </c>
      <c r="GO8" s="20" t="s">
        <v>48</v>
      </c>
      <c r="GP8" s="20" t="s">
        <v>48</v>
      </c>
      <c r="GQ8" s="20" t="s">
        <v>49</v>
      </c>
      <c r="GR8" s="20" t="s">
        <v>50</v>
      </c>
      <c r="GS8" s="21" t="s">
        <v>51</v>
      </c>
      <c r="GT8" s="21" t="s">
        <v>52</v>
      </c>
      <c r="GU8" s="19" t="s">
        <v>21</v>
      </c>
      <c r="GV8" s="33" t="s">
        <v>28</v>
      </c>
      <c r="GW8" s="33" t="s">
        <v>29</v>
      </c>
      <c r="GX8" s="33" t="s">
        <v>30</v>
      </c>
      <c r="GY8" s="33" t="s">
        <v>31</v>
      </c>
      <c r="GZ8" s="33" t="s">
        <v>32</v>
      </c>
      <c r="HA8" s="33" t="s">
        <v>33</v>
      </c>
      <c r="HB8" s="33" t="s">
        <v>34</v>
      </c>
      <c r="HC8" s="33" t="s">
        <v>35</v>
      </c>
      <c r="HD8" s="33" t="s">
        <v>36</v>
      </c>
      <c r="HE8" s="33" t="s">
        <v>37</v>
      </c>
      <c r="HF8" s="33" t="s">
        <v>38</v>
      </c>
      <c r="HG8" s="33" t="s">
        <v>39</v>
      </c>
      <c r="HH8" s="33" t="s">
        <v>40</v>
      </c>
      <c r="HI8" s="33" t="s">
        <v>41</v>
      </c>
      <c r="HJ8" s="33" t="s">
        <v>42</v>
      </c>
      <c r="HK8" s="33" t="s">
        <v>43</v>
      </c>
      <c r="HL8" s="33" t="s">
        <v>44</v>
      </c>
      <c r="HM8" s="33" t="s">
        <v>45</v>
      </c>
      <c r="HN8" s="33" t="s">
        <v>46</v>
      </c>
      <c r="HO8" s="33" t="s">
        <v>47</v>
      </c>
      <c r="HP8" s="19" t="s">
        <v>21</v>
      </c>
      <c r="HQ8" s="33" t="s">
        <v>28</v>
      </c>
      <c r="HR8" s="33" t="s">
        <v>29</v>
      </c>
      <c r="HS8" s="33" t="s">
        <v>30</v>
      </c>
      <c r="HT8" s="33" t="s">
        <v>31</v>
      </c>
      <c r="HU8" s="33" t="s">
        <v>32</v>
      </c>
      <c r="HV8" s="33" t="s">
        <v>33</v>
      </c>
      <c r="HW8" s="33" t="s">
        <v>34</v>
      </c>
      <c r="HX8" s="33" t="s">
        <v>35</v>
      </c>
      <c r="HY8" s="33" t="s">
        <v>36</v>
      </c>
      <c r="HZ8" s="33" t="s">
        <v>37</v>
      </c>
      <c r="IA8" s="33" t="s">
        <v>38</v>
      </c>
      <c r="IB8" s="33" t="s">
        <v>39</v>
      </c>
      <c r="IC8" s="33" t="s">
        <v>40</v>
      </c>
      <c r="ID8" s="33" t="s">
        <v>41</v>
      </c>
      <c r="IE8" s="33" t="s">
        <v>42</v>
      </c>
      <c r="IF8" s="33" t="s">
        <v>43</v>
      </c>
      <c r="IG8" s="33" t="s">
        <v>44</v>
      </c>
      <c r="IH8" s="33" t="s">
        <v>45</v>
      </c>
      <c r="II8" s="33" t="s">
        <v>46</v>
      </c>
      <c r="IJ8" s="33" t="s">
        <v>47</v>
      </c>
      <c r="IK8" s="19" t="s">
        <v>21</v>
      </c>
      <c r="IL8" s="33" t="s">
        <v>28</v>
      </c>
      <c r="IM8" s="33" t="s">
        <v>29</v>
      </c>
      <c r="IN8" s="33" t="s">
        <v>30</v>
      </c>
      <c r="IO8" s="33" t="s">
        <v>31</v>
      </c>
      <c r="IP8" s="33" t="s">
        <v>32</v>
      </c>
      <c r="IQ8" s="33" t="s">
        <v>33</v>
      </c>
      <c r="IR8" s="33" t="s">
        <v>34</v>
      </c>
      <c r="IS8" s="33" t="s">
        <v>35</v>
      </c>
      <c r="IT8" s="33" t="s">
        <v>36</v>
      </c>
      <c r="IU8" s="33" t="s">
        <v>37</v>
      </c>
      <c r="IV8" s="33" t="s">
        <v>38</v>
      </c>
      <c r="IW8" s="33" t="s">
        <v>39</v>
      </c>
      <c r="IX8" s="33" t="s">
        <v>40</v>
      </c>
      <c r="IY8" s="33" t="s">
        <v>41</v>
      </c>
      <c r="IZ8" s="33" t="s">
        <v>42</v>
      </c>
      <c r="JA8" s="33" t="s">
        <v>43</v>
      </c>
      <c r="JB8" s="33" t="s">
        <v>44</v>
      </c>
      <c r="JC8" s="33" t="s">
        <v>45</v>
      </c>
      <c r="JD8" s="33" t="s">
        <v>46</v>
      </c>
      <c r="JE8" s="33" t="s">
        <v>47</v>
      </c>
      <c r="JF8" s="22" t="s">
        <v>53</v>
      </c>
      <c r="JG8" s="22" t="s">
        <v>54</v>
      </c>
      <c r="JH8" s="19" t="s">
        <v>21</v>
      </c>
      <c r="JI8" s="33" t="s">
        <v>28</v>
      </c>
      <c r="JJ8" s="33" t="s">
        <v>29</v>
      </c>
      <c r="JK8" s="33" t="s">
        <v>30</v>
      </c>
      <c r="JL8" s="33" t="s">
        <v>31</v>
      </c>
      <c r="JM8" s="33" t="s">
        <v>32</v>
      </c>
      <c r="JN8" s="33" t="s">
        <v>33</v>
      </c>
      <c r="JO8" s="33" t="s">
        <v>34</v>
      </c>
      <c r="JP8" s="33" t="s">
        <v>35</v>
      </c>
      <c r="JQ8" s="33" t="s">
        <v>36</v>
      </c>
      <c r="JR8" s="33" t="s">
        <v>37</v>
      </c>
      <c r="JS8" s="33" t="s">
        <v>38</v>
      </c>
      <c r="JT8" s="33" t="s">
        <v>39</v>
      </c>
      <c r="JU8" s="33" t="s">
        <v>40</v>
      </c>
      <c r="JV8" s="33" t="s">
        <v>41</v>
      </c>
      <c r="JW8" s="33" t="s">
        <v>42</v>
      </c>
      <c r="JX8" s="33" t="s">
        <v>43</v>
      </c>
      <c r="JY8" s="33" t="s">
        <v>44</v>
      </c>
      <c r="JZ8" s="33" t="s">
        <v>45</v>
      </c>
      <c r="KA8" s="33" t="s">
        <v>46</v>
      </c>
      <c r="KB8" s="33" t="s">
        <v>47</v>
      </c>
      <c r="KC8" s="19" t="s">
        <v>21</v>
      </c>
      <c r="KD8" s="33" t="s">
        <v>28</v>
      </c>
      <c r="KE8" s="33" t="s">
        <v>29</v>
      </c>
      <c r="KF8" s="33" t="s">
        <v>30</v>
      </c>
      <c r="KG8" s="33" t="s">
        <v>31</v>
      </c>
      <c r="KH8" s="33" t="s">
        <v>32</v>
      </c>
      <c r="KI8" s="33" t="s">
        <v>33</v>
      </c>
      <c r="KJ8" s="33" t="s">
        <v>34</v>
      </c>
      <c r="KK8" s="33" t="s">
        <v>35</v>
      </c>
      <c r="KL8" s="33" t="s">
        <v>36</v>
      </c>
      <c r="KM8" s="33" t="s">
        <v>37</v>
      </c>
      <c r="KN8" s="33" t="s">
        <v>38</v>
      </c>
      <c r="KO8" s="33" t="s">
        <v>39</v>
      </c>
      <c r="KP8" s="33" t="s">
        <v>40</v>
      </c>
      <c r="KQ8" s="33" t="s">
        <v>41</v>
      </c>
      <c r="KR8" s="33" t="s">
        <v>42</v>
      </c>
      <c r="KS8" s="33" t="s">
        <v>43</v>
      </c>
      <c r="KT8" s="33" t="s">
        <v>44</v>
      </c>
      <c r="KU8" s="33" t="s">
        <v>45</v>
      </c>
      <c r="KV8" s="33" t="s">
        <v>46</v>
      </c>
      <c r="KW8" s="33" t="s">
        <v>47</v>
      </c>
      <c r="KX8" s="19" t="s">
        <v>21</v>
      </c>
      <c r="KY8" s="33" t="s">
        <v>28</v>
      </c>
      <c r="KZ8" s="33" t="s">
        <v>29</v>
      </c>
      <c r="LA8" s="33" t="s">
        <v>30</v>
      </c>
      <c r="LB8" s="33" t="s">
        <v>31</v>
      </c>
      <c r="LC8" s="33" t="s">
        <v>32</v>
      </c>
      <c r="LD8" s="33" t="s">
        <v>33</v>
      </c>
      <c r="LE8" s="33" t="s">
        <v>34</v>
      </c>
      <c r="LF8" s="33" t="s">
        <v>35</v>
      </c>
      <c r="LG8" s="33" t="s">
        <v>36</v>
      </c>
      <c r="LH8" s="33" t="s">
        <v>37</v>
      </c>
      <c r="LI8" s="33" t="s">
        <v>38</v>
      </c>
      <c r="LJ8" s="33" t="s">
        <v>39</v>
      </c>
      <c r="LK8" s="33" t="s">
        <v>40</v>
      </c>
      <c r="LL8" s="33" t="s">
        <v>41</v>
      </c>
      <c r="LM8" s="33" t="s">
        <v>42</v>
      </c>
      <c r="LN8" s="33" t="s">
        <v>43</v>
      </c>
      <c r="LO8" s="33" t="s">
        <v>44</v>
      </c>
      <c r="LP8" s="33" t="s">
        <v>45</v>
      </c>
      <c r="LQ8" s="33" t="s">
        <v>46</v>
      </c>
      <c r="LR8" s="33" t="s">
        <v>47</v>
      </c>
      <c r="LS8" s="19" t="s">
        <v>21</v>
      </c>
      <c r="LT8" s="33" t="s">
        <v>28</v>
      </c>
      <c r="LU8" s="33" t="s">
        <v>29</v>
      </c>
      <c r="LV8" s="33" t="s">
        <v>30</v>
      </c>
      <c r="LW8" s="33" t="s">
        <v>31</v>
      </c>
      <c r="LX8" s="33" t="s">
        <v>32</v>
      </c>
      <c r="LY8" s="33" t="s">
        <v>33</v>
      </c>
      <c r="LZ8" s="33" t="s">
        <v>34</v>
      </c>
      <c r="MA8" s="33" t="s">
        <v>35</v>
      </c>
      <c r="MB8" s="33" t="s">
        <v>36</v>
      </c>
      <c r="MC8" s="33" t="s">
        <v>37</v>
      </c>
      <c r="MD8" s="33" t="s">
        <v>38</v>
      </c>
      <c r="ME8" s="33" t="s">
        <v>39</v>
      </c>
      <c r="MF8" s="33" t="s">
        <v>40</v>
      </c>
      <c r="MG8" s="33" t="s">
        <v>41</v>
      </c>
      <c r="MH8" s="33" t="s">
        <v>42</v>
      </c>
      <c r="MI8" s="33" t="s">
        <v>43</v>
      </c>
      <c r="MJ8" s="33" t="s">
        <v>44</v>
      </c>
      <c r="MK8" s="33" t="s">
        <v>45</v>
      </c>
      <c r="ML8" s="33" t="s">
        <v>46</v>
      </c>
      <c r="MM8" s="33" t="s">
        <v>47</v>
      </c>
      <c r="MN8" s="149"/>
      <c r="MO8" s="148"/>
      <c r="MP8" s="147"/>
      <c r="MQ8" s="19" t="s">
        <v>21</v>
      </c>
      <c r="MR8" s="19" t="s">
        <v>55</v>
      </c>
      <c r="MS8" s="19" t="s">
        <v>56</v>
      </c>
    </row>
    <row r="9" spans="1:357" ht="51.75" customHeight="1" x14ac:dyDescent="0.15">
      <c r="A9" s="43"/>
      <c r="B9" s="72" t="s">
        <v>57</v>
      </c>
      <c r="C9" s="73" t="s">
        <v>58</v>
      </c>
      <c r="D9" s="73" t="s">
        <v>59</v>
      </c>
      <c r="E9" s="73" t="s">
        <v>60</v>
      </c>
      <c r="F9" s="73">
        <v>1</v>
      </c>
      <c r="G9" s="23">
        <v>8476575.870000001</v>
      </c>
      <c r="H9" s="29">
        <v>1</v>
      </c>
      <c r="I9" s="86">
        <v>8449000</v>
      </c>
      <c r="J9" s="101" t="s">
        <v>61</v>
      </c>
      <c r="K9" s="101" t="s">
        <v>61</v>
      </c>
      <c r="L9" s="101" t="s">
        <v>61</v>
      </c>
      <c r="M9" s="101" t="s">
        <v>61</v>
      </c>
      <c r="N9" s="101" t="s">
        <v>61</v>
      </c>
      <c r="O9" s="101" t="s">
        <v>61</v>
      </c>
      <c r="P9" s="86">
        <v>8343493.4100000001</v>
      </c>
      <c r="Q9" s="101" t="s">
        <v>61</v>
      </c>
      <c r="R9" s="101" t="s">
        <v>61</v>
      </c>
      <c r="S9" s="101" t="s">
        <v>61</v>
      </c>
      <c r="T9" s="101" t="s">
        <v>61</v>
      </c>
      <c r="U9" s="102" t="s">
        <v>61</v>
      </c>
      <c r="V9" s="101" t="s">
        <v>61</v>
      </c>
      <c r="W9" s="102" t="s">
        <v>61</v>
      </c>
      <c r="X9" s="101" t="s">
        <v>61</v>
      </c>
      <c r="Y9" s="101" t="s">
        <v>61</v>
      </c>
      <c r="Z9" s="101" t="s">
        <v>61</v>
      </c>
      <c r="AA9" s="101" t="s">
        <v>61</v>
      </c>
      <c r="AB9" s="102" t="s">
        <v>61</v>
      </c>
      <c r="AC9" s="41">
        <v>1</v>
      </c>
      <c r="AD9" s="103">
        <f t="shared" ref="AD9:AD40" si="0">IF(I9="NC","NC",IF(I9&lt;=$G9,I9,""))</f>
        <v>8449000</v>
      </c>
      <c r="AE9" s="103" t="str">
        <f t="shared" ref="AE9:AE40" si="1">IF(J9="NC","NC",IF(J9&lt;=$G9,J9,""))</f>
        <v>NC</v>
      </c>
      <c r="AF9" s="103" t="str">
        <f t="shared" ref="AF9:AF40" si="2">IF(K9="NC","NC",IF(K9&lt;=$G9,K9,""))</f>
        <v>NC</v>
      </c>
      <c r="AG9" s="103" t="str">
        <f t="shared" ref="AG9:AG40" si="3">IF(L9="NC","NC",IF(L9&lt;=$G9,L9,""))</f>
        <v>NC</v>
      </c>
      <c r="AH9" s="103" t="str">
        <f t="shared" ref="AH9:AH40" si="4">IF(M9="NC","NC",IF(M9&lt;=$G9,M9,""))</f>
        <v>NC</v>
      </c>
      <c r="AI9" s="103" t="str">
        <f t="shared" ref="AI9:AI40" si="5">IF(N9="NC","NC",IF(N9&lt;=$G9,N9,""))</f>
        <v>NC</v>
      </c>
      <c r="AJ9" s="103" t="str">
        <f t="shared" ref="AJ9:AJ40" si="6">IF(O9="NC","NC",IF(O9&lt;=$G9,O9,""))</f>
        <v>NC</v>
      </c>
      <c r="AK9" s="103">
        <f t="shared" ref="AK9:AK40" si="7">IF(P9="NC","NC",IF(P9&lt;=$G9,P9,""))</f>
        <v>8343493.4100000001</v>
      </c>
      <c r="AL9" s="103" t="str">
        <f t="shared" ref="AL9:AL40" si="8">IF(Q9="NC","NC",IF(Q9&lt;=$G9,Q9,""))</f>
        <v>NC</v>
      </c>
      <c r="AM9" s="103" t="str">
        <f t="shared" ref="AM9:AM40" si="9">IF(R9="NC","NC",IF(R9&lt;=$G9,R9,""))</f>
        <v>NC</v>
      </c>
      <c r="AN9" s="103" t="str">
        <f t="shared" ref="AN9:AN40" si="10">IF(S9="NC","NC",IF(S9&lt;=$G9,S9,""))</f>
        <v>NC</v>
      </c>
      <c r="AO9" s="103" t="str">
        <f t="shared" ref="AO9:AO40" si="11">IF(T9="NC","NC",IF(T9&lt;=$G9,T9,""))</f>
        <v>NC</v>
      </c>
      <c r="AP9" s="103" t="str">
        <f t="shared" ref="AP9:AP40" si="12">IF(U9="NC","NC",IF(U9&lt;=$G9,U9,""))</f>
        <v>NC</v>
      </c>
      <c r="AQ9" s="103" t="str">
        <f t="shared" ref="AQ9:AQ40" si="13">IF(V9="NC","NC",IF(V9&lt;=$G9,V9,""))</f>
        <v>NC</v>
      </c>
      <c r="AR9" s="103" t="str">
        <f t="shared" ref="AR9:AR40" si="14">IF(W9="NC","NC",IF(W9&lt;=$G9,W9,""))</f>
        <v>NC</v>
      </c>
      <c r="AS9" s="103" t="str">
        <f t="shared" ref="AS9:AS40" si="15">IF(X9="NC","NC",IF(X9&lt;=$G9,X9,""))</f>
        <v>NC</v>
      </c>
      <c r="AT9" s="103" t="str">
        <f t="shared" ref="AT9:AT40" si="16">IF(Y9="NC","NC",IF(Y9&lt;=$G9,Y9,""))</f>
        <v>NC</v>
      </c>
      <c r="AU9" s="103" t="str">
        <f t="shared" ref="AU9:AU40" si="17">IF(Z9="NC","NC",IF(Z9&lt;=$G9,Z9,""))</f>
        <v>NC</v>
      </c>
      <c r="AV9" s="103" t="str">
        <f t="shared" ref="AV9:AV40" si="18">IF(AA9="NC","NC",IF(AA9&lt;=$G9,AA9,""))</f>
        <v>NC</v>
      </c>
      <c r="AW9" s="103" t="str">
        <f t="shared" ref="AW9:AW40" si="19">IF(AB9="NC","NC",IF(AB9&lt;=$G9,AB9,""))</f>
        <v>NC</v>
      </c>
      <c r="AX9" s="29">
        <v>1</v>
      </c>
      <c r="AY9" s="90" t="s">
        <v>62</v>
      </c>
      <c r="AZ9" s="91" t="s">
        <v>63</v>
      </c>
      <c r="BA9" s="91" t="s">
        <v>63</v>
      </c>
      <c r="BB9" s="92" t="s">
        <v>63</v>
      </c>
      <c r="BC9" s="92" t="s">
        <v>63</v>
      </c>
      <c r="BD9" s="92" t="s">
        <v>63</v>
      </c>
      <c r="BE9" s="92" t="s">
        <v>63</v>
      </c>
      <c r="BF9" s="90" t="s">
        <v>62</v>
      </c>
      <c r="BG9" s="92" t="s">
        <v>63</v>
      </c>
      <c r="BH9" s="92" t="s">
        <v>63</v>
      </c>
      <c r="BI9" s="92" t="s">
        <v>63</v>
      </c>
      <c r="BJ9" s="92" t="s">
        <v>63</v>
      </c>
      <c r="BK9" s="93" t="s">
        <v>63</v>
      </c>
      <c r="BL9" s="92" t="s">
        <v>63</v>
      </c>
      <c r="BM9" s="93" t="s">
        <v>63</v>
      </c>
      <c r="BN9" s="92" t="s">
        <v>63</v>
      </c>
      <c r="BO9" s="92" t="s">
        <v>63</v>
      </c>
      <c r="BP9" s="92" t="s">
        <v>63</v>
      </c>
      <c r="BQ9" s="92" t="s">
        <v>63</v>
      </c>
      <c r="BR9" s="93" t="s">
        <v>63</v>
      </c>
      <c r="BS9" s="29">
        <v>1</v>
      </c>
      <c r="BT9" s="90" t="s">
        <v>62</v>
      </c>
      <c r="BU9" s="91" t="s">
        <v>62</v>
      </c>
      <c r="BV9" s="91" t="s">
        <v>62</v>
      </c>
      <c r="BW9" s="92" t="s">
        <v>62</v>
      </c>
      <c r="BX9" s="92" t="s">
        <v>62</v>
      </c>
      <c r="BY9" s="92" t="s">
        <v>62</v>
      </c>
      <c r="BZ9" s="92" t="s">
        <v>63</v>
      </c>
      <c r="CA9" s="104" t="s">
        <v>62</v>
      </c>
      <c r="CB9" s="92" t="s">
        <v>62</v>
      </c>
      <c r="CC9" s="92" t="s">
        <v>62</v>
      </c>
      <c r="CD9" s="92" t="s">
        <v>63</v>
      </c>
      <c r="CE9" s="92" t="s">
        <v>62</v>
      </c>
      <c r="CF9" s="93" t="s">
        <v>62</v>
      </c>
      <c r="CG9" s="92" t="s">
        <v>63</v>
      </c>
      <c r="CH9" s="93" t="s">
        <v>62</v>
      </c>
      <c r="CI9" s="92" t="s">
        <v>63</v>
      </c>
      <c r="CJ9" s="92" t="s">
        <v>62</v>
      </c>
      <c r="CK9" s="92" t="s">
        <v>62</v>
      </c>
      <c r="CL9" s="92" t="s">
        <v>62</v>
      </c>
      <c r="CM9" s="93" t="s">
        <v>62</v>
      </c>
      <c r="CN9" s="29">
        <v>1</v>
      </c>
      <c r="CO9" s="112" t="s">
        <v>62</v>
      </c>
      <c r="CP9" s="65" t="s">
        <v>62</v>
      </c>
      <c r="CQ9" s="65" t="s">
        <v>62</v>
      </c>
      <c r="CR9" s="113" t="s">
        <v>62</v>
      </c>
      <c r="CS9" s="113" t="s">
        <v>62</v>
      </c>
      <c r="CT9" s="113" t="s">
        <v>62</v>
      </c>
      <c r="CU9" s="113" t="s">
        <v>62</v>
      </c>
      <c r="CV9" s="112" t="s">
        <v>62</v>
      </c>
      <c r="CW9" s="113" t="s">
        <v>62</v>
      </c>
      <c r="CX9" s="113" t="s">
        <v>62</v>
      </c>
      <c r="CY9" s="113" t="s">
        <v>63</v>
      </c>
      <c r="CZ9" s="113" t="s">
        <v>62</v>
      </c>
      <c r="DA9" s="114" t="s">
        <v>62</v>
      </c>
      <c r="DB9" s="113" t="s">
        <v>62</v>
      </c>
      <c r="DC9" s="114" t="s">
        <v>62</v>
      </c>
      <c r="DD9" s="113" t="s">
        <v>62</v>
      </c>
      <c r="DE9" s="113" t="s">
        <v>62</v>
      </c>
      <c r="DF9" s="113" t="s">
        <v>62</v>
      </c>
      <c r="DG9" s="113" t="s">
        <v>62</v>
      </c>
      <c r="DH9" s="114" t="s">
        <v>62</v>
      </c>
      <c r="DI9" s="29">
        <v>1</v>
      </c>
      <c r="DJ9" s="42" t="str">
        <f t="shared" ref="DJ9:DJ40" si="20">IF(AY9="NO CUMPLE","NO CUMPLE",IF(BT9="NO CUMPLE","NO CUMPLE",IF(CO9="NO CUMPLE","NO CUMPLE",IF(CO9="CUMPLE","CUMPLE"))))</f>
        <v>CUMPLE</v>
      </c>
      <c r="DK9" s="42" t="str">
        <f t="shared" ref="DK9:DK40" si="21">IF(AZ9="NO CUMPLE","NO CUMPLE",IF(BU9="NO CUMPLE","NO CUMPLE",IF(CP9="NO CUMPLE","NO CUMPLE",IF(CP9="CUMPLE","CUMPLE"))))</f>
        <v>NO CUMPLE</v>
      </c>
      <c r="DL9" s="42" t="str">
        <f t="shared" ref="DL9:DL40" si="22">IF(BA9="NO CUMPLE","NO CUMPLE",IF(BV9="NO CUMPLE","NO CUMPLE",IF(CQ9="NO CUMPLE","NO CUMPLE",IF(CQ9="CUMPLE","CUMPLE"))))</f>
        <v>NO CUMPLE</v>
      </c>
      <c r="DM9" s="42" t="str">
        <f t="shared" ref="DM9:DM40" si="23">IF(BB9="NO CUMPLE","NO CUMPLE",IF(BW9="NO CUMPLE","NO CUMPLE",IF(CR9="NO CUMPLE","NO CUMPLE",IF(CR9="CUMPLE","CUMPLE"))))</f>
        <v>NO CUMPLE</v>
      </c>
      <c r="DN9" s="42" t="str">
        <f t="shared" ref="DN9:DN40" si="24">IF(BC9="NO CUMPLE","NO CUMPLE",IF(BX9="NO CUMPLE","NO CUMPLE",IF(CS9="NO CUMPLE","NO CUMPLE",IF(CS9="CUMPLE","CUMPLE"))))</f>
        <v>NO CUMPLE</v>
      </c>
      <c r="DO9" s="42" t="str">
        <f t="shared" ref="DO9:DO40" si="25">IF(BD9="NO CUMPLE","NO CUMPLE",IF(BY9="NO CUMPLE","NO CUMPLE",IF(CT9="NO CUMPLE","NO CUMPLE",IF(CT9="CUMPLE","CUMPLE"))))</f>
        <v>NO CUMPLE</v>
      </c>
      <c r="DP9" s="42" t="str">
        <f t="shared" ref="DP9:DP40" si="26">IF(BE9="NO CUMPLE","NO CUMPLE",IF(BZ9="NO CUMPLE","NO CUMPLE",IF(CU9="NO CUMPLE","NO CUMPLE",IF(CU9="CUMPLE","CUMPLE"))))</f>
        <v>NO CUMPLE</v>
      </c>
      <c r="DQ9" s="42" t="str">
        <f t="shared" ref="DQ9:DQ40" si="27">IF(BF9="NO CUMPLE","NO CUMPLE",IF(CA9="NO CUMPLE","NO CUMPLE",IF(CV9="NO CUMPLE","NO CUMPLE",IF(CV9="CUMPLE","CUMPLE"))))</f>
        <v>CUMPLE</v>
      </c>
      <c r="DR9" s="42" t="str">
        <f t="shared" ref="DR9:DR40" si="28">IF(BG9="NO CUMPLE","NO CUMPLE",IF(CB9="NO CUMPLE","NO CUMPLE",IF(CW9="NO CUMPLE","NO CUMPLE",IF(CW9="CUMPLE","CUMPLE"))))</f>
        <v>NO CUMPLE</v>
      </c>
      <c r="DS9" s="42" t="str">
        <f t="shared" ref="DS9:DS40" si="29">IF(BH9="NO CUMPLE","NO CUMPLE",IF(CC9="NO CUMPLE","NO CUMPLE",IF(CX9="NO CUMPLE","NO CUMPLE",IF(CX9="CUMPLE","CUMPLE"))))</f>
        <v>NO CUMPLE</v>
      </c>
      <c r="DT9" s="42" t="str">
        <f t="shared" ref="DT9:DT40" si="30">IF(BI9="NO CUMPLE","NO CUMPLE",IF(CD9="NO CUMPLE","NO CUMPLE",IF(CY9="NO CUMPLE","NO CUMPLE",IF(CY9="CUMPLE","CUMPLE"))))</f>
        <v>NO CUMPLE</v>
      </c>
      <c r="DU9" s="42" t="str">
        <f t="shared" ref="DU9:DU40" si="31">IF(BJ9="NO CUMPLE","NO CUMPLE",IF(CE9="NO CUMPLE","NO CUMPLE",IF(CZ9="NO CUMPLE","NO CUMPLE",IF(CZ9="CUMPLE","CUMPLE"))))</f>
        <v>NO CUMPLE</v>
      </c>
      <c r="DV9" s="42" t="str">
        <f t="shared" ref="DV9:DV40" si="32">IF(BK9="NO CUMPLE","NO CUMPLE",IF(CF9="NO CUMPLE","NO CUMPLE",IF(DA9="NO CUMPLE","NO CUMPLE",IF(DA9="CUMPLE","CUMPLE"))))</f>
        <v>NO CUMPLE</v>
      </c>
      <c r="DW9" s="42" t="str">
        <f t="shared" ref="DW9:DW40" si="33">IF(BL9="NO CUMPLE","NO CUMPLE",IF(CG9="NO CUMPLE","NO CUMPLE",IF(DB9="NO CUMPLE","NO CUMPLE",IF(DB9="CUMPLE","CUMPLE"))))</f>
        <v>NO CUMPLE</v>
      </c>
      <c r="DX9" s="42" t="str">
        <f t="shared" ref="DX9:DX40" si="34">IF(BM9="NO CUMPLE","NO CUMPLE",IF(CH9="NO CUMPLE","NO CUMPLE",IF(DC9="NO CUMPLE","NO CUMPLE",IF(DC9="CUMPLE","CUMPLE"))))</f>
        <v>NO CUMPLE</v>
      </c>
      <c r="DY9" s="42" t="str">
        <f t="shared" ref="DY9:DY40" si="35">IF(BN9="NO CUMPLE","NO CUMPLE",IF(CI9="NO CUMPLE","NO CUMPLE",IF(DD9="NO CUMPLE","NO CUMPLE",IF(DD9="CUMPLE","CUMPLE"))))</f>
        <v>NO CUMPLE</v>
      </c>
      <c r="DZ9" s="42" t="str">
        <f t="shared" ref="DZ9:DZ40" si="36">IF(BO9="NO CUMPLE","NO CUMPLE",IF(CJ9="NO CUMPLE","NO CUMPLE",IF(DE9="NO CUMPLE","NO CUMPLE",IF(DE9="CUMPLE","CUMPLE"))))</f>
        <v>NO CUMPLE</v>
      </c>
      <c r="EA9" s="42" t="str">
        <f t="shared" ref="EA9:EA40" si="37">IF(BP9="NO CUMPLE","NO CUMPLE",IF(CK9="NO CUMPLE","NO CUMPLE",IF(DF9="NO CUMPLE","NO CUMPLE",IF(DF9="CUMPLE","CUMPLE"))))</f>
        <v>NO CUMPLE</v>
      </c>
      <c r="EB9" s="42" t="str">
        <f t="shared" ref="EB9:EB40" si="38">IF(BQ9="NO CUMPLE","NO CUMPLE",IF(CL9="NO CUMPLE","NO CUMPLE",IF(DG9="NO CUMPLE","NO CUMPLE",IF(DG9="CUMPLE","CUMPLE"))))</f>
        <v>NO CUMPLE</v>
      </c>
      <c r="EC9" s="42" t="str">
        <f t="shared" ref="EC9:EC40" si="39">IF(BR9="NO CUMPLE","NO CUMPLE",IF(CM9="NO CUMPLE","NO CUMPLE",IF(DH9="NO CUMPLE","NO CUMPLE",IF(DH9="CUMPLE","CUMPLE"))))</f>
        <v>NO CUMPLE</v>
      </c>
      <c r="ED9" s="29">
        <v>1</v>
      </c>
      <c r="EE9" s="122" t="s">
        <v>62</v>
      </c>
      <c r="EF9" s="65" t="s">
        <v>61</v>
      </c>
      <c r="EG9" s="65" t="s">
        <v>61</v>
      </c>
      <c r="EH9" s="65" t="s">
        <v>61</v>
      </c>
      <c r="EI9" s="65" t="s">
        <v>61</v>
      </c>
      <c r="EJ9" s="65" t="s">
        <v>61</v>
      </c>
      <c r="EK9" s="65" t="s">
        <v>61</v>
      </c>
      <c r="EL9" s="122" t="s">
        <v>62</v>
      </c>
      <c r="EM9" s="65" t="s">
        <v>61</v>
      </c>
      <c r="EN9" s="65" t="s">
        <v>61</v>
      </c>
      <c r="EO9" s="65" t="s">
        <v>61</v>
      </c>
      <c r="EP9" s="65" t="s">
        <v>61</v>
      </c>
      <c r="EQ9" s="123" t="s">
        <v>61</v>
      </c>
      <c r="ER9" s="65" t="s">
        <v>61</v>
      </c>
      <c r="ES9" s="123" t="s">
        <v>61</v>
      </c>
      <c r="ET9" s="65" t="s">
        <v>61</v>
      </c>
      <c r="EU9" s="65" t="s">
        <v>61</v>
      </c>
      <c r="EV9" s="65" t="s">
        <v>61</v>
      </c>
      <c r="EW9" s="65" t="s">
        <v>61</v>
      </c>
      <c r="EX9" s="123" t="s">
        <v>61</v>
      </c>
      <c r="EY9" s="29">
        <v>1</v>
      </c>
      <c r="EZ9" s="122" t="s">
        <v>62</v>
      </c>
      <c r="FA9" s="65" t="s">
        <v>61</v>
      </c>
      <c r="FB9" s="65" t="s">
        <v>61</v>
      </c>
      <c r="FC9" s="65" t="s">
        <v>61</v>
      </c>
      <c r="FD9" s="65" t="s">
        <v>61</v>
      </c>
      <c r="FE9" s="65" t="s">
        <v>61</v>
      </c>
      <c r="FF9" s="65" t="s">
        <v>61</v>
      </c>
      <c r="FG9" s="122" t="s">
        <v>62</v>
      </c>
      <c r="FH9" s="65" t="s">
        <v>61</v>
      </c>
      <c r="FI9" s="65" t="s">
        <v>61</v>
      </c>
      <c r="FJ9" s="65" t="s">
        <v>61</v>
      </c>
      <c r="FK9" s="65" t="s">
        <v>61</v>
      </c>
      <c r="FL9" s="123" t="s">
        <v>61</v>
      </c>
      <c r="FM9" s="65" t="s">
        <v>61</v>
      </c>
      <c r="FN9" s="123" t="s">
        <v>61</v>
      </c>
      <c r="FO9" s="65" t="s">
        <v>61</v>
      </c>
      <c r="FP9" s="65" t="s">
        <v>61</v>
      </c>
      <c r="FQ9" s="65" t="s">
        <v>61</v>
      </c>
      <c r="FR9" s="65" t="s">
        <v>61</v>
      </c>
      <c r="FS9" s="123" t="s">
        <v>61</v>
      </c>
      <c r="FT9" s="29">
        <v>1</v>
      </c>
      <c r="FU9" s="24">
        <f t="shared" ref="FU9:FU40" si="40">IF(DJ9="NO CUMPLE","",IF(EE9="NO CUMPLE","",IF(EZ9="NO CUMPLE","",IF(EE9="NC","",IF(EZ9="CUMPLE",AD9)))))</f>
        <v>8449000</v>
      </c>
      <c r="FV9" s="24" t="str">
        <f t="shared" ref="FV9:FV40" si="41">IF(DK9="NO CUMPLE","",IF(EF9="NO CUMPLE","",IF(FA9="NO CUMPLE","",IF(EF9="NC","",IF(FA9="CUMPLE",AE9)))))</f>
        <v/>
      </c>
      <c r="FW9" s="24" t="str">
        <f t="shared" ref="FW9:FW40" si="42">IF(DL9="NO CUMPLE","",IF(EG9="NO CUMPLE","",IF(FB9="NO CUMPLE","",IF(EG9="NC","",IF(FB9="CUMPLE",AF9)))))</f>
        <v/>
      </c>
      <c r="FX9" s="24" t="str">
        <f t="shared" ref="FX9:FX40" si="43">IF(DM9="NO CUMPLE","",IF(EH9="NO CUMPLE","",IF(FC9="NO CUMPLE","",IF(EH9="NC","",IF(FC9="CUMPLE",AG9)))))</f>
        <v/>
      </c>
      <c r="FY9" s="24" t="str">
        <f t="shared" ref="FY9:FY40" si="44">IF(DN9="NO CUMPLE","",IF(EI9="NO CUMPLE","",IF(FD9="NO CUMPLE","",IF(EI9="NC","",IF(FD9="CUMPLE",AH9)))))</f>
        <v/>
      </c>
      <c r="FZ9" s="24" t="str">
        <f t="shared" ref="FZ9:FZ40" si="45">IF(DO9="NO CUMPLE","",IF(EJ9="NO CUMPLE","",IF(FE9="NO CUMPLE","",IF(EJ9="NC","",IF(FE9="CUMPLE",AI9)))))</f>
        <v/>
      </c>
      <c r="GA9" s="24" t="str">
        <f t="shared" ref="GA9:GA40" si="46">IF(DP9="NO CUMPLE","",IF(EK9="NO CUMPLE","",IF(FF9="NO CUMPLE","",IF(EK9="NC","",IF(FF9="CUMPLE",AJ9)))))</f>
        <v/>
      </c>
      <c r="GB9" s="24">
        <f t="shared" ref="GB9:GB40" si="47">IF(DQ9="NO CUMPLE","",IF(EL9="NO CUMPLE","",IF(FG9="NO CUMPLE","",IF(EL9="NC","",IF(FG9="CUMPLE",AK9)))))</f>
        <v>8343493.4100000001</v>
      </c>
      <c r="GC9" s="24" t="str">
        <f t="shared" ref="GC9:GC40" si="48">IF(DR9="NO CUMPLE","",IF(EM9="NO CUMPLE","",IF(FH9="NO CUMPLE","",IF(EM9="NC","",IF(FH9="CUMPLE",AL9)))))</f>
        <v/>
      </c>
      <c r="GD9" s="24" t="str">
        <f t="shared" ref="GD9:GD40" si="49">IF(DS9="NO CUMPLE","",IF(EN9="NO CUMPLE","",IF(FI9="NO CUMPLE","",IF(EN9="NC","",IF(FI9="CUMPLE",AM9)))))</f>
        <v/>
      </c>
      <c r="GE9" s="24" t="str">
        <f t="shared" ref="GE9:GE40" si="50">IF(DT9="NO CUMPLE","",IF(EO9="NO CUMPLE","",IF(FJ9="NO CUMPLE","",IF(EO9="NC","",IF(FJ9="CUMPLE",AN9)))))</f>
        <v/>
      </c>
      <c r="GF9" s="24" t="str">
        <f t="shared" ref="GF9:GF40" si="51">IF(DU9="NO CUMPLE","",IF(EP9="NO CUMPLE","",IF(FK9="NO CUMPLE","",IF(EP9="NC","",IF(FK9="CUMPLE",AO9)))))</f>
        <v/>
      </c>
      <c r="GG9" s="24" t="str">
        <f t="shared" ref="GG9:GG40" si="52">IF(DV9="NO CUMPLE","",IF(EQ9="NO CUMPLE","",IF(FL9="NO CUMPLE","",IF(EQ9="NC","",IF(FL9="CUMPLE",AP9)))))</f>
        <v/>
      </c>
      <c r="GH9" s="24" t="str">
        <f t="shared" ref="GH9:GH40" si="53">IF(DW9="NO CUMPLE","",IF(ER9="NO CUMPLE","",IF(FM9="NO CUMPLE","",IF(ER9="NC","",IF(FM9="CUMPLE",AQ9)))))</f>
        <v/>
      </c>
      <c r="GI9" s="24" t="str">
        <f t="shared" ref="GI9:GI40" si="54">IF(DX9="NO CUMPLE","",IF(ES9="NO CUMPLE","",IF(FN9="NO CUMPLE","",IF(ES9="NC","",IF(FN9="CUMPLE",AR9)))))</f>
        <v/>
      </c>
      <c r="GJ9" s="24" t="str">
        <f t="shared" ref="GJ9:GJ40" si="55">IF(DY9="NO CUMPLE","",IF(ET9="NO CUMPLE","",IF(FO9="NO CUMPLE","",IF(ET9="NC","",IF(FO9="CUMPLE",AS9)))))</f>
        <v/>
      </c>
      <c r="GK9" s="24" t="str">
        <f t="shared" ref="GK9:GK40" si="56">IF(DZ9="NO CUMPLE","",IF(EU9="NO CUMPLE","",IF(FP9="NO CUMPLE","",IF(EU9="NC","",IF(FP9="CUMPLE",AT9)))))</f>
        <v/>
      </c>
      <c r="GL9" s="24" t="str">
        <f t="shared" ref="GL9:GL40" si="57">IF(EA9="NO CUMPLE","",IF(EV9="NO CUMPLE","",IF(FQ9="NO CUMPLE","",IF(EV9="NC","",IF(FQ9="CUMPLE",AU9)))))</f>
        <v/>
      </c>
      <c r="GM9" s="24" t="str">
        <f t="shared" ref="GM9:GM40" si="58">IF(EB9="NO CUMPLE","",IF(EW9="NO CUMPLE","",IF(FR9="NO CUMPLE","",IF(EW9="NC","",IF(FR9="CUMPLE",AV9)))))</f>
        <v/>
      </c>
      <c r="GN9" s="24" t="str">
        <f t="shared" ref="GN9:GN40" si="59">IF(EC9="NO CUMPLE","",IF(EX9="NO CUMPLE","",IF(FS9="NO CUMPLE","",IF(EX9="NC","",IF(FS9="CUMPLE",AW9)))))</f>
        <v/>
      </c>
      <c r="GO9" s="24">
        <v>8476575.870000001</v>
      </c>
      <c r="GP9" s="24">
        <v>8476575.870000001</v>
      </c>
      <c r="GQ9" s="44">
        <f t="shared" ref="GQ9:GQ40" si="60">COUNT(FU9:GN9)</f>
        <v>2</v>
      </c>
      <c r="GR9" s="44">
        <f>IF(GQ9=0,0,IF(GQ9&lt;=3,1,IF(GQ9&lt;=6,2,IF(GQ9&lt;=9,3,IF(GQ9&lt;=12,4,IF(GQ9&lt;=15,5,6))))))</f>
        <v>1</v>
      </c>
      <c r="GS9" s="145">
        <f>IFERROR(ROUND((SUM(FU9:GN9)+(GO9*GR9))/(COUNT(FU9:GN9) + GR9), 2),0)</f>
        <v>8423023.0899999999</v>
      </c>
      <c r="GT9" s="45">
        <f>IFERROR(GS9*0.15/40,"")</f>
        <v>31586.336587499994</v>
      </c>
      <c r="GU9" s="29">
        <v>1</v>
      </c>
      <c r="GV9" s="46">
        <f t="shared" ref="GV9:GV40" si="61">IF(FU9="","",(FU9*100)/$GT9)</f>
        <v>26748.907637942462</v>
      </c>
      <c r="GW9" s="46" t="str">
        <f t="shared" ref="GW9:GW40" si="62">IF(FV9="","",(FV9*100)/$GT9)</f>
        <v/>
      </c>
      <c r="GX9" s="46" t="str">
        <f t="shared" ref="GX9:GX40" si="63">IF(FW9="","",(FW9*100)/$GT9)</f>
        <v/>
      </c>
      <c r="GY9" s="46" t="str">
        <f t="shared" ref="GY9:GY40" si="64">IF(FX9="","",(FX9*100)/$GT9)</f>
        <v/>
      </c>
      <c r="GZ9" s="46" t="str">
        <f t="shared" ref="GZ9:GZ40" si="65">IF(FY9="","",(FY9*100)/$GT9)</f>
        <v/>
      </c>
      <c r="HA9" s="46" t="str">
        <f t="shared" ref="HA9:HA40" si="66">IF(FZ9="","",(FZ9*100)/$GT9)</f>
        <v/>
      </c>
      <c r="HB9" s="46" t="str">
        <f t="shared" ref="HB9:HB40" si="67">IF(GA9="","",(GA9*100)/$GT9)</f>
        <v/>
      </c>
      <c r="HC9" s="46">
        <f t="shared" ref="HC9:HC40" si="68">IF(GB9="","",(GB9*100)/$GT9)</f>
        <v>26414.881595676597</v>
      </c>
      <c r="HD9" s="46" t="str">
        <f t="shared" ref="HD9:HD40" si="69">IF(GC9="","",(GC9*100)/$GT9)</f>
        <v/>
      </c>
      <c r="HE9" s="46" t="str">
        <f t="shared" ref="HE9:HE40" si="70">IF(GD9="","",(GD9*100)/$GT9)</f>
        <v/>
      </c>
      <c r="HF9" s="46" t="str">
        <f t="shared" ref="HF9:HF40" si="71">IF(GE9="","",(GE9*100)/$GT9)</f>
        <v/>
      </c>
      <c r="HG9" s="46" t="str">
        <f t="shared" ref="HG9:HG40" si="72">IF(GF9="","",(GF9*100)/$GT9)</f>
        <v/>
      </c>
      <c r="HH9" s="46" t="str">
        <f t="shared" ref="HH9:HH40" si="73">IF(GG9="","",(GG9*100)/$GT9)</f>
        <v/>
      </c>
      <c r="HI9" s="46" t="str">
        <f t="shared" ref="HI9:HI40" si="74">IF(GH9="","",(GH9*100)/$GT9)</f>
        <v/>
      </c>
      <c r="HJ9" s="46" t="str">
        <f t="shared" ref="HJ9:HJ40" si="75">IF(GI9="","",(GI9*100)/$GT9)</f>
        <v/>
      </c>
      <c r="HK9" s="46" t="str">
        <f t="shared" ref="HK9:HK40" si="76">IF(GJ9="","",(GJ9*100)/$GT9)</f>
        <v/>
      </c>
      <c r="HL9" s="46" t="str">
        <f t="shared" ref="HL9:HL40" si="77">IF(GK9="","",(GK9*100)/$GT9)</f>
        <v/>
      </c>
      <c r="HM9" s="46" t="str">
        <f t="shared" ref="HM9:HM40" si="78">IF(GL9="","",(GL9*100)/$GT9)</f>
        <v/>
      </c>
      <c r="HN9" s="46" t="str">
        <f t="shared" ref="HN9:HN40" si="79">IF(GM9="","",(GM9*100)/$GT9)</f>
        <v/>
      </c>
      <c r="HO9" s="46" t="str">
        <f t="shared" ref="HO9:HO40" si="80">IF(GN9="","",(GN9*100)/$GT9)</f>
        <v/>
      </c>
      <c r="HP9" s="29">
        <v>1</v>
      </c>
      <c r="HQ9" s="47">
        <f t="shared" ref="HQ9:HQ40" si="81">IF(GV9="","",ABS(FU9-$GS9))</f>
        <v>25976.910000000149</v>
      </c>
      <c r="HR9" s="47" t="str">
        <f t="shared" ref="HR9:HR40" si="82">IF(GW9="","",ABS(FV9-$GS9))</f>
        <v/>
      </c>
      <c r="HS9" s="47" t="str">
        <f t="shared" ref="HS9:HS40" si="83">IF(GX9="","",ABS(FW9-$GS9))</f>
        <v/>
      </c>
      <c r="HT9" s="47" t="str">
        <f t="shared" ref="HT9:HT40" si="84">IF(GY9="","",ABS(FX9-$GS9))</f>
        <v/>
      </c>
      <c r="HU9" s="47" t="str">
        <f t="shared" ref="HU9:HU40" si="85">IF(GZ9="","",ABS(FY9-$GS9))</f>
        <v/>
      </c>
      <c r="HV9" s="47" t="str">
        <f t="shared" ref="HV9:HV40" si="86">IF(HA9="","",ABS(FZ9-$GS9))</f>
        <v/>
      </c>
      <c r="HW9" s="47" t="str">
        <f t="shared" ref="HW9:HW40" si="87">IF(HB9="","",ABS(GA9-$GS9))</f>
        <v/>
      </c>
      <c r="HX9" s="47">
        <f t="shared" ref="HX9:HX40" si="88">IF(HC9="","",ABS(GB9-$GS9))</f>
        <v>79529.679999999702</v>
      </c>
      <c r="HY9" s="47" t="str">
        <f t="shared" ref="HY9:HY40" si="89">IF(HD9="","",ABS(GC9-$GS9))</f>
        <v/>
      </c>
      <c r="HZ9" s="47" t="str">
        <f t="shared" ref="HZ9:HZ40" si="90">IF(HE9="","",ABS(GD9-$GS9))</f>
        <v/>
      </c>
      <c r="IA9" s="47" t="str">
        <f t="shared" ref="IA9:IA40" si="91">IF(HF9="","",ABS(GE9-$GS9))</f>
        <v/>
      </c>
      <c r="IB9" s="47" t="str">
        <f t="shared" ref="IB9:IB40" si="92">IF(HG9="","",ABS(GF9-$GS9))</f>
        <v/>
      </c>
      <c r="IC9" s="47" t="str">
        <f t="shared" ref="IC9:IC40" si="93">IF(HH9="","",ABS(GG9-$GS9))</f>
        <v/>
      </c>
      <c r="ID9" s="47" t="str">
        <f t="shared" ref="ID9:ID40" si="94">IF(HI9="","",ABS(GH9-$GS9))</f>
        <v/>
      </c>
      <c r="IE9" s="47" t="str">
        <f t="shared" ref="IE9:IE40" si="95">IF(HJ9="","",ABS(GI9-$GS9))</f>
        <v/>
      </c>
      <c r="IF9" s="47" t="str">
        <f t="shared" ref="IF9:IF40" si="96">IF(HK9="","",ABS(GJ9-$GS9))</f>
        <v/>
      </c>
      <c r="IG9" s="47" t="str">
        <f t="shared" ref="IG9:IG40" si="97">IF(HL9="","",ABS(GK9-$GS9))</f>
        <v/>
      </c>
      <c r="IH9" s="47" t="str">
        <f t="shared" ref="IH9:IH40" si="98">IF(HM9="","",ABS(GL9-$GS9))</f>
        <v/>
      </c>
      <c r="II9" s="47" t="str">
        <f t="shared" ref="II9:II40" si="99">IF(HN9="","",ABS(GM9-$GS9))</f>
        <v/>
      </c>
      <c r="IJ9" s="47" t="str">
        <f t="shared" ref="IJ9:IJ40" si="100">IF(HO9="","",ABS(GN9-$GS9))</f>
        <v/>
      </c>
      <c r="IK9" s="29">
        <v>1</v>
      </c>
      <c r="IL9" s="48">
        <f>IF(FU9="","",(1-ABS((($GS9)-FU9)/$GS9))*40)</f>
        <v>39.876638543086315</v>
      </c>
      <c r="IM9" s="48" t="str">
        <f t="shared" ref="IM9:JE9" si="101">IF(FV9="","",(1-ABS((($GS9)-FV9)/$GS9))*40)</f>
        <v/>
      </c>
      <c r="IN9" s="48" t="str">
        <f t="shared" si="101"/>
        <v/>
      </c>
      <c r="IO9" s="48" t="str">
        <f t="shared" si="101"/>
        <v/>
      </c>
      <c r="IP9" s="48" t="str">
        <f t="shared" si="101"/>
        <v/>
      </c>
      <c r="IQ9" s="48" t="str">
        <f t="shared" si="101"/>
        <v/>
      </c>
      <c r="IR9" s="48" t="str">
        <f t="shared" si="101"/>
        <v/>
      </c>
      <c r="IS9" s="48">
        <f t="shared" si="101"/>
        <v>39.622322393514892</v>
      </c>
      <c r="IT9" s="48" t="str">
        <f t="shared" si="101"/>
        <v/>
      </c>
      <c r="IU9" s="48" t="str">
        <f t="shared" si="101"/>
        <v/>
      </c>
      <c r="IV9" s="48" t="str">
        <f t="shared" si="101"/>
        <v/>
      </c>
      <c r="IW9" s="48" t="str">
        <f t="shared" si="101"/>
        <v/>
      </c>
      <c r="IX9" s="48" t="str">
        <f t="shared" si="101"/>
        <v/>
      </c>
      <c r="IY9" s="48" t="str">
        <f t="shared" si="101"/>
        <v/>
      </c>
      <c r="IZ9" s="48" t="str">
        <f t="shared" si="101"/>
        <v/>
      </c>
      <c r="JA9" s="48" t="str">
        <f t="shared" si="101"/>
        <v/>
      </c>
      <c r="JB9" s="48" t="str">
        <f t="shared" si="101"/>
        <v/>
      </c>
      <c r="JC9" s="48" t="str">
        <f t="shared" si="101"/>
        <v/>
      </c>
      <c r="JD9" s="48" t="str">
        <f t="shared" si="101"/>
        <v/>
      </c>
      <c r="JE9" s="48" t="str">
        <f t="shared" si="101"/>
        <v/>
      </c>
      <c r="JF9" s="49">
        <f t="shared" ref="JF9:JF40" si="102">MIN(IL9:JE9)</f>
        <v>39.622322393514892</v>
      </c>
      <c r="JG9" s="49">
        <f>MAX(IL9:JE9)</f>
        <v>39.876638543086315</v>
      </c>
      <c r="JH9" s="29">
        <v>1</v>
      </c>
      <c r="JI9" s="50">
        <f>IF(IL9=MAX($IL9:$JE9),40,IL9)</f>
        <v>40</v>
      </c>
      <c r="JJ9" s="50" t="str">
        <f t="shared" ref="JJ9:JR9" si="103">IF(IM9=MAX($IL9:$JE9),40,IM9)</f>
        <v/>
      </c>
      <c r="JK9" s="50" t="str">
        <f t="shared" si="103"/>
        <v/>
      </c>
      <c r="JL9" s="50" t="str">
        <f t="shared" si="103"/>
        <v/>
      </c>
      <c r="JM9" s="50" t="str">
        <f t="shared" si="103"/>
        <v/>
      </c>
      <c r="JN9" s="50" t="str">
        <f t="shared" si="103"/>
        <v/>
      </c>
      <c r="JO9" s="50" t="str">
        <f t="shared" si="103"/>
        <v/>
      </c>
      <c r="JP9" s="50">
        <f t="shared" si="103"/>
        <v>39.622322393514892</v>
      </c>
      <c r="JQ9" s="50" t="str">
        <f t="shared" si="103"/>
        <v/>
      </c>
      <c r="JR9" s="50" t="str">
        <f t="shared" si="103"/>
        <v/>
      </c>
      <c r="JS9" s="50" t="str">
        <f t="shared" ref="JS9" si="104">IF(IV9=MAX($IL9:$JE9),40,IV9)</f>
        <v/>
      </c>
      <c r="JT9" s="50" t="str">
        <f t="shared" ref="JT9" si="105">IF(IW9=MAX($IL9:$JE9),40,IW9)</f>
        <v/>
      </c>
      <c r="JU9" s="50" t="str">
        <f t="shared" ref="JU9" si="106">IF(IX9=MAX($IL9:$JE9),40,IX9)</f>
        <v/>
      </c>
      <c r="JV9" s="50" t="str">
        <f t="shared" ref="JV9" si="107">IF(IY9=MAX($IL9:$JE9),40,IY9)</f>
        <v/>
      </c>
      <c r="JW9" s="50" t="str">
        <f t="shared" ref="JW9" si="108">IF(IZ9=MAX($IL9:$JE9),40,IZ9)</f>
        <v/>
      </c>
      <c r="JX9" s="50" t="str">
        <f t="shared" ref="JX9" si="109">IF(JA9=MAX($IL9:$JE9),40,JA9)</f>
        <v/>
      </c>
      <c r="JY9" s="50" t="str">
        <f t="shared" ref="JY9" si="110">IF(JB9=MAX($IL9:$JE9),40,JB9)</f>
        <v/>
      </c>
      <c r="JZ9" s="50" t="str">
        <f t="shared" ref="JZ9:KA9" si="111">IF(JC9=MAX($IL9:$JE9),40,JC9)</f>
        <v/>
      </c>
      <c r="KA9" s="50" t="str">
        <f t="shared" si="111"/>
        <v/>
      </c>
      <c r="KB9" s="50" t="str">
        <f t="shared" ref="KB9" si="112">IF(JE9=MAX($IL9:$JE9),40,JE9)</f>
        <v/>
      </c>
      <c r="KC9" s="29">
        <v>1</v>
      </c>
      <c r="KD9" s="122">
        <v>24</v>
      </c>
      <c r="KE9" s="65"/>
      <c r="KF9" s="65"/>
      <c r="KG9" s="130"/>
      <c r="KH9" s="130"/>
      <c r="KI9" s="130"/>
      <c r="KJ9" s="130"/>
      <c r="KK9" s="122">
        <f>6*12</f>
        <v>72</v>
      </c>
      <c r="KL9" s="130"/>
      <c r="KM9" s="130"/>
      <c r="KN9" s="130"/>
      <c r="KO9" s="130"/>
      <c r="KP9" s="131"/>
      <c r="KQ9" s="130"/>
      <c r="KR9" s="131"/>
      <c r="KS9" s="130"/>
      <c r="KT9" s="130"/>
      <c r="KU9" s="130"/>
      <c r="KV9" s="130"/>
      <c r="KW9" s="131"/>
      <c r="KX9" s="29">
        <v>1</v>
      </c>
      <c r="KY9" s="67">
        <f t="shared" ref="KY9:KY40" si="113">IF(KD9&lt;36,0,IF(KD9&gt;=72,60,IF(KD9&gt;=66,40,IF(KD9&gt;=60,30,IF(KD9&gt;=48,20,IF(KD9&gt;=36,10,0))))))</f>
        <v>0</v>
      </c>
      <c r="KZ9" s="67">
        <f t="shared" ref="KZ9:KZ40" si="114">IF(KE9&lt;36,0,IF(KE9&gt;=72,60,IF(KE9&gt;=66,40,IF(KE9&gt;=60,30,IF(KE9&gt;=48,20,IF(KE9&gt;=36,10,0))))))</f>
        <v>0</v>
      </c>
      <c r="LA9" s="67">
        <f t="shared" ref="LA9:LA40" si="115">IF(KF9&lt;36,0,IF(KF9&gt;=72,60,IF(KF9&gt;=66,40,IF(KF9&gt;=60,30,IF(KF9&gt;=48,20,IF(KF9&gt;=36,10,0))))))</f>
        <v>0</v>
      </c>
      <c r="LB9" s="67">
        <f t="shared" ref="LB9:LB40" si="116">IF(KG9&lt;36,0,IF(KG9&gt;=72,60,IF(KG9&gt;=66,40,IF(KG9&gt;=60,30,IF(KG9&gt;=48,20,IF(KG9&gt;=36,10,0))))))</f>
        <v>0</v>
      </c>
      <c r="LC9" s="67">
        <f t="shared" ref="LC9:LC40" si="117">IF(KH9&lt;36,0,IF(KH9&gt;=72,60,IF(KH9&gt;=66,40,IF(KH9&gt;=60,30,IF(KH9&gt;=48,20,IF(KH9&gt;=36,10,0))))))</f>
        <v>0</v>
      </c>
      <c r="LD9" s="67">
        <f t="shared" ref="LD9:LD40" si="118">IF(KI9&lt;36,0,IF(KI9&gt;=72,60,IF(KI9&gt;=66,40,IF(KI9&gt;=60,30,IF(KI9&gt;=48,20,IF(KI9&gt;=36,10,0))))))</f>
        <v>0</v>
      </c>
      <c r="LE9" s="67">
        <f t="shared" ref="LE9:LE40" si="119">IF(KJ9&lt;36,0,IF(KJ9&gt;=72,60,IF(KJ9&gt;=66,40,IF(KJ9&gt;=60,30,IF(KJ9&gt;=48,20,IF(KJ9&gt;=36,10,0))))))</f>
        <v>0</v>
      </c>
      <c r="LF9" s="67">
        <f t="shared" ref="LF9:LF40" si="120">IF(KK9&lt;36,0,IF(KK9&gt;=72,60,IF(KK9&gt;=66,40,IF(KK9&gt;=60,30,IF(KK9&gt;=48,20,IF(KK9&gt;=36,10,0))))))</f>
        <v>60</v>
      </c>
      <c r="LG9" s="67">
        <f t="shared" ref="LG9:LG40" si="121">IF(KL9&lt;36,0,IF(KL9&gt;=72,60,IF(KL9&gt;=66,40,IF(KL9&gt;=60,30,IF(KL9&gt;=48,20,IF(KL9&gt;=36,10,0))))))</f>
        <v>0</v>
      </c>
      <c r="LH9" s="67">
        <f t="shared" ref="LH9:LH40" si="122">IF(KM9&lt;36,0,IF(KM9&gt;=72,60,IF(KM9&gt;=66,40,IF(KM9&gt;=60,30,IF(KM9&gt;=48,20,IF(KM9&gt;=36,10,0))))))</f>
        <v>0</v>
      </c>
      <c r="LI9" s="67">
        <f t="shared" ref="LI9:LI40" si="123">IF(KN9&lt;36,0,IF(KN9&gt;=72,60,IF(KN9&gt;=66,40,IF(KN9&gt;=60,30,IF(KN9&gt;=48,20,IF(KN9&gt;=36,10,0))))))</f>
        <v>0</v>
      </c>
      <c r="LJ9" s="67">
        <f t="shared" ref="LJ9:LJ40" si="124">IF(KO9&lt;36,0,IF(KO9&gt;=72,60,IF(KO9&gt;=66,40,IF(KO9&gt;=60,30,IF(KO9&gt;=48,20,IF(KO9&gt;=36,10,0))))))</f>
        <v>0</v>
      </c>
      <c r="LK9" s="67">
        <f t="shared" ref="LK9:LK40" si="125">IF(KP9&lt;36,0,IF(KP9&gt;=72,60,IF(KP9&gt;=66,40,IF(KP9&gt;=60,30,IF(KP9&gt;=48,20,IF(KP9&gt;=36,10,0))))))</f>
        <v>0</v>
      </c>
      <c r="LL9" s="67">
        <f t="shared" ref="LL9:LL40" si="126">IF(KQ9&lt;36,0,IF(KQ9&gt;=72,60,IF(KQ9&gt;=66,40,IF(KQ9&gt;=60,30,IF(KQ9&gt;=48,20,IF(KQ9&gt;=36,10,0))))))</f>
        <v>0</v>
      </c>
      <c r="LM9" s="67">
        <f t="shared" ref="LM9:LM40" si="127">IF(KR9&lt;36,0,IF(KR9&gt;=72,60,IF(KR9&gt;=66,40,IF(KR9&gt;=60,30,IF(KR9&gt;=48,20,IF(KR9&gt;=36,10,0))))))</f>
        <v>0</v>
      </c>
      <c r="LN9" s="67">
        <f t="shared" ref="LN9:LN40" si="128">IF(KS9&lt;36,0,IF(KS9&gt;=72,60,IF(KS9&gt;=66,40,IF(KS9&gt;=60,30,IF(KS9&gt;=48,20,IF(KS9&gt;=36,10,0))))))</f>
        <v>0</v>
      </c>
      <c r="LO9" s="67">
        <f t="shared" ref="LO9:LO40" si="129">IF(KT9&lt;36,0,IF(KT9&gt;=72,60,IF(KT9&gt;=66,40,IF(KT9&gt;=60,30,IF(KT9&gt;=48,20,IF(KT9&gt;=36,10,0))))))</f>
        <v>0</v>
      </c>
      <c r="LP9" s="67">
        <f t="shared" ref="LP9:LP40" si="130">IF(KU9&lt;36,0,IF(KU9&gt;=72,60,IF(KU9&gt;=66,40,IF(KU9&gt;=60,30,IF(KU9&gt;=48,20,IF(KU9&gt;=36,10,0))))))</f>
        <v>0</v>
      </c>
      <c r="LQ9" s="67">
        <f t="shared" ref="LQ9:LQ40" si="131">IF(KV9&lt;36,0,IF(KV9&gt;=72,60,IF(KV9&gt;=66,40,IF(KV9&gt;=60,30,IF(KV9&gt;=48,20,IF(KV9&gt;=36,10,0))))))</f>
        <v>0</v>
      </c>
      <c r="LR9" s="67">
        <f t="shared" ref="LR9:LR40" si="132">IF(KW9&lt;36,0,IF(KW9&gt;=72,60,IF(KW9&gt;=66,40,IF(KW9&gt;=60,30,IF(KW9&gt;=48,20,IF(KW9&gt;=36,10,0))))))</f>
        <v>0</v>
      </c>
      <c r="LS9" s="29">
        <v>1</v>
      </c>
      <c r="LT9" s="51">
        <f t="shared" ref="LT9:LT40" si="133">IF(JI9="","",(KY9+JI9))</f>
        <v>40</v>
      </c>
      <c r="LU9" s="51" t="str">
        <f t="shared" ref="LU9:LU40" si="134">IF(JJ9="","",(KZ9+JJ9))</f>
        <v/>
      </c>
      <c r="LV9" s="51" t="str">
        <f t="shared" ref="LV9:LV40" si="135">IF(JK9="","",(LA9+JK9))</f>
        <v/>
      </c>
      <c r="LW9" s="51" t="str">
        <f t="shared" ref="LW9:LW40" si="136">IF(JL9="","",(LB9+JL9))</f>
        <v/>
      </c>
      <c r="LX9" s="51" t="str">
        <f t="shared" ref="LX9:LX40" si="137">IF(JM9="","",(LC9+JM9))</f>
        <v/>
      </c>
      <c r="LY9" s="51" t="str">
        <f t="shared" ref="LY9:LY40" si="138">IF(JN9="","",(LD9+JN9))</f>
        <v/>
      </c>
      <c r="LZ9" s="51" t="str">
        <f t="shared" ref="LZ9:LZ40" si="139">IF(JO9="","",(LE9+JO9))</f>
        <v/>
      </c>
      <c r="MA9" s="51">
        <f t="shared" ref="MA9:MA40" si="140">IF(JP9="","",(LF9+JP9))</f>
        <v>99.622322393514892</v>
      </c>
      <c r="MB9" s="51" t="str">
        <f t="shared" ref="MB9:MB40" si="141">IF(JQ9="","",(LG9+JQ9))</f>
        <v/>
      </c>
      <c r="MC9" s="51" t="str">
        <f t="shared" ref="MC9:MC40" si="142">IF(JR9="","",(LH9+JR9))</f>
        <v/>
      </c>
      <c r="MD9" s="51" t="str">
        <f t="shared" ref="MD9:MD40" si="143">IF(JS9="","",(LI9+JS9))</f>
        <v/>
      </c>
      <c r="ME9" s="51" t="str">
        <f t="shared" ref="ME9:ME40" si="144">IF(JT9="","",(LJ9+JT9))</f>
        <v/>
      </c>
      <c r="MF9" s="51" t="str">
        <f t="shared" ref="MF9:MF40" si="145">IF(JU9="","",(LK9+JU9))</f>
        <v/>
      </c>
      <c r="MG9" s="51" t="str">
        <f t="shared" ref="MG9:MG40" si="146">IF(JV9="","",(LL9+JV9))</f>
        <v/>
      </c>
      <c r="MH9" s="51" t="str">
        <f t="shared" ref="MH9:MH40" si="147">IF(JW9="","",(LM9+JW9))</f>
        <v/>
      </c>
      <c r="MI9" s="51" t="str">
        <f t="shared" ref="MI9:MI40" si="148">IF(JX9="","",(LN9+JX9))</f>
        <v/>
      </c>
      <c r="MJ9" s="51" t="str">
        <f t="shared" ref="MJ9:MJ40" si="149">IF(JY9="","",(LO9+JY9))</f>
        <v/>
      </c>
      <c r="MK9" s="51" t="str">
        <f t="shared" ref="MK9:MK40" si="150">IF(JZ9="","",(LP9+JZ9))</f>
        <v/>
      </c>
      <c r="ML9" s="51" t="str">
        <f t="shared" ref="ML9:ML40" si="151">IF(KA9="","",(LQ9+KA9))</f>
        <v/>
      </c>
      <c r="MM9" s="51" t="str">
        <f t="shared" ref="MM9:MM40" si="152">IF(KB9="","",(LR9+KB9))</f>
        <v/>
      </c>
      <c r="MN9" s="144">
        <f t="shared" ref="MN9:MN40" si="153">MAX(LT9:MM9)</f>
        <v>99.622322393514892</v>
      </c>
      <c r="MO9" s="29" t="str">
        <f t="shared" ref="MO9:MO40" si="154">IFERROR(INDEX($LT$8:$MM$8,MATCH(MN9,LT9:MM9,0)),"DESIERTO")</f>
        <v>8. INSTRUMENTACIÓN Y SERVICIOS S.A.S. - NIT.: 830505910-7</v>
      </c>
      <c r="MP9" s="68">
        <f t="shared" ref="MP9:MP40" si="155">IFERROR(INDEX(I9:AB9,MATCH(MO9,$I$8:$AB$8,0)),"DESIERTO")</f>
        <v>8343493.4100000001</v>
      </c>
      <c r="MQ9" s="29">
        <v>1</v>
      </c>
      <c r="MR9" s="137">
        <f>IFERROR(IF(MP9&gt;0,(G9-MP9),"F"),"D")</f>
        <v>133082.46000000089</v>
      </c>
      <c r="MS9" s="137" t="str">
        <f>IF(MO9="DESIERTO",G9,"ADJUDICADO")</f>
        <v>ADJUDICADO</v>
      </c>
    </row>
    <row r="10" spans="1:357" ht="37.5" customHeight="1" x14ac:dyDescent="0.15">
      <c r="A10" s="43"/>
      <c r="B10" s="72" t="s">
        <v>57</v>
      </c>
      <c r="C10" s="73" t="s">
        <v>58</v>
      </c>
      <c r="D10" s="73" t="s">
        <v>59</v>
      </c>
      <c r="E10" s="73" t="s">
        <v>64</v>
      </c>
      <c r="F10" s="73">
        <v>1</v>
      </c>
      <c r="G10" s="23">
        <v>9712843.0700000003</v>
      </c>
      <c r="H10" s="30">
        <v>2</v>
      </c>
      <c r="I10" s="86">
        <v>9639000</v>
      </c>
      <c r="J10" s="101" t="s">
        <v>61</v>
      </c>
      <c r="K10" s="101" t="s">
        <v>61</v>
      </c>
      <c r="L10" s="101" t="s">
        <v>61</v>
      </c>
      <c r="M10" s="101" t="s">
        <v>61</v>
      </c>
      <c r="N10" s="101" t="s">
        <v>61</v>
      </c>
      <c r="O10" s="101" t="s">
        <v>61</v>
      </c>
      <c r="P10" s="86">
        <v>9463222.7200000007</v>
      </c>
      <c r="Q10" s="101" t="s">
        <v>61</v>
      </c>
      <c r="R10" s="101" t="s">
        <v>61</v>
      </c>
      <c r="S10" s="101" t="s">
        <v>61</v>
      </c>
      <c r="T10" s="101" t="s">
        <v>61</v>
      </c>
      <c r="U10" s="101" t="s">
        <v>61</v>
      </c>
      <c r="V10" s="101" t="s">
        <v>61</v>
      </c>
      <c r="W10" s="101" t="s">
        <v>61</v>
      </c>
      <c r="X10" s="102" t="s">
        <v>61</v>
      </c>
      <c r="Y10" s="101" t="s">
        <v>61</v>
      </c>
      <c r="Z10" s="101" t="s">
        <v>61</v>
      </c>
      <c r="AA10" s="101" t="s">
        <v>61</v>
      </c>
      <c r="AB10" s="101" t="s">
        <v>61</v>
      </c>
      <c r="AC10" s="41">
        <v>2</v>
      </c>
      <c r="AD10" s="103">
        <f t="shared" si="0"/>
        <v>9639000</v>
      </c>
      <c r="AE10" s="103" t="str">
        <f t="shared" si="1"/>
        <v>NC</v>
      </c>
      <c r="AF10" s="103" t="str">
        <f t="shared" si="2"/>
        <v>NC</v>
      </c>
      <c r="AG10" s="103" t="str">
        <f t="shared" si="3"/>
        <v>NC</v>
      </c>
      <c r="AH10" s="103" t="str">
        <f t="shared" si="4"/>
        <v>NC</v>
      </c>
      <c r="AI10" s="103" t="str">
        <f t="shared" si="5"/>
        <v>NC</v>
      </c>
      <c r="AJ10" s="103" t="str">
        <f t="shared" si="6"/>
        <v>NC</v>
      </c>
      <c r="AK10" s="103">
        <f t="shared" si="7"/>
        <v>9463222.7200000007</v>
      </c>
      <c r="AL10" s="103" t="str">
        <f t="shared" si="8"/>
        <v>NC</v>
      </c>
      <c r="AM10" s="103" t="str">
        <f t="shared" si="9"/>
        <v>NC</v>
      </c>
      <c r="AN10" s="103" t="str">
        <f t="shared" si="10"/>
        <v>NC</v>
      </c>
      <c r="AO10" s="103" t="str">
        <f t="shared" si="11"/>
        <v>NC</v>
      </c>
      <c r="AP10" s="103" t="str">
        <f t="shared" si="12"/>
        <v>NC</v>
      </c>
      <c r="AQ10" s="103" t="str">
        <f t="shared" si="13"/>
        <v>NC</v>
      </c>
      <c r="AR10" s="103" t="str">
        <f t="shared" si="14"/>
        <v>NC</v>
      </c>
      <c r="AS10" s="103" t="str">
        <f t="shared" si="15"/>
        <v>NC</v>
      </c>
      <c r="AT10" s="103" t="str">
        <f t="shared" si="16"/>
        <v>NC</v>
      </c>
      <c r="AU10" s="103" t="str">
        <f t="shared" si="17"/>
        <v>NC</v>
      </c>
      <c r="AV10" s="103" t="str">
        <f t="shared" si="18"/>
        <v>NC</v>
      </c>
      <c r="AW10" s="103" t="str">
        <f t="shared" si="19"/>
        <v>NC</v>
      </c>
      <c r="AX10" s="30">
        <v>2</v>
      </c>
      <c r="AY10" s="90" t="s">
        <v>62</v>
      </c>
      <c r="AZ10" s="91" t="s">
        <v>63</v>
      </c>
      <c r="BA10" s="91" t="s">
        <v>63</v>
      </c>
      <c r="BB10" s="92" t="s">
        <v>63</v>
      </c>
      <c r="BC10" s="92" t="s">
        <v>63</v>
      </c>
      <c r="BD10" s="92" t="s">
        <v>63</v>
      </c>
      <c r="BE10" s="92" t="s">
        <v>63</v>
      </c>
      <c r="BF10" s="90" t="s">
        <v>62</v>
      </c>
      <c r="BG10" s="92" t="s">
        <v>63</v>
      </c>
      <c r="BH10" s="92" t="s">
        <v>63</v>
      </c>
      <c r="BI10" s="92" t="s">
        <v>63</v>
      </c>
      <c r="BJ10" s="92" t="s">
        <v>63</v>
      </c>
      <c r="BK10" s="92" t="s">
        <v>63</v>
      </c>
      <c r="BL10" s="92" t="s">
        <v>63</v>
      </c>
      <c r="BM10" s="92" t="s">
        <v>63</v>
      </c>
      <c r="BN10" s="93" t="s">
        <v>63</v>
      </c>
      <c r="BO10" s="92" t="s">
        <v>63</v>
      </c>
      <c r="BP10" s="92" t="s">
        <v>63</v>
      </c>
      <c r="BQ10" s="92" t="s">
        <v>63</v>
      </c>
      <c r="BR10" s="92" t="s">
        <v>63</v>
      </c>
      <c r="BS10" s="30">
        <v>2</v>
      </c>
      <c r="BT10" s="90" t="s">
        <v>62</v>
      </c>
      <c r="BU10" s="91" t="s">
        <v>62</v>
      </c>
      <c r="BV10" s="91" t="s">
        <v>62</v>
      </c>
      <c r="BW10" s="92" t="s">
        <v>62</v>
      </c>
      <c r="BX10" s="92" t="s">
        <v>62</v>
      </c>
      <c r="BY10" s="92" t="s">
        <v>62</v>
      </c>
      <c r="BZ10" s="92" t="s">
        <v>63</v>
      </c>
      <c r="CA10" s="104" t="s">
        <v>62</v>
      </c>
      <c r="CB10" s="92" t="s">
        <v>62</v>
      </c>
      <c r="CC10" s="92" t="s">
        <v>62</v>
      </c>
      <c r="CD10" s="92" t="s">
        <v>63</v>
      </c>
      <c r="CE10" s="92" t="s">
        <v>62</v>
      </c>
      <c r="CF10" s="92" t="s">
        <v>62</v>
      </c>
      <c r="CG10" s="92" t="s">
        <v>63</v>
      </c>
      <c r="CH10" s="92" t="s">
        <v>62</v>
      </c>
      <c r="CI10" s="93" t="s">
        <v>63</v>
      </c>
      <c r="CJ10" s="92" t="s">
        <v>62</v>
      </c>
      <c r="CK10" s="92" t="s">
        <v>62</v>
      </c>
      <c r="CL10" s="92" t="s">
        <v>62</v>
      </c>
      <c r="CM10" s="92" t="s">
        <v>62</v>
      </c>
      <c r="CN10" s="30">
        <v>2</v>
      </c>
      <c r="CO10" s="112" t="s">
        <v>62</v>
      </c>
      <c r="CP10" s="65" t="s">
        <v>62</v>
      </c>
      <c r="CQ10" s="65" t="s">
        <v>62</v>
      </c>
      <c r="CR10" s="113" t="s">
        <v>62</v>
      </c>
      <c r="CS10" s="113" t="s">
        <v>62</v>
      </c>
      <c r="CT10" s="113" t="s">
        <v>62</v>
      </c>
      <c r="CU10" s="113" t="s">
        <v>62</v>
      </c>
      <c r="CV10" s="112" t="s">
        <v>62</v>
      </c>
      <c r="CW10" s="113" t="s">
        <v>62</v>
      </c>
      <c r="CX10" s="113" t="s">
        <v>62</v>
      </c>
      <c r="CY10" s="113" t="s">
        <v>63</v>
      </c>
      <c r="CZ10" s="113" t="s">
        <v>62</v>
      </c>
      <c r="DA10" s="113" t="s">
        <v>62</v>
      </c>
      <c r="DB10" s="113" t="s">
        <v>62</v>
      </c>
      <c r="DC10" s="113" t="s">
        <v>62</v>
      </c>
      <c r="DD10" s="114" t="s">
        <v>62</v>
      </c>
      <c r="DE10" s="113" t="s">
        <v>62</v>
      </c>
      <c r="DF10" s="113" t="s">
        <v>62</v>
      </c>
      <c r="DG10" s="113" t="s">
        <v>62</v>
      </c>
      <c r="DH10" s="113" t="s">
        <v>62</v>
      </c>
      <c r="DI10" s="30">
        <v>2</v>
      </c>
      <c r="DJ10" s="42" t="str">
        <f t="shared" si="20"/>
        <v>CUMPLE</v>
      </c>
      <c r="DK10" s="42" t="str">
        <f t="shared" si="21"/>
        <v>NO CUMPLE</v>
      </c>
      <c r="DL10" s="42" t="str">
        <f t="shared" si="22"/>
        <v>NO CUMPLE</v>
      </c>
      <c r="DM10" s="42" t="str">
        <f t="shared" si="23"/>
        <v>NO CUMPLE</v>
      </c>
      <c r="DN10" s="42" t="str">
        <f t="shared" si="24"/>
        <v>NO CUMPLE</v>
      </c>
      <c r="DO10" s="42" t="str">
        <f t="shared" si="25"/>
        <v>NO CUMPLE</v>
      </c>
      <c r="DP10" s="42" t="str">
        <f t="shared" si="26"/>
        <v>NO CUMPLE</v>
      </c>
      <c r="DQ10" s="42" t="str">
        <f t="shared" si="27"/>
        <v>CUMPLE</v>
      </c>
      <c r="DR10" s="42" t="str">
        <f t="shared" si="28"/>
        <v>NO CUMPLE</v>
      </c>
      <c r="DS10" s="42" t="str">
        <f t="shared" si="29"/>
        <v>NO CUMPLE</v>
      </c>
      <c r="DT10" s="42" t="str">
        <f t="shared" si="30"/>
        <v>NO CUMPLE</v>
      </c>
      <c r="DU10" s="42" t="str">
        <f t="shared" si="31"/>
        <v>NO CUMPLE</v>
      </c>
      <c r="DV10" s="42" t="str">
        <f t="shared" si="32"/>
        <v>NO CUMPLE</v>
      </c>
      <c r="DW10" s="42" t="str">
        <f t="shared" si="33"/>
        <v>NO CUMPLE</v>
      </c>
      <c r="DX10" s="42" t="str">
        <f t="shared" si="34"/>
        <v>NO CUMPLE</v>
      </c>
      <c r="DY10" s="42" t="str">
        <f t="shared" si="35"/>
        <v>NO CUMPLE</v>
      </c>
      <c r="DZ10" s="42" t="str">
        <f t="shared" si="36"/>
        <v>NO CUMPLE</v>
      </c>
      <c r="EA10" s="42" t="str">
        <f t="shared" si="37"/>
        <v>NO CUMPLE</v>
      </c>
      <c r="EB10" s="42" t="str">
        <f t="shared" si="38"/>
        <v>NO CUMPLE</v>
      </c>
      <c r="EC10" s="42" t="str">
        <f t="shared" si="39"/>
        <v>NO CUMPLE</v>
      </c>
      <c r="ED10" s="30">
        <v>2</v>
      </c>
      <c r="EE10" s="122" t="s">
        <v>62</v>
      </c>
      <c r="EF10" s="65" t="s">
        <v>61</v>
      </c>
      <c r="EG10" s="65" t="s">
        <v>61</v>
      </c>
      <c r="EH10" s="65" t="s">
        <v>61</v>
      </c>
      <c r="EI10" s="65" t="s">
        <v>61</v>
      </c>
      <c r="EJ10" s="65" t="s">
        <v>61</v>
      </c>
      <c r="EK10" s="65" t="s">
        <v>61</v>
      </c>
      <c r="EL10" s="122" t="s">
        <v>63</v>
      </c>
      <c r="EM10" s="65" t="s">
        <v>61</v>
      </c>
      <c r="EN10" s="65" t="s">
        <v>61</v>
      </c>
      <c r="EO10" s="65" t="s">
        <v>61</v>
      </c>
      <c r="EP10" s="65" t="s">
        <v>61</v>
      </c>
      <c r="EQ10" s="65" t="s">
        <v>61</v>
      </c>
      <c r="ER10" s="65" t="s">
        <v>61</v>
      </c>
      <c r="ES10" s="65" t="s">
        <v>61</v>
      </c>
      <c r="ET10" s="123" t="s">
        <v>61</v>
      </c>
      <c r="EU10" s="65" t="s">
        <v>61</v>
      </c>
      <c r="EV10" s="65" t="s">
        <v>61</v>
      </c>
      <c r="EW10" s="65" t="s">
        <v>61</v>
      </c>
      <c r="EX10" s="65" t="s">
        <v>61</v>
      </c>
      <c r="EY10" s="30">
        <v>2</v>
      </c>
      <c r="EZ10" s="122" t="s">
        <v>62</v>
      </c>
      <c r="FA10" s="65" t="s">
        <v>61</v>
      </c>
      <c r="FB10" s="65" t="s">
        <v>61</v>
      </c>
      <c r="FC10" s="65" t="s">
        <v>61</v>
      </c>
      <c r="FD10" s="65" t="s">
        <v>61</v>
      </c>
      <c r="FE10" s="65" t="s">
        <v>61</v>
      </c>
      <c r="FF10" s="65" t="s">
        <v>61</v>
      </c>
      <c r="FG10" s="122" t="s">
        <v>62</v>
      </c>
      <c r="FH10" s="65" t="s">
        <v>61</v>
      </c>
      <c r="FI10" s="65" t="s">
        <v>61</v>
      </c>
      <c r="FJ10" s="65" t="s">
        <v>61</v>
      </c>
      <c r="FK10" s="65" t="s">
        <v>61</v>
      </c>
      <c r="FL10" s="65" t="s">
        <v>61</v>
      </c>
      <c r="FM10" s="65" t="s">
        <v>61</v>
      </c>
      <c r="FN10" s="65" t="s">
        <v>61</v>
      </c>
      <c r="FO10" s="123" t="s">
        <v>61</v>
      </c>
      <c r="FP10" s="65" t="s">
        <v>61</v>
      </c>
      <c r="FQ10" s="65" t="s">
        <v>61</v>
      </c>
      <c r="FR10" s="65" t="s">
        <v>61</v>
      </c>
      <c r="FS10" s="65" t="s">
        <v>61</v>
      </c>
      <c r="FT10" s="30">
        <v>2</v>
      </c>
      <c r="FU10" s="24">
        <f t="shared" si="40"/>
        <v>9639000</v>
      </c>
      <c r="FV10" s="24" t="str">
        <f t="shared" si="41"/>
        <v/>
      </c>
      <c r="FW10" s="24" t="str">
        <f t="shared" si="42"/>
        <v/>
      </c>
      <c r="FX10" s="24" t="str">
        <f t="shared" si="43"/>
        <v/>
      </c>
      <c r="FY10" s="24" t="str">
        <f t="shared" si="44"/>
        <v/>
      </c>
      <c r="FZ10" s="24" t="str">
        <f t="shared" si="45"/>
        <v/>
      </c>
      <c r="GA10" s="24" t="str">
        <f t="shared" si="46"/>
        <v/>
      </c>
      <c r="GB10" s="24" t="str">
        <f t="shared" si="47"/>
        <v/>
      </c>
      <c r="GC10" s="24" t="str">
        <f t="shared" si="48"/>
        <v/>
      </c>
      <c r="GD10" s="24" t="str">
        <f t="shared" si="49"/>
        <v/>
      </c>
      <c r="GE10" s="24" t="str">
        <f t="shared" si="50"/>
        <v/>
      </c>
      <c r="GF10" s="24" t="str">
        <f t="shared" si="51"/>
        <v/>
      </c>
      <c r="GG10" s="24" t="str">
        <f t="shared" si="52"/>
        <v/>
      </c>
      <c r="GH10" s="24" t="str">
        <f t="shared" si="53"/>
        <v/>
      </c>
      <c r="GI10" s="24" t="str">
        <f t="shared" si="54"/>
        <v/>
      </c>
      <c r="GJ10" s="24" t="str">
        <f t="shared" si="55"/>
        <v/>
      </c>
      <c r="GK10" s="24" t="str">
        <f t="shared" si="56"/>
        <v/>
      </c>
      <c r="GL10" s="24" t="str">
        <f t="shared" si="57"/>
        <v/>
      </c>
      <c r="GM10" s="24" t="str">
        <f t="shared" si="58"/>
        <v/>
      </c>
      <c r="GN10" s="24" t="str">
        <f t="shared" si="59"/>
        <v/>
      </c>
      <c r="GO10" s="24">
        <v>9712843.0700000003</v>
      </c>
      <c r="GP10" s="24">
        <v>9712843.0700000003</v>
      </c>
      <c r="GQ10" s="44">
        <f t="shared" si="60"/>
        <v>1</v>
      </c>
      <c r="GR10" s="44">
        <f t="shared" ref="GR10:GR58" si="156">IF(GQ10=0,0,IF(GQ10&lt;=3,1,IF(GQ10&lt;=6,2,IF(GQ10&lt;=9,3,IF(GQ10&lt;=12,4,IF(GQ10&lt;=15,5,6))))))</f>
        <v>1</v>
      </c>
      <c r="GS10" s="145">
        <f>IFERROR(ROUND((SUM(FU10:GN10)+(GO10*GR10))/(COUNT(FU10:GN10) + GR10), 2),0)</f>
        <v>9675921.5399999991</v>
      </c>
      <c r="GT10" s="45">
        <f t="shared" ref="GT10:GT26" si="157">IFERROR(GS10*0.15/40,"")</f>
        <v>36284.705774999995</v>
      </c>
      <c r="GU10" s="30">
        <v>2</v>
      </c>
      <c r="GV10" s="46">
        <f t="shared" si="61"/>
        <v>26564.911562935227</v>
      </c>
      <c r="GW10" s="46" t="str">
        <f t="shared" si="62"/>
        <v/>
      </c>
      <c r="GX10" s="46" t="str">
        <f t="shared" si="63"/>
        <v/>
      </c>
      <c r="GY10" s="46" t="str">
        <f t="shared" si="64"/>
        <v/>
      </c>
      <c r="GZ10" s="46" t="str">
        <f t="shared" si="65"/>
        <v/>
      </c>
      <c r="HA10" s="46" t="str">
        <f t="shared" si="66"/>
        <v/>
      </c>
      <c r="HB10" s="46" t="str">
        <f t="shared" si="67"/>
        <v/>
      </c>
      <c r="HC10" s="46" t="str">
        <f t="shared" si="68"/>
        <v/>
      </c>
      <c r="HD10" s="46" t="str">
        <f t="shared" si="69"/>
        <v/>
      </c>
      <c r="HE10" s="46" t="str">
        <f t="shared" si="70"/>
        <v/>
      </c>
      <c r="HF10" s="46" t="str">
        <f t="shared" si="71"/>
        <v/>
      </c>
      <c r="HG10" s="46" t="str">
        <f t="shared" si="72"/>
        <v/>
      </c>
      <c r="HH10" s="46" t="str">
        <f t="shared" si="73"/>
        <v/>
      </c>
      <c r="HI10" s="46" t="str">
        <f t="shared" si="74"/>
        <v/>
      </c>
      <c r="HJ10" s="46" t="str">
        <f t="shared" si="75"/>
        <v/>
      </c>
      <c r="HK10" s="46" t="str">
        <f t="shared" si="76"/>
        <v/>
      </c>
      <c r="HL10" s="46" t="str">
        <f t="shared" si="77"/>
        <v/>
      </c>
      <c r="HM10" s="46" t="str">
        <f t="shared" si="78"/>
        <v/>
      </c>
      <c r="HN10" s="46" t="str">
        <f t="shared" si="79"/>
        <v/>
      </c>
      <c r="HO10" s="46" t="str">
        <f t="shared" si="80"/>
        <v/>
      </c>
      <c r="HP10" s="30">
        <v>2</v>
      </c>
      <c r="HQ10" s="47">
        <f t="shared" si="81"/>
        <v>36921.539999999106</v>
      </c>
      <c r="HR10" s="47" t="str">
        <f t="shared" si="82"/>
        <v/>
      </c>
      <c r="HS10" s="47" t="str">
        <f t="shared" si="83"/>
        <v/>
      </c>
      <c r="HT10" s="47" t="str">
        <f t="shared" si="84"/>
        <v/>
      </c>
      <c r="HU10" s="47" t="str">
        <f t="shared" si="85"/>
        <v/>
      </c>
      <c r="HV10" s="47" t="str">
        <f t="shared" si="86"/>
        <v/>
      </c>
      <c r="HW10" s="47" t="str">
        <f t="shared" si="87"/>
        <v/>
      </c>
      <c r="HX10" s="47" t="str">
        <f t="shared" si="88"/>
        <v/>
      </c>
      <c r="HY10" s="47" t="str">
        <f t="shared" si="89"/>
        <v/>
      </c>
      <c r="HZ10" s="47" t="str">
        <f t="shared" si="90"/>
        <v/>
      </c>
      <c r="IA10" s="47" t="str">
        <f t="shared" si="91"/>
        <v/>
      </c>
      <c r="IB10" s="47" t="str">
        <f t="shared" si="92"/>
        <v/>
      </c>
      <c r="IC10" s="47" t="str">
        <f t="shared" si="93"/>
        <v/>
      </c>
      <c r="ID10" s="47" t="str">
        <f t="shared" si="94"/>
        <v/>
      </c>
      <c r="IE10" s="47" t="str">
        <f t="shared" si="95"/>
        <v/>
      </c>
      <c r="IF10" s="47" t="str">
        <f t="shared" si="96"/>
        <v/>
      </c>
      <c r="IG10" s="47" t="str">
        <f t="shared" si="97"/>
        <v/>
      </c>
      <c r="IH10" s="47" t="str">
        <f t="shared" si="98"/>
        <v/>
      </c>
      <c r="II10" s="47" t="str">
        <f t="shared" si="99"/>
        <v/>
      </c>
      <c r="IJ10" s="47" t="str">
        <f t="shared" si="100"/>
        <v/>
      </c>
      <c r="IK10" s="30">
        <v>2</v>
      </c>
      <c r="IL10" s="48">
        <f t="shared" ref="IL10:IL58" si="158">IF(FU10="","",(1-ABS((($GS10)-FU10)/$GS10))*40)</f>
        <v>39.847367344402841</v>
      </c>
      <c r="IM10" s="48" t="str">
        <f t="shared" ref="IM10:IM58" si="159">IF(FV10="","",(1-ABS((($GS10)-FV10)/$GS10))*40)</f>
        <v/>
      </c>
      <c r="IN10" s="48" t="str">
        <f t="shared" ref="IN10:IN58" si="160">IF(FW10="","",(1-ABS((($GS10)-FW10)/$GS10))*40)</f>
        <v/>
      </c>
      <c r="IO10" s="48" t="str">
        <f t="shared" ref="IO10:IO58" si="161">IF(FX10="","",(1-ABS((($GS10)-FX10)/$GS10))*40)</f>
        <v/>
      </c>
      <c r="IP10" s="48" t="str">
        <f t="shared" ref="IP10:IP58" si="162">IF(FY10="","",(1-ABS((($GS10)-FY10)/$GS10))*40)</f>
        <v/>
      </c>
      <c r="IQ10" s="48" t="str">
        <f t="shared" ref="IQ10:IQ58" si="163">IF(FZ10="","",(1-ABS((($GS10)-FZ10)/$GS10))*40)</f>
        <v/>
      </c>
      <c r="IR10" s="48" t="str">
        <f t="shared" ref="IR10:IR58" si="164">IF(GA10="","",(1-ABS((($GS10)-GA10)/$GS10))*40)</f>
        <v/>
      </c>
      <c r="IS10" s="48" t="str">
        <f t="shared" ref="IS10:IS58" si="165">IF(GB10="","",(1-ABS((($GS10)-GB10)/$GS10))*40)</f>
        <v/>
      </c>
      <c r="IT10" s="48" t="str">
        <f t="shared" ref="IT10:IT58" si="166">IF(GC10="","",(1-ABS((($GS10)-GC10)/$GS10))*40)</f>
        <v/>
      </c>
      <c r="IU10" s="48" t="str">
        <f t="shared" ref="IU10:IU58" si="167">IF(GD10="","",(1-ABS((($GS10)-GD10)/$GS10))*40)</f>
        <v/>
      </c>
      <c r="IV10" s="48" t="str">
        <f t="shared" ref="IV10:IV58" si="168">IF(GE10="","",(1-ABS((($GS10)-GE10)/$GS10))*40)</f>
        <v/>
      </c>
      <c r="IW10" s="48" t="str">
        <f t="shared" ref="IW10:IW58" si="169">IF(GF10="","",(1-ABS((($GS10)-GF10)/$GS10))*40)</f>
        <v/>
      </c>
      <c r="IX10" s="48" t="str">
        <f t="shared" ref="IX10:IX58" si="170">IF(GG10="","",(1-ABS((($GS10)-GG10)/$GS10))*40)</f>
        <v/>
      </c>
      <c r="IY10" s="48" t="str">
        <f t="shared" ref="IY10:IY58" si="171">IF(GH10="","",(1-ABS((($GS10)-GH10)/$GS10))*40)</f>
        <v/>
      </c>
      <c r="IZ10" s="48" t="str">
        <f t="shared" ref="IZ10:IZ58" si="172">IF(GI10="","",(1-ABS((($GS10)-GI10)/$GS10))*40)</f>
        <v/>
      </c>
      <c r="JA10" s="48" t="str">
        <f t="shared" ref="JA10:JA58" si="173">IF(GJ10="","",(1-ABS((($GS10)-GJ10)/$GS10))*40)</f>
        <v/>
      </c>
      <c r="JB10" s="48" t="str">
        <f t="shared" ref="JB10:JB58" si="174">IF(GK10="","",(1-ABS((($GS10)-GK10)/$GS10))*40)</f>
        <v/>
      </c>
      <c r="JC10" s="48" t="str">
        <f t="shared" ref="JC10:JC58" si="175">IF(GL10="","",(1-ABS((($GS10)-GL10)/$GS10))*40)</f>
        <v/>
      </c>
      <c r="JD10" s="48" t="str">
        <f t="shared" ref="JD10:JD58" si="176">IF(GM10="","",(1-ABS((($GS10)-GM10)/$GS10))*40)</f>
        <v/>
      </c>
      <c r="JE10" s="48" t="str">
        <f t="shared" ref="JE10:JE58" si="177">IF(GN10="","",(1-ABS((($GS10)-GN10)/$GS10))*40)</f>
        <v/>
      </c>
      <c r="JF10" s="49">
        <f t="shared" si="102"/>
        <v>39.847367344402841</v>
      </c>
      <c r="JG10" s="49">
        <f t="shared" ref="JG10:JG58" si="178">MAX(IL10:JE10)</f>
        <v>39.847367344402841</v>
      </c>
      <c r="JH10" s="30">
        <v>2</v>
      </c>
      <c r="JI10" s="50">
        <f t="shared" ref="JI10:JI58" si="179">IF(IL10=MAX($IL10:$JE10),40,IL10)</f>
        <v>40</v>
      </c>
      <c r="JJ10" s="50" t="str">
        <f t="shared" ref="JJ10:JJ58" si="180">IF(IM10=MAX($IL10:$JE10),40,IM10)</f>
        <v/>
      </c>
      <c r="JK10" s="50" t="str">
        <f t="shared" ref="JK10:JK58" si="181">IF(IN10=MAX($IL10:$JE10),40,IN10)</f>
        <v/>
      </c>
      <c r="JL10" s="50" t="str">
        <f t="shared" ref="JL10:JL58" si="182">IF(IO10=MAX($IL10:$JE10),40,IO10)</f>
        <v/>
      </c>
      <c r="JM10" s="50" t="str">
        <f t="shared" ref="JM10:JM58" si="183">IF(IP10=MAX($IL10:$JE10),40,IP10)</f>
        <v/>
      </c>
      <c r="JN10" s="50" t="str">
        <f t="shared" ref="JN10:JN58" si="184">IF(IQ10=MAX($IL10:$JE10),40,IQ10)</f>
        <v/>
      </c>
      <c r="JO10" s="50" t="str">
        <f t="shared" ref="JO10:JO58" si="185">IF(IR10=MAX($IL10:$JE10),40,IR10)</f>
        <v/>
      </c>
      <c r="JP10" s="50" t="str">
        <f t="shared" ref="JP10:JP58" si="186">IF(IS10=MAX($IL10:$JE10),40,IS10)</f>
        <v/>
      </c>
      <c r="JQ10" s="50" t="str">
        <f t="shared" ref="JQ10:JQ58" si="187">IF(IT10=MAX($IL10:$JE10),40,IT10)</f>
        <v/>
      </c>
      <c r="JR10" s="50" t="str">
        <f t="shared" ref="JR10:JR58" si="188">IF(IU10=MAX($IL10:$JE10),40,IU10)</f>
        <v/>
      </c>
      <c r="JS10" s="50" t="str">
        <f t="shared" ref="JS10:JS58" si="189">IF(IV10=MAX($IL10:$JE10),40,IV10)</f>
        <v/>
      </c>
      <c r="JT10" s="50" t="str">
        <f t="shared" ref="JT10:JT58" si="190">IF(IW10=MAX($IL10:$JE10),40,IW10)</f>
        <v/>
      </c>
      <c r="JU10" s="50" t="str">
        <f t="shared" ref="JU10:JU58" si="191">IF(IX10=MAX($IL10:$JE10),40,IX10)</f>
        <v/>
      </c>
      <c r="JV10" s="50" t="str">
        <f t="shared" ref="JV10:JV58" si="192">IF(IY10=MAX($IL10:$JE10),40,IY10)</f>
        <v/>
      </c>
      <c r="JW10" s="50" t="str">
        <f t="shared" ref="JW10:JW58" si="193">IF(IZ10=MAX($IL10:$JE10),40,IZ10)</f>
        <v/>
      </c>
      <c r="JX10" s="50" t="str">
        <f t="shared" ref="JX10:JX58" si="194">IF(JA10=MAX($IL10:$JE10),40,JA10)</f>
        <v/>
      </c>
      <c r="JY10" s="50" t="str">
        <f t="shared" ref="JY10:JY58" si="195">IF(JB10=MAX($IL10:$JE10),40,JB10)</f>
        <v/>
      </c>
      <c r="JZ10" s="50" t="str">
        <f t="shared" ref="JZ10:JZ58" si="196">IF(JC10=MAX($IL10:$JE10),40,JC10)</f>
        <v/>
      </c>
      <c r="KA10" s="50" t="str">
        <f t="shared" ref="KA10:KA58" si="197">IF(JD10=MAX($IL10:$JE10),40,JD10)</f>
        <v/>
      </c>
      <c r="KB10" s="50" t="str">
        <f t="shared" ref="KB10:KB58" si="198">IF(JE10=MAX($IL10:$JE10),40,JE10)</f>
        <v/>
      </c>
      <c r="KC10" s="30">
        <v>2</v>
      </c>
      <c r="KD10" s="122">
        <v>24</v>
      </c>
      <c r="KE10" s="65"/>
      <c r="KF10" s="65"/>
      <c r="KG10" s="130"/>
      <c r="KH10" s="130"/>
      <c r="KI10" s="130"/>
      <c r="KJ10" s="130"/>
      <c r="KK10" s="122">
        <f>6*12</f>
        <v>72</v>
      </c>
      <c r="KL10" s="130"/>
      <c r="KM10" s="130"/>
      <c r="KN10" s="130"/>
      <c r="KO10" s="130"/>
      <c r="KP10" s="130"/>
      <c r="KQ10" s="130"/>
      <c r="KR10" s="130"/>
      <c r="KS10" s="131"/>
      <c r="KT10" s="130"/>
      <c r="KU10" s="130"/>
      <c r="KV10" s="130"/>
      <c r="KW10" s="130"/>
      <c r="KX10" s="30">
        <v>2</v>
      </c>
      <c r="KY10" s="67">
        <f t="shared" si="113"/>
        <v>0</v>
      </c>
      <c r="KZ10" s="67">
        <f t="shared" si="114"/>
        <v>0</v>
      </c>
      <c r="LA10" s="67">
        <f t="shared" si="115"/>
        <v>0</v>
      </c>
      <c r="LB10" s="67">
        <f t="shared" si="116"/>
        <v>0</v>
      </c>
      <c r="LC10" s="67">
        <f t="shared" si="117"/>
        <v>0</v>
      </c>
      <c r="LD10" s="67">
        <f t="shared" si="118"/>
        <v>0</v>
      </c>
      <c r="LE10" s="67">
        <f t="shared" si="119"/>
        <v>0</v>
      </c>
      <c r="LF10" s="67">
        <f t="shared" si="120"/>
        <v>60</v>
      </c>
      <c r="LG10" s="67">
        <f t="shared" si="121"/>
        <v>0</v>
      </c>
      <c r="LH10" s="67">
        <f t="shared" si="122"/>
        <v>0</v>
      </c>
      <c r="LI10" s="67">
        <f t="shared" si="123"/>
        <v>0</v>
      </c>
      <c r="LJ10" s="67">
        <f t="shared" si="124"/>
        <v>0</v>
      </c>
      <c r="LK10" s="67">
        <f t="shared" si="125"/>
        <v>0</v>
      </c>
      <c r="LL10" s="67">
        <f t="shared" si="126"/>
        <v>0</v>
      </c>
      <c r="LM10" s="67">
        <f t="shared" si="127"/>
        <v>0</v>
      </c>
      <c r="LN10" s="67">
        <f t="shared" si="128"/>
        <v>0</v>
      </c>
      <c r="LO10" s="67">
        <f t="shared" si="129"/>
        <v>0</v>
      </c>
      <c r="LP10" s="67">
        <f t="shared" si="130"/>
        <v>0</v>
      </c>
      <c r="LQ10" s="67">
        <f t="shared" si="131"/>
        <v>0</v>
      </c>
      <c r="LR10" s="67">
        <f t="shared" si="132"/>
        <v>0</v>
      </c>
      <c r="LS10" s="30">
        <v>2</v>
      </c>
      <c r="LT10" s="51">
        <f t="shared" si="133"/>
        <v>40</v>
      </c>
      <c r="LU10" s="51" t="str">
        <f t="shared" si="134"/>
        <v/>
      </c>
      <c r="LV10" s="51" t="str">
        <f t="shared" si="135"/>
        <v/>
      </c>
      <c r="LW10" s="51" t="str">
        <f t="shared" si="136"/>
        <v/>
      </c>
      <c r="LX10" s="51" t="str">
        <f t="shared" si="137"/>
        <v/>
      </c>
      <c r="LY10" s="51" t="str">
        <f t="shared" si="138"/>
        <v/>
      </c>
      <c r="LZ10" s="51" t="str">
        <f t="shared" si="139"/>
        <v/>
      </c>
      <c r="MA10" s="51" t="str">
        <f t="shared" si="140"/>
        <v/>
      </c>
      <c r="MB10" s="51" t="str">
        <f t="shared" si="141"/>
        <v/>
      </c>
      <c r="MC10" s="51" t="str">
        <f t="shared" si="142"/>
        <v/>
      </c>
      <c r="MD10" s="51" t="str">
        <f t="shared" si="143"/>
        <v/>
      </c>
      <c r="ME10" s="51" t="str">
        <f t="shared" si="144"/>
        <v/>
      </c>
      <c r="MF10" s="51" t="str">
        <f t="shared" si="145"/>
        <v/>
      </c>
      <c r="MG10" s="51" t="str">
        <f t="shared" si="146"/>
        <v/>
      </c>
      <c r="MH10" s="51" t="str">
        <f t="shared" si="147"/>
        <v/>
      </c>
      <c r="MI10" s="51" t="str">
        <f t="shared" si="148"/>
        <v/>
      </c>
      <c r="MJ10" s="51" t="str">
        <f t="shared" si="149"/>
        <v/>
      </c>
      <c r="MK10" s="51" t="str">
        <f t="shared" si="150"/>
        <v/>
      </c>
      <c r="ML10" s="51" t="str">
        <f t="shared" si="151"/>
        <v/>
      </c>
      <c r="MM10" s="51" t="str">
        <f t="shared" si="152"/>
        <v/>
      </c>
      <c r="MN10" s="144">
        <f t="shared" si="153"/>
        <v>40</v>
      </c>
      <c r="MO10" s="29" t="str">
        <f t="shared" si="154"/>
        <v>1. C.I. GLOBAL SCIENTIFIC S.A.S NIT.: 830.067.880 - 4</v>
      </c>
      <c r="MP10" s="68">
        <f t="shared" si="155"/>
        <v>9639000</v>
      </c>
      <c r="MQ10" s="30">
        <v>2</v>
      </c>
      <c r="MR10" s="137">
        <f t="shared" ref="MR10:MR58" si="199">IFERROR(IF(MP10&gt;0,(G10-MP10),"F"),"D")</f>
        <v>73843.070000000298</v>
      </c>
      <c r="MS10" s="137" t="str">
        <f t="shared" ref="MS10:MS58" si="200">IF(MO10="DESIERTO",G10,"ADJUDICADO")</f>
        <v>ADJUDICADO</v>
      </c>
    </row>
    <row r="11" spans="1:357" ht="28.5" customHeight="1" x14ac:dyDescent="0.15">
      <c r="A11" s="43"/>
      <c r="B11" s="72" t="s">
        <v>57</v>
      </c>
      <c r="C11" s="73" t="s">
        <v>58</v>
      </c>
      <c r="D11" s="73" t="s">
        <v>59</v>
      </c>
      <c r="E11" s="73" t="s">
        <v>65</v>
      </c>
      <c r="F11" s="73">
        <v>1</v>
      </c>
      <c r="G11" s="23">
        <v>12162617.529999999</v>
      </c>
      <c r="H11" s="30">
        <v>3</v>
      </c>
      <c r="I11" s="86">
        <v>12138000</v>
      </c>
      <c r="J11" s="101" t="s">
        <v>61</v>
      </c>
      <c r="K11" s="101" t="s">
        <v>61</v>
      </c>
      <c r="L11" s="101" t="s">
        <v>61</v>
      </c>
      <c r="M11" s="105" t="s">
        <v>61</v>
      </c>
      <c r="N11" s="106" t="s">
        <v>61</v>
      </c>
      <c r="O11" s="101" t="s">
        <v>61</v>
      </c>
      <c r="P11" s="86">
        <v>11850039.039999999</v>
      </c>
      <c r="Q11" s="106" t="s">
        <v>61</v>
      </c>
      <c r="R11" s="101" t="s">
        <v>61</v>
      </c>
      <c r="S11" s="106" t="s">
        <v>61</v>
      </c>
      <c r="T11" s="106" t="s">
        <v>61</v>
      </c>
      <c r="U11" s="101" t="s">
        <v>61</v>
      </c>
      <c r="V11" s="101" t="s">
        <v>61</v>
      </c>
      <c r="W11" s="101" t="s">
        <v>61</v>
      </c>
      <c r="X11" s="101" t="s">
        <v>61</v>
      </c>
      <c r="Y11" s="101" t="s">
        <v>61</v>
      </c>
      <c r="Z11" s="101" t="s">
        <v>61</v>
      </c>
      <c r="AA11" s="101" t="s">
        <v>61</v>
      </c>
      <c r="AB11" s="101" t="s">
        <v>61</v>
      </c>
      <c r="AC11" s="41">
        <v>3</v>
      </c>
      <c r="AD11" s="103">
        <f t="shared" si="0"/>
        <v>12138000</v>
      </c>
      <c r="AE11" s="103" t="str">
        <f t="shared" si="1"/>
        <v>NC</v>
      </c>
      <c r="AF11" s="103" t="str">
        <f t="shared" si="2"/>
        <v>NC</v>
      </c>
      <c r="AG11" s="103" t="str">
        <f t="shared" si="3"/>
        <v>NC</v>
      </c>
      <c r="AH11" s="103" t="str">
        <f t="shared" si="4"/>
        <v>NC</v>
      </c>
      <c r="AI11" s="103" t="str">
        <f t="shared" si="5"/>
        <v>NC</v>
      </c>
      <c r="AJ11" s="103" t="str">
        <f t="shared" si="6"/>
        <v>NC</v>
      </c>
      <c r="AK11" s="103">
        <f t="shared" si="7"/>
        <v>11850039.039999999</v>
      </c>
      <c r="AL11" s="103" t="str">
        <f t="shared" si="8"/>
        <v>NC</v>
      </c>
      <c r="AM11" s="103" t="str">
        <f t="shared" si="9"/>
        <v>NC</v>
      </c>
      <c r="AN11" s="103" t="str">
        <f t="shared" si="10"/>
        <v>NC</v>
      </c>
      <c r="AO11" s="103" t="str">
        <f t="shared" si="11"/>
        <v>NC</v>
      </c>
      <c r="AP11" s="103" t="str">
        <f t="shared" si="12"/>
        <v>NC</v>
      </c>
      <c r="AQ11" s="103" t="str">
        <f t="shared" si="13"/>
        <v>NC</v>
      </c>
      <c r="AR11" s="103" t="str">
        <f t="shared" si="14"/>
        <v>NC</v>
      </c>
      <c r="AS11" s="103" t="str">
        <f t="shared" si="15"/>
        <v>NC</v>
      </c>
      <c r="AT11" s="103" t="str">
        <f t="shared" si="16"/>
        <v>NC</v>
      </c>
      <c r="AU11" s="103" t="str">
        <f t="shared" si="17"/>
        <v>NC</v>
      </c>
      <c r="AV11" s="103" t="str">
        <f t="shared" si="18"/>
        <v>NC</v>
      </c>
      <c r="AW11" s="103" t="str">
        <f t="shared" si="19"/>
        <v>NC</v>
      </c>
      <c r="AX11" s="30">
        <v>3</v>
      </c>
      <c r="AY11" s="90" t="s">
        <v>62</v>
      </c>
      <c r="AZ11" s="91" t="s">
        <v>63</v>
      </c>
      <c r="BA11" s="91" t="s">
        <v>63</v>
      </c>
      <c r="BB11" s="92" t="s">
        <v>63</v>
      </c>
      <c r="BC11" s="94" t="s">
        <v>63</v>
      </c>
      <c r="BD11" s="95" t="s">
        <v>63</v>
      </c>
      <c r="BE11" s="92" t="s">
        <v>63</v>
      </c>
      <c r="BF11" s="90" t="s">
        <v>62</v>
      </c>
      <c r="BG11" s="95" t="s">
        <v>63</v>
      </c>
      <c r="BH11" s="92" t="s">
        <v>63</v>
      </c>
      <c r="BI11" s="95" t="s">
        <v>63</v>
      </c>
      <c r="BJ11" s="95" t="s">
        <v>63</v>
      </c>
      <c r="BK11" s="92" t="s">
        <v>63</v>
      </c>
      <c r="BL11" s="92" t="s">
        <v>63</v>
      </c>
      <c r="BM11" s="92" t="s">
        <v>63</v>
      </c>
      <c r="BN11" s="92" t="s">
        <v>63</v>
      </c>
      <c r="BO11" s="92" t="s">
        <v>63</v>
      </c>
      <c r="BP11" s="92" t="s">
        <v>63</v>
      </c>
      <c r="BQ11" s="92" t="s">
        <v>63</v>
      </c>
      <c r="BR11" s="92" t="s">
        <v>63</v>
      </c>
      <c r="BS11" s="30">
        <v>3</v>
      </c>
      <c r="BT11" s="90" t="s">
        <v>62</v>
      </c>
      <c r="BU11" s="91" t="s">
        <v>62</v>
      </c>
      <c r="BV11" s="91" t="s">
        <v>62</v>
      </c>
      <c r="BW11" s="92" t="s">
        <v>62</v>
      </c>
      <c r="BX11" s="94" t="s">
        <v>62</v>
      </c>
      <c r="BY11" s="95" t="s">
        <v>62</v>
      </c>
      <c r="BZ11" s="92" t="s">
        <v>63</v>
      </c>
      <c r="CA11" s="104" t="s">
        <v>62</v>
      </c>
      <c r="CB11" s="95" t="s">
        <v>62</v>
      </c>
      <c r="CC11" s="92" t="s">
        <v>62</v>
      </c>
      <c r="CD11" s="95" t="s">
        <v>63</v>
      </c>
      <c r="CE11" s="95" t="s">
        <v>62</v>
      </c>
      <c r="CF11" s="92" t="s">
        <v>62</v>
      </c>
      <c r="CG11" s="92" t="s">
        <v>63</v>
      </c>
      <c r="CH11" s="92" t="s">
        <v>62</v>
      </c>
      <c r="CI11" s="92" t="s">
        <v>63</v>
      </c>
      <c r="CJ11" s="92" t="s">
        <v>62</v>
      </c>
      <c r="CK11" s="92" t="s">
        <v>62</v>
      </c>
      <c r="CL11" s="92" t="s">
        <v>62</v>
      </c>
      <c r="CM11" s="92" t="s">
        <v>62</v>
      </c>
      <c r="CN11" s="30">
        <v>3</v>
      </c>
      <c r="CO11" s="112" t="s">
        <v>62</v>
      </c>
      <c r="CP11" s="65" t="s">
        <v>62</v>
      </c>
      <c r="CQ11" s="65" t="s">
        <v>62</v>
      </c>
      <c r="CR11" s="113" t="s">
        <v>62</v>
      </c>
      <c r="CS11" s="115" t="s">
        <v>62</v>
      </c>
      <c r="CT11" s="116" t="s">
        <v>62</v>
      </c>
      <c r="CU11" s="113" t="s">
        <v>62</v>
      </c>
      <c r="CV11" s="112" t="s">
        <v>62</v>
      </c>
      <c r="CW11" s="116" t="s">
        <v>62</v>
      </c>
      <c r="CX11" s="113" t="s">
        <v>62</v>
      </c>
      <c r="CY11" s="116" t="s">
        <v>63</v>
      </c>
      <c r="CZ11" s="116" t="s">
        <v>62</v>
      </c>
      <c r="DA11" s="113" t="s">
        <v>62</v>
      </c>
      <c r="DB11" s="113" t="s">
        <v>62</v>
      </c>
      <c r="DC11" s="113" t="s">
        <v>62</v>
      </c>
      <c r="DD11" s="113" t="s">
        <v>62</v>
      </c>
      <c r="DE11" s="113" t="s">
        <v>62</v>
      </c>
      <c r="DF11" s="113" t="s">
        <v>62</v>
      </c>
      <c r="DG11" s="113" t="s">
        <v>62</v>
      </c>
      <c r="DH11" s="113" t="s">
        <v>62</v>
      </c>
      <c r="DI11" s="30">
        <v>3</v>
      </c>
      <c r="DJ11" s="42" t="str">
        <f t="shared" si="20"/>
        <v>CUMPLE</v>
      </c>
      <c r="DK11" s="42" t="str">
        <f t="shared" si="21"/>
        <v>NO CUMPLE</v>
      </c>
      <c r="DL11" s="42" t="str">
        <f t="shared" si="22"/>
        <v>NO CUMPLE</v>
      </c>
      <c r="DM11" s="42" t="str">
        <f t="shared" si="23"/>
        <v>NO CUMPLE</v>
      </c>
      <c r="DN11" s="42" t="str">
        <f t="shared" si="24"/>
        <v>NO CUMPLE</v>
      </c>
      <c r="DO11" s="42" t="str">
        <f t="shared" si="25"/>
        <v>NO CUMPLE</v>
      </c>
      <c r="DP11" s="42" t="str">
        <f t="shared" si="26"/>
        <v>NO CUMPLE</v>
      </c>
      <c r="DQ11" s="42" t="str">
        <f t="shared" si="27"/>
        <v>CUMPLE</v>
      </c>
      <c r="DR11" s="42" t="str">
        <f t="shared" si="28"/>
        <v>NO CUMPLE</v>
      </c>
      <c r="DS11" s="42" t="str">
        <f t="shared" si="29"/>
        <v>NO CUMPLE</v>
      </c>
      <c r="DT11" s="42" t="str">
        <f t="shared" si="30"/>
        <v>NO CUMPLE</v>
      </c>
      <c r="DU11" s="42" t="str">
        <f t="shared" si="31"/>
        <v>NO CUMPLE</v>
      </c>
      <c r="DV11" s="42" t="str">
        <f t="shared" si="32"/>
        <v>NO CUMPLE</v>
      </c>
      <c r="DW11" s="42" t="str">
        <f t="shared" si="33"/>
        <v>NO CUMPLE</v>
      </c>
      <c r="DX11" s="42" t="str">
        <f t="shared" si="34"/>
        <v>NO CUMPLE</v>
      </c>
      <c r="DY11" s="42" t="str">
        <f t="shared" si="35"/>
        <v>NO CUMPLE</v>
      </c>
      <c r="DZ11" s="42" t="str">
        <f t="shared" si="36"/>
        <v>NO CUMPLE</v>
      </c>
      <c r="EA11" s="42" t="str">
        <f t="shared" si="37"/>
        <v>NO CUMPLE</v>
      </c>
      <c r="EB11" s="42" t="str">
        <f t="shared" si="38"/>
        <v>NO CUMPLE</v>
      </c>
      <c r="EC11" s="42" t="str">
        <f t="shared" si="39"/>
        <v>NO CUMPLE</v>
      </c>
      <c r="ED11" s="30">
        <v>3</v>
      </c>
      <c r="EE11" s="122" t="s">
        <v>62</v>
      </c>
      <c r="EF11" s="65" t="s">
        <v>61</v>
      </c>
      <c r="EG11" s="65" t="s">
        <v>61</v>
      </c>
      <c r="EH11" s="65" t="s">
        <v>61</v>
      </c>
      <c r="EI11" s="124" t="s">
        <v>61</v>
      </c>
      <c r="EJ11" s="125" t="s">
        <v>61</v>
      </c>
      <c r="EK11" s="65" t="s">
        <v>61</v>
      </c>
      <c r="EL11" s="122" t="s">
        <v>63</v>
      </c>
      <c r="EM11" s="125" t="s">
        <v>61</v>
      </c>
      <c r="EN11" s="65" t="s">
        <v>61</v>
      </c>
      <c r="EO11" s="125" t="s">
        <v>61</v>
      </c>
      <c r="EP11" s="125" t="s">
        <v>61</v>
      </c>
      <c r="EQ11" s="65" t="s">
        <v>61</v>
      </c>
      <c r="ER11" s="65" t="s">
        <v>61</v>
      </c>
      <c r="ES11" s="65" t="s">
        <v>61</v>
      </c>
      <c r="ET11" s="65" t="s">
        <v>61</v>
      </c>
      <c r="EU11" s="65" t="s">
        <v>61</v>
      </c>
      <c r="EV11" s="65" t="s">
        <v>61</v>
      </c>
      <c r="EW11" s="65" t="s">
        <v>61</v>
      </c>
      <c r="EX11" s="65" t="s">
        <v>61</v>
      </c>
      <c r="EY11" s="30">
        <v>3</v>
      </c>
      <c r="EZ11" s="122" t="s">
        <v>62</v>
      </c>
      <c r="FA11" s="65" t="s">
        <v>61</v>
      </c>
      <c r="FB11" s="65" t="s">
        <v>61</v>
      </c>
      <c r="FC11" s="65" t="s">
        <v>61</v>
      </c>
      <c r="FD11" s="124" t="s">
        <v>61</v>
      </c>
      <c r="FE11" s="125" t="s">
        <v>61</v>
      </c>
      <c r="FF11" s="65" t="s">
        <v>61</v>
      </c>
      <c r="FG11" s="122" t="s">
        <v>62</v>
      </c>
      <c r="FH11" s="125" t="s">
        <v>61</v>
      </c>
      <c r="FI11" s="65" t="s">
        <v>61</v>
      </c>
      <c r="FJ11" s="125" t="s">
        <v>61</v>
      </c>
      <c r="FK11" s="125" t="s">
        <v>61</v>
      </c>
      <c r="FL11" s="65" t="s">
        <v>61</v>
      </c>
      <c r="FM11" s="65" t="s">
        <v>61</v>
      </c>
      <c r="FN11" s="65" t="s">
        <v>61</v>
      </c>
      <c r="FO11" s="65" t="s">
        <v>61</v>
      </c>
      <c r="FP11" s="65" t="s">
        <v>61</v>
      </c>
      <c r="FQ11" s="65" t="s">
        <v>61</v>
      </c>
      <c r="FR11" s="65" t="s">
        <v>61</v>
      </c>
      <c r="FS11" s="65" t="s">
        <v>61</v>
      </c>
      <c r="FT11" s="30">
        <v>3</v>
      </c>
      <c r="FU11" s="24">
        <f t="shared" si="40"/>
        <v>12138000</v>
      </c>
      <c r="FV11" s="24" t="str">
        <f t="shared" si="41"/>
        <v/>
      </c>
      <c r="FW11" s="24" t="str">
        <f t="shared" si="42"/>
        <v/>
      </c>
      <c r="FX11" s="24" t="str">
        <f t="shared" si="43"/>
        <v/>
      </c>
      <c r="FY11" s="24" t="str">
        <f t="shared" si="44"/>
        <v/>
      </c>
      <c r="FZ11" s="24" t="str">
        <f t="shared" si="45"/>
        <v/>
      </c>
      <c r="GA11" s="24" t="str">
        <f t="shared" si="46"/>
        <v/>
      </c>
      <c r="GB11" s="24" t="str">
        <f t="shared" si="47"/>
        <v/>
      </c>
      <c r="GC11" s="24" t="str">
        <f t="shared" si="48"/>
        <v/>
      </c>
      <c r="GD11" s="24" t="str">
        <f t="shared" si="49"/>
        <v/>
      </c>
      <c r="GE11" s="24" t="str">
        <f t="shared" si="50"/>
        <v/>
      </c>
      <c r="GF11" s="24" t="str">
        <f t="shared" si="51"/>
        <v/>
      </c>
      <c r="GG11" s="24" t="str">
        <f t="shared" si="52"/>
        <v/>
      </c>
      <c r="GH11" s="24" t="str">
        <f t="shared" si="53"/>
        <v/>
      </c>
      <c r="GI11" s="24" t="str">
        <f t="shared" si="54"/>
        <v/>
      </c>
      <c r="GJ11" s="24" t="str">
        <f t="shared" si="55"/>
        <v/>
      </c>
      <c r="GK11" s="24" t="str">
        <f t="shared" si="56"/>
        <v/>
      </c>
      <c r="GL11" s="24" t="str">
        <f t="shared" si="57"/>
        <v/>
      </c>
      <c r="GM11" s="24" t="str">
        <f t="shared" si="58"/>
        <v/>
      </c>
      <c r="GN11" s="24" t="str">
        <f t="shared" si="59"/>
        <v/>
      </c>
      <c r="GO11" s="24">
        <v>12162617.529999999</v>
      </c>
      <c r="GP11" s="24">
        <v>12162617.529999999</v>
      </c>
      <c r="GQ11" s="44">
        <f t="shared" si="60"/>
        <v>1</v>
      </c>
      <c r="GR11" s="44">
        <f t="shared" si="156"/>
        <v>1</v>
      </c>
      <c r="GS11" s="145">
        <f>IFERROR(ROUND((SUM(FU11:GN11)+(GO11*GR11))/(COUNT(FU11:GN11) + GR11), 2),0)</f>
        <v>12150308.77</v>
      </c>
      <c r="GT11" s="45">
        <f t="shared" si="157"/>
        <v>45563.657887499998</v>
      </c>
      <c r="GU11" s="30">
        <v>3</v>
      </c>
      <c r="GV11" s="46">
        <f t="shared" si="61"/>
        <v>26639.652220130371</v>
      </c>
      <c r="GW11" s="46" t="str">
        <f t="shared" si="62"/>
        <v/>
      </c>
      <c r="GX11" s="46" t="str">
        <f t="shared" si="63"/>
        <v/>
      </c>
      <c r="GY11" s="46" t="str">
        <f t="shared" si="64"/>
        <v/>
      </c>
      <c r="GZ11" s="46" t="str">
        <f t="shared" si="65"/>
        <v/>
      </c>
      <c r="HA11" s="46" t="str">
        <f t="shared" si="66"/>
        <v/>
      </c>
      <c r="HB11" s="46" t="str">
        <f t="shared" si="67"/>
        <v/>
      </c>
      <c r="HC11" s="46" t="str">
        <f t="shared" si="68"/>
        <v/>
      </c>
      <c r="HD11" s="46" t="str">
        <f t="shared" si="69"/>
        <v/>
      </c>
      <c r="HE11" s="46" t="str">
        <f t="shared" si="70"/>
        <v/>
      </c>
      <c r="HF11" s="46" t="str">
        <f t="shared" si="71"/>
        <v/>
      </c>
      <c r="HG11" s="46" t="str">
        <f t="shared" si="72"/>
        <v/>
      </c>
      <c r="HH11" s="46" t="str">
        <f t="shared" si="73"/>
        <v/>
      </c>
      <c r="HI11" s="46" t="str">
        <f t="shared" si="74"/>
        <v/>
      </c>
      <c r="HJ11" s="46" t="str">
        <f t="shared" si="75"/>
        <v/>
      </c>
      <c r="HK11" s="46" t="str">
        <f t="shared" si="76"/>
        <v/>
      </c>
      <c r="HL11" s="46" t="str">
        <f t="shared" si="77"/>
        <v/>
      </c>
      <c r="HM11" s="46" t="str">
        <f t="shared" si="78"/>
        <v/>
      </c>
      <c r="HN11" s="46" t="str">
        <f t="shared" si="79"/>
        <v/>
      </c>
      <c r="HO11" s="46" t="str">
        <f t="shared" si="80"/>
        <v/>
      </c>
      <c r="HP11" s="30">
        <v>3</v>
      </c>
      <c r="HQ11" s="47">
        <f t="shared" si="81"/>
        <v>12308.769999999553</v>
      </c>
      <c r="HR11" s="47" t="str">
        <f t="shared" si="82"/>
        <v/>
      </c>
      <c r="HS11" s="47" t="str">
        <f t="shared" si="83"/>
        <v/>
      </c>
      <c r="HT11" s="47" t="str">
        <f t="shared" si="84"/>
        <v/>
      </c>
      <c r="HU11" s="47" t="str">
        <f t="shared" si="85"/>
        <v/>
      </c>
      <c r="HV11" s="47" t="str">
        <f t="shared" si="86"/>
        <v/>
      </c>
      <c r="HW11" s="47" t="str">
        <f t="shared" si="87"/>
        <v/>
      </c>
      <c r="HX11" s="47" t="str">
        <f t="shared" si="88"/>
        <v/>
      </c>
      <c r="HY11" s="47" t="str">
        <f t="shared" si="89"/>
        <v/>
      </c>
      <c r="HZ11" s="47" t="str">
        <f t="shared" si="90"/>
        <v/>
      </c>
      <c r="IA11" s="47" t="str">
        <f t="shared" si="91"/>
        <v/>
      </c>
      <c r="IB11" s="47" t="str">
        <f t="shared" si="92"/>
        <v/>
      </c>
      <c r="IC11" s="47" t="str">
        <f t="shared" si="93"/>
        <v/>
      </c>
      <c r="ID11" s="47" t="str">
        <f t="shared" si="94"/>
        <v/>
      </c>
      <c r="IE11" s="47" t="str">
        <f t="shared" si="95"/>
        <v/>
      </c>
      <c r="IF11" s="47" t="str">
        <f t="shared" si="96"/>
        <v/>
      </c>
      <c r="IG11" s="47" t="str">
        <f t="shared" si="97"/>
        <v/>
      </c>
      <c r="IH11" s="47" t="str">
        <f t="shared" si="98"/>
        <v/>
      </c>
      <c r="II11" s="47" t="str">
        <f t="shared" si="99"/>
        <v/>
      </c>
      <c r="IJ11" s="47" t="str">
        <f t="shared" si="100"/>
        <v/>
      </c>
      <c r="IK11" s="30">
        <v>3</v>
      </c>
      <c r="IL11" s="48">
        <f t="shared" si="158"/>
        <v>39.959478330195559</v>
      </c>
      <c r="IM11" s="48" t="str">
        <f t="shared" si="159"/>
        <v/>
      </c>
      <c r="IN11" s="48" t="str">
        <f t="shared" si="160"/>
        <v/>
      </c>
      <c r="IO11" s="48" t="str">
        <f t="shared" si="161"/>
        <v/>
      </c>
      <c r="IP11" s="48" t="str">
        <f t="shared" si="162"/>
        <v/>
      </c>
      <c r="IQ11" s="48" t="str">
        <f t="shared" si="163"/>
        <v/>
      </c>
      <c r="IR11" s="48" t="str">
        <f t="shared" si="164"/>
        <v/>
      </c>
      <c r="IS11" s="48" t="str">
        <f t="shared" si="165"/>
        <v/>
      </c>
      <c r="IT11" s="48" t="str">
        <f t="shared" si="166"/>
        <v/>
      </c>
      <c r="IU11" s="48" t="str">
        <f t="shared" si="167"/>
        <v/>
      </c>
      <c r="IV11" s="48" t="str">
        <f t="shared" si="168"/>
        <v/>
      </c>
      <c r="IW11" s="48" t="str">
        <f t="shared" si="169"/>
        <v/>
      </c>
      <c r="IX11" s="48" t="str">
        <f t="shared" si="170"/>
        <v/>
      </c>
      <c r="IY11" s="48" t="str">
        <f t="shared" si="171"/>
        <v/>
      </c>
      <c r="IZ11" s="48" t="str">
        <f t="shared" si="172"/>
        <v/>
      </c>
      <c r="JA11" s="48" t="str">
        <f t="shared" si="173"/>
        <v/>
      </c>
      <c r="JB11" s="48" t="str">
        <f t="shared" si="174"/>
        <v/>
      </c>
      <c r="JC11" s="48" t="str">
        <f t="shared" si="175"/>
        <v/>
      </c>
      <c r="JD11" s="48" t="str">
        <f t="shared" si="176"/>
        <v/>
      </c>
      <c r="JE11" s="48" t="str">
        <f t="shared" si="177"/>
        <v/>
      </c>
      <c r="JF11" s="49">
        <f t="shared" si="102"/>
        <v>39.959478330195559</v>
      </c>
      <c r="JG11" s="49">
        <f t="shared" si="178"/>
        <v>39.959478330195559</v>
      </c>
      <c r="JH11" s="30">
        <v>3</v>
      </c>
      <c r="JI11" s="50">
        <f t="shared" si="179"/>
        <v>40</v>
      </c>
      <c r="JJ11" s="50" t="str">
        <f t="shared" si="180"/>
        <v/>
      </c>
      <c r="JK11" s="50" t="str">
        <f t="shared" si="181"/>
        <v/>
      </c>
      <c r="JL11" s="50" t="str">
        <f t="shared" si="182"/>
        <v/>
      </c>
      <c r="JM11" s="50" t="str">
        <f t="shared" si="183"/>
        <v/>
      </c>
      <c r="JN11" s="50" t="str">
        <f t="shared" si="184"/>
        <v/>
      </c>
      <c r="JO11" s="50" t="str">
        <f t="shared" si="185"/>
        <v/>
      </c>
      <c r="JP11" s="50" t="str">
        <f t="shared" si="186"/>
        <v/>
      </c>
      <c r="JQ11" s="50" t="str">
        <f t="shared" si="187"/>
        <v/>
      </c>
      <c r="JR11" s="50" t="str">
        <f t="shared" si="188"/>
        <v/>
      </c>
      <c r="JS11" s="50" t="str">
        <f t="shared" si="189"/>
        <v/>
      </c>
      <c r="JT11" s="50" t="str">
        <f t="shared" si="190"/>
        <v/>
      </c>
      <c r="JU11" s="50" t="str">
        <f t="shared" si="191"/>
        <v/>
      </c>
      <c r="JV11" s="50" t="str">
        <f t="shared" si="192"/>
        <v/>
      </c>
      <c r="JW11" s="50" t="str">
        <f t="shared" si="193"/>
        <v/>
      </c>
      <c r="JX11" s="50" t="str">
        <f t="shared" si="194"/>
        <v/>
      </c>
      <c r="JY11" s="50" t="str">
        <f t="shared" si="195"/>
        <v/>
      </c>
      <c r="JZ11" s="50" t="str">
        <f t="shared" si="196"/>
        <v/>
      </c>
      <c r="KA11" s="50" t="str">
        <f t="shared" si="197"/>
        <v/>
      </c>
      <c r="KB11" s="50" t="str">
        <f t="shared" si="198"/>
        <v/>
      </c>
      <c r="KC11" s="30">
        <v>3</v>
      </c>
      <c r="KD11" s="122">
        <v>24</v>
      </c>
      <c r="KE11" s="65"/>
      <c r="KF11" s="65"/>
      <c r="KG11" s="130"/>
      <c r="KH11" s="132"/>
      <c r="KI11" s="133"/>
      <c r="KJ11" s="130"/>
      <c r="KK11" s="122">
        <f>6*12</f>
        <v>72</v>
      </c>
      <c r="KL11" s="133"/>
      <c r="KM11" s="130"/>
      <c r="KN11" s="133"/>
      <c r="KO11" s="133"/>
      <c r="KP11" s="130"/>
      <c r="KQ11" s="130"/>
      <c r="KR11" s="130"/>
      <c r="KS11" s="130"/>
      <c r="KT11" s="130"/>
      <c r="KU11" s="130"/>
      <c r="KV11" s="130"/>
      <c r="KW11" s="130"/>
      <c r="KX11" s="30">
        <v>3</v>
      </c>
      <c r="KY11" s="67">
        <f t="shared" si="113"/>
        <v>0</v>
      </c>
      <c r="KZ11" s="67">
        <f t="shared" si="114"/>
        <v>0</v>
      </c>
      <c r="LA11" s="67">
        <f t="shared" si="115"/>
        <v>0</v>
      </c>
      <c r="LB11" s="67">
        <f t="shared" si="116"/>
        <v>0</v>
      </c>
      <c r="LC11" s="67">
        <f t="shared" si="117"/>
        <v>0</v>
      </c>
      <c r="LD11" s="67">
        <f t="shared" si="118"/>
        <v>0</v>
      </c>
      <c r="LE11" s="67">
        <f t="shared" si="119"/>
        <v>0</v>
      </c>
      <c r="LF11" s="67">
        <f t="shared" si="120"/>
        <v>60</v>
      </c>
      <c r="LG11" s="67">
        <f t="shared" si="121"/>
        <v>0</v>
      </c>
      <c r="LH11" s="67">
        <f t="shared" si="122"/>
        <v>0</v>
      </c>
      <c r="LI11" s="67">
        <f t="shared" si="123"/>
        <v>0</v>
      </c>
      <c r="LJ11" s="67">
        <f t="shared" si="124"/>
        <v>0</v>
      </c>
      <c r="LK11" s="67">
        <f t="shared" si="125"/>
        <v>0</v>
      </c>
      <c r="LL11" s="67">
        <f t="shared" si="126"/>
        <v>0</v>
      </c>
      <c r="LM11" s="67">
        <f t="shared" si="127"/>
        <v>0</v>
      </c>
      <c r="LN11" s="67">
        <f t="shared" si="128"/>
        <v>0</v>
      </c>
      <c r="LO11" s="67">
        <f t="shared" si="129"/>
        <v>0</v>
      </c>
      <c r="LP11" s="67">
        <f t="shared" si="130"/>
        <v>0</v>
      </c>
      <c r="LQ11" s="67">
        <f t="shared" si="131"/>
        <v>0</v>
      </c>
      <c r="LR11" s="67">
        <f t="shared" si="132"/>
        <v>0</v>
      </c>
      <c r="LS11" s="30">
        <v>3</v>
      </c>
      <c r="LT11" s="51">
        <f t="shared" si="133"/>
        <v>40</v>
      </c>
      <c r="LU11" s="51" t="str">
        <f t="shared" si="134"/>
        <v/>
      </c>
      <c r="LV11" s="51" t="str">
        <f t="shared" si="135"/>
        <v/>
      </c>
      <c r="LW11" s="51" t="str">
        <f t="shared" si="136"/>
        <v/>
      </c>
      <c r="LX11" s="51" t="str">
        <f t="shared" si="137"/>
        <v/>
      </c>
      <c r="LY11" s="51" t="str">
        <f t="shared" si="138"/>
        <v/>
      </c>
      <c r="LZ11" s="51" t="str">
        <f t="shared" si="139"/>
        <v/>
      </c>
      <c r="MA11" s="51" t="str">
        <f t="shared" si="140"/>
        <v/>
      </c>
      <c r="MB11" s="51" t="str">
        <f t="shared" si="141"/>
        <v/>
      </c>
      <c r="MC11" s="51" t="str">
        <f t="shared" si="142"/>
        <v/>
      </c>
      <c r="MD11" s="51" t="str">
        <f t="shared" si="143"/>
        <v/>
      </c>
      <c r="ME11" s="51" t="str">
        <f t="shared" si="144"/>
        <v/>
      </c>
      <c r="MF11" s="51" t="str">
        <f t="shared" si="145"/>
        <v/>
      </c>
      <c r="MG11" s="51" t="str">
        <f t="shared" si="146"/>
        <v/>
      </c>
      <c r="MH11" s="51" t="str">
        <f t="shared" si="147"/>
        <v/>
      </c>
      <c r="MI11" s="51" t="str">
        <f t="shared" si="148"/>
        <v/>
      </c>
      <c r="MJ11" s="51" t="str">
        <f t="shared" si="149"/>
        <v/>
      </c>
      <c r="MK11" s="51" t="str">
        <f t="shared" si="150"/>
        <v/>
      </c>
      <c r="ML11" s="51" t="str">
        <f t="shared" si="151"/>
        <v/>
      </c>
      <c r="MM11" s="51" t="str">
        <f t="shared" si="152"/>
        <v/>
      </c>
      <c r="MN11" s="144">
        <f t="shared" si="153"/>
        <v>40</v>
      </c>
      <c r="MO11" s="29" t="str">
        <f t="shared" si="154"/>
        <v>1. C.I. GLOBAL SCIENTIFIC S.A.S NIT.: 830.067.880 - 4</v>
      </c>
      <c r="MP11" s="68">
        <f t="shared" si="155"/>
        <v>12138000</v>
      </c>
      <c r="MQ11" s="30">
        <v>3</v>
      </c>
      <c r="MR11" s="137">
        <f t="shared" si="199"/>
        <v>24617.529999999329</v>
      </c>
      <c r="MS11" s="137" t="str">
        <f t="shared" si="200"/>
        <v>ADJUDICADO</v>
      </c>
    </row>
    <row r="12" spans="1:357" ht="29.25" customHeight="1" x14ac:dyDescent="0.15">
      <c r="A12" s="43"/>
      <c r="B12" s="72" t="s">
        <v>57</v>
      </c>
      <c r="C12" s="73" t="s">
        <v>58</v>
      </c>
      <c r="D12" s="73" t="s">
        <v>59</v>
      </c>
      <c r="E12" s="73" t="s">
        <v>66</v>
      </c>
      <c r="F12" s="74">
        <v>1</v>
      </c>
      <c r="G12" s="23">
        <v>6490402.7999999998</v>
      </c>
      <c r="H12" s="29">
        <v>4</v>
      </c>
      <c r="I12" s="86">
        <v>6426000</v>
      </c>
      <c r="J12" s="101" t="s">
        <v>61</v>
      </c>
      <c r="K12" s="101" t="s">
        <v>61</v>
      </c>
      <c r="L12" s="101" t="s">
        <v>61</v>
      </c>
      <c r="M12" s="105" t="s">
        <v>61</v>
      </c>
      <c r="N12" s="106" t="s">
        <v>61</v>
      </c>
      <c r="O12" s="101" t="s">
        <v>61</v>
      </c>
      <c r="P12" s="86">
        <v>6323599.3100000005</v>
      </c>
      <c r="Q12" s="106" t="s">
        <v>61</v>
      </c>
      <c r="R12" s="101" t="s">
        <v>61</v>
      </c>
      <c r="S12" s="101" t="s">
        <v>61</v>
      </c>
      <c r="T12" s="101" t="s">
        <v>61</v>
      </c>
      <c r="U12" s="101" t="s">
        <v>61</v>
      </c>
      <c r="V12" s="101" t="s">
        <v>61</v>
      </c>
      <c r="W12" s="101" t="s">
        <v>61</v>
      </c>
      <c r="X12" s="101" t="s">
        <v>61</v>
      </c>
      <c r="Y12" s="101" t="s">
        <v>61</v>
      </c>
      <c r="Z12" s="101" t="s">
        <v>61</v>
      </c>
      <c r="AA12" s="101" t="s">
        <v>61</v>
      </c>
      <c r="AB12" s="101" t="s">
        <v>61</v>
      </c>
      <c r="AC12" s="41">
        <v>4</v>
      </c>
      <c r="AD12" s="103">
        <f t="shared" si="0"/>
        <v>6426000</v>
      </c>
      <c r="AE12" s="103" t="str">
        <f t="shared" si="1"/>
        <v>NC</v>
      </c>
      <c r="AF12" s="103" t="str">
        <f t="shared" si="2"/>
        <v>NC</v>
      </c>
      <c r="AG12" s="103" t="str">
        <f t="shared" si="3"/>
        <v>NC</v>
      </c>
      <c r="AH12" s="103" t="str">
        <f t="shared" si="4"/>
        <v>NC</v>
      </c>
      <c r="AI12" s="103" t="str">
        <f t="shared" si="5"/>
        <v>NC</v>
      </c>
      <c r="AJ12" s="103" t="str">
        <f t="shared" si="6"/>
        <v>NC</v>
      </c>
      <c r="AK12" s="103">
        <f t="shared" si="7"/>
        <v>6323599.3100000005</v>
      </c>
      <c r="AL12" s="103" t="str">
        <f t="shared" si="8"/>
        <v>NC</v>
      </c>
      <c r="AM12" s="103" t="str">
        <f t="shared" si="9"/>
        <v>NC</v>
      </c>
      <c r="AN12" s="103" t="str">
        <f t="shared" si="10"/>
        <v>NC</v>
      </c>
      <c r="AO12" s="103" t="str">
        <f t="shared" si="11"/>
        <v>NC</v>
      </c>
      <c r="AP12" s="103" t="str">
        <f t="shared" si="12"/>
        <v>NC</v>
      </c>
      <c r="AQ12" s="103" t="str">
        <f t="shared" si="13"/>
        <v>NC</v>
      </c>
      <c r="AR12" s="103" t="str">
        <f t="shared" si="14"/>
        <v>NC</v>
      </c>
      <c r="AS12" s="103" t="str">
        <f t="shared" si="15"/>
        <v>NC</v>
      </c>
      <c r="AT12" s="103" t="str">
        <f t="shared" si="16"/>
        <v>NC</v>
      </c>
      <c r="AU12" s="103" t="str">
        <f t="shared" si="17"/>
        <v>NC</v>
      </c>
      <c r="AV12" s="103" t="str">
        <f t="shared" si="18"/>
        <v>NC</v>
      </c>
      <c r="AW12" s="103" t="str">
        <f t="shared" si="19"/>
        <v>NC</v>
      </c>
      <c r="AX12" s="29">
        <v>4</v>
      </c>
      <c r="AY12" s="90" t="s">
        <v>62</v>
      </c>
      <c r="AZ12" s="91" t="s">
        <v>63</v>
      </c>
      <c r="BA12" s="91" t="s">
        <v>63</v>
      </c>
      <c r="BB12" s="92" t="s">
        <v>63</v>
      </c>
      <c r="BC12" s="94" t="s">
        <v>63</v>
      </c>
      <c r="BD12" s="95" t="s">
        <v>63</v>
      </c>
      <c r="BE12" s="92" t="s">
        <v>63</v>
      </c>
      <c r="BF12" s="90" t="s">
        <v>62</v>
      </c>
      <c r="BG12" s="95" t="s">
        <v>63</v>
      </c>
      <c r="BH12" s="92" t="s">
        <v>63</v>
      </c>
      <c r="BI12" s="92" t="s">
        <v>63</v>
      </c>
      <c r="BJ12" s="92" t="s">
        <v>63</v>
      </c>
      <c r="BK12" s="92" t="s">
        <v>63</v>
      </c>
      <c r="BL12" s="92" t="s">
        <v>63</v>
      </c>
      <c r="BM12" s="92" t="s">
        <v>63</v>
      </c>
      <c r="BN12" s="92" t="s">
        <v>63</v>
      </c>
      <c r="BO12" s="92" t="s">
        <v>63</v>
      </c>
      <c r="BP12" s="92" t="s">
        <v>63</v>
      </c>
      <c r="BQ12" s="92" t="s">
        <v>63</v>
      </c>
      <c r="BR12" s="92" t="s">
        <v>63</v>
      </c>
      <c r="BS12" s="30">
        <v>4</v>
      </c>
      <c r="BT12" s="90" t="s">
        <v>62</v>
      </c>
      <c r="BU12" s="91" t="s">
        <v>62</v>
      </c>
      <c r="BV12" s="91" t="s">
        <v>62</v>
      </c>
      <c r="BW12" s="92" t="s">
        <v>62</v>
      </c>
      <c r="BX12" s="94" t="s">
        <v>62</v>
      </c>
      <c r="BY12" s="95" t="s">
        <v>62</v>
      </c>
      <c r="BZ12" s="92" t="s">
        <v>63</v>
      </c>
      <c r="CA12" s="104" t="s">
        <v>62</v>
      </c>
      <c r="CB12" s="95" t="s">
        <v>62</v>
      </c>
      <c r="CC12" s="92" t="s">
        <v>62</v>
      </c>
      <c r="CD12" s="92" t="s">
        <v>63</v>
      </c>
      <c r="CE12" s="92" t="s">
        <v>62</v>
      </c>
      <c r="CF12" s="92" t="s">
        <v>62</v>
      </c>
      <c r="CG12" s="92" t="s">
        <v>63</v>
      </c>
      <c r="CH12" s="92" t="s">
        <v>62</v>
      </c>
      <c r="CI12" s="92" t="s">
        <v>63</v>
      </c>
      <c r="CJ12" s="92" t="s">
        <v>62</v>
      </c>
      <c r="CK12" s="92" t="s">
        <v>62</v>
      </c>
      <c r="CL12" s="92" t="s">
        <v>62</v>
      </c>
      <c r="CM12" s="92" t="s">
        <v>62</v>
      </c>
      <c r="CN12" s="30">
        <v>4</v>
      </c>
      <c r="CO12" s="112" t="s">
        <v>62</v>
      </c>
      <c r="CP12" s="65" t="s">
        <v>62</v>
      </c>
      <c r="CQ12" s="65" t="s">
        <v>62</v>
      </c>
      <c r="CR12" s="113" t="s">
        <v>62</v>
      </c>
      <c r="CS12" s="115" t="s">
        <v>62</v>
      </c>
      <c r="CT12" s="116" t="s">
        <v>62</v>
      </c>
      <c r="CU12" s="113" t="s">
        <v>62</v>
      </c>
      <c r="CV12" s="112" t="s">
        <v>62</v>
      </c>
      <c r="CW12" s="116" t="s">
        <v>62</v>
      </c>
      <c r="CX12" s="113" t="s">
        <v>62</v>
      </c>
      <c r="CY12" s="113" t="s">
        <v>63</v>
      </c>
      <c r="CZ12" s="113" t="s">
        <v>62</v>
      </c>
      <c r="DA12" s="113" t="s">
        <v>62</v>
      </c>
      <c r="DB12" s="113" t="s">
        <v>62</v>
      </c>
      <c r="DC12" s="113" t="s">
        <v>62</v>
      </c>
      <c r="DD12" s="113" t="s">
        <v>62</v>
      </c>
      <c r="DE12" s="113" t="s">
        <v>62</v>
      </c>
      <c r="DF12" s="113" t="s">
        <v>62</v>
      </c>
      <c r="DG12" s="113" t="s">
        <v>62</v>
      </c>
      <c r="DH12" s="113" t="s">
        <v>62</v>
      </c>
      <c r="DI12" s="30">
        <v>4</v>
      </c>
      <c r="DJ12" s="42" t="str">
        <f t="shared" si="20"/>
        <v>CUMPLE</v>
      </c>
      <c r="DK12" s="42" t="str">
        <f t="shared" si="21"/>
        <v>NO CUMPLE</v>
      </c>
      <c r="DL12" s="42" t="str">
        <f t="shared" si="22"/>
        <v>NO CUMPLE</v>
      </c>
      <c r="DM12" s="42" t="str">
        <f t="shared" si="23"/>
        <v>NO CUMPLE</v>
      </c>
      <c r="DN12" s="42" t="str">
        <f t="shared" si="24"/>
        <v>NO CUMPLE</v>
      </c>
      <c r="DO12" s="42" t="str">
        <f t="shared" si="25"/>
        <v>NO CUMPLE</v>
      </c>
      <c r="DP12" s="42" t="str">
        <f t="shared" si="26"/>
        <v>NO CUMPLE</v>
      </c>
      <c r="DQ12" s="42" t="str">
        <f t="shared" si="27"/>
        <v>CUMPLE</v>
      </c>
      <c r="DR12" s="42" t="str">
        <f t="shared" si="28"/>
        <v>NO CUMPLE</v>
      </c>
      <c r="DS12" s="42" t="str">
        <f t="shared" si="29"/>
        <v>NO CUMPLE</v>
      </c>
      <c r="DT12" s="42" t="str">
        <f t="shared" si="30"/>
        <v>NO CUMPLE</v>
      </c>
      <c r="DU12" s="42" t="str">
        <f t="shared" si="31"/>
        <v>NO CUMPLE</v>
      </c>
      <c r="DV12" s="42" t="str">
        <f t="shared" si="32"/>
        <v>NO CUMPLE</v>
      </c>
      <c r="DW12" s="42" t="str">
        <f t="shared" si="33"/>
        <v>NO CUMPLE</v>
      </c>
      <c r="DX12" s="42" t="str">
        <f t="shared" si="34"/>
        <v>NO CUMPLE</v>
      </c>
      <c r="DY12" s="42" t="str">
        <f t="shared" si="35"/>
        <v>NO CUMPLE</v>
      </c>
      <c r="DZ12" s="42" t="str">
        <f t="shared" si="36"/>
        <v>NO CUMPLE</v>
      </c>
      <c r="EA12" s="42" t="str">
        <f t="shared" si="37"/>
        <v>NO CUMPLE</v>
      </c>
      <c r="EB12" s="42" t="str">
        <f t="shared" si="38"/>
        <v>NO CUMPLE</v>
      </c>
      <c r="EC12" s="42" t="str">
        <f t="shared" si="39"/>
        <v>NO CUMPLE</v>
      </c>
      <c r="ED12" s="30">
        <v>4</v>
      </c>
      <c r="EE12" s="122" t="s">
        <v>62</v>
      </c>
      <c r="EF12" s="65" t="s">
        <v>61</v>
      </c>
      <c r="EG12" s="65" t="s">
        <v>61</v>
      </c>
      <c r="EH12" s="65" t="s">
        <v>61</v>
      </c>
      <c r="EI12" s="124" t="s">
        <v>61</v>
      </c>
      <c r="EJ12" s="125" t="s">
        <v>61</v>
      </c>
      <c r="EK12" s="65" t="s">
        <v>61</v>
      </c>
      <c r="EL12" s="122" t="s">
        <v>62</v>
      </c>
      <c r="EM12" s="125" t="s">
        <v>61</v>
      </c>
      <c r="EN12" s="65" t="s">
        <v>61</v>
      </c>
      <c r="EO12" s="65" t="s">
        <v>61</v>
      </c>
      <c r="EP12" s="65" t="s">
        <v>61</v>
      </c>
      <c r="EQ12" s="65" t="s">
        <v>61</v>
      </c>
      <c r="ER12" s="65" t="s">
        <v>61</v>
      </c>
      <c r="ES12" s="65" t="s">
        <v>61</v>
      </c>
      <c r="ET12" s="65" t="s">
        <v>61</v>
      </c>
      <c r="EU12" s="65" t="s">
        <v>61</v>
      </c>
      <c r="EV12" s="65" t="s">
        <v>61</v>
      </c>
      <c r="EW12" s="65" t="s">
        <v>61</v>
      </c>
      <c r="EX12" s="65" t="s">
        <v>61</v>
      </c>
      <c r="EY12" s="30">
        <v>4</v>
      </c>
      <c r="EZ12" s="122" t="s">
        <v>62</v>
      </c>
      <c r="FA12" s="65" t="s">
        <v>61</v>
      </c>
      <c r="FB12" s="65" t="s">
        <v>61</v>
      </c>
      <c r="FC12" s="65" t="s">
        <v>61</v>
      </c>
      <c r="FD12" s="124" t="s">
        <v>61</v>
      </c>
      <c r="FE12" s="125" t="s">
        <v>61</v>
      </c>
      <c r="FF12" s="65" t="s">
        <v>61</v>
      </c>
      <c r="FG12" s="122" t="s">
        <v>62</v>
      </c>
      <c r="FH12" s="125" t="s">
        <v>61</v>
      </c>
      <c r="FI12" s="65" t="s">
        <v>61</v>
      </c>
      <c r="FJ12" s="65" t="s">
        <v>61</v>
      </c>
      <c r="FK12" s="65" t="s">
        <v>61</v>
      </c>
      <c r="FL12" s="65" t="s">
        <v>61</v>
      </c>
      <c r="FM12" s="65" t="s">
        <v>61</v>
      </c>
      <c r="FN12" s="65" t="s">
        <v>61</v>
      </c>
      <c r="FO12" s="65" t="s">
        <v>61</v>
      </c>
      <c r="FP12" s="65" t="s">
        <v>61</v>
      </c>
      <c r="FQ12" s="65" t="s">
        <v>61</v>
      </c>
      <c r="FR12" s="65" t="s">
        <v>61</v>
      </c>
      <c r="FS12" s="65" t="s">
        <v>61</v>
      </c>
      <c r="FT12" s="30">
        <v>4</v>
      </c>
      <c r="FU12" s="24">
        <f t="shared" si="40"/>
        <v>6426000</v>
      </c>
      <c r="FV12" s="24" t="str">
        <f t="shared" si="41"/>
        <v/>
      </c>
      <c r="FW12" s="24" t="str">
        <f t="shared" si="42"/>
        <v/>
      </c>
      <c r="FX12" s="24" t="str">
        <f t="shared" si="43"/>
        <v/>
      </c>
      <c r="FY12" s="24" t="str">
        <f t="shared" si="44"/>
        <v/>
      </c>
      <c r="FZ12" s="24" t="str">
        <f t="shared" si="45"/>
        <v/>
      </c>
      <c r="GA12" s="24" t="str">
        <f t="shared" si="46"/>
        <v/>
      </c>
      <c r="GB12" s="24">
        <f t="shared" si="47"/>
        <v>6323599.3100000005</v>
      </c>
      <c r="GC12" s="24" t="str">
        <f t="shared" si="48"/>
        <v/>
      </c>
      <c r="GD12" s="24" t="str">
        <f t="shared" si="49"/>
        <v/>
      </c>
      <c r="GE12" s="24" t="str">
        <f t="shared" si="50"/>
        <v/>
      </c>
      <c r="GF12" s="24" t="str">
        <f t="shared" si="51"/>
        <v/>
      </c>
      <c r="GG12" s="24" t="str">
        <f t="shared" si="52"/>
        <v/>
      </c>
      <c r="GH12" s="24" t="str">
        <f t="shared" si="53"/>
        <v/>
      </c>
      <c r="GI12" s="24" t="str">
        <f t="shared" si="54"/>
        <v/>
      </c>
      <c r="GJ12" s="24" t="str">
        <f t="shared" si="55"/>
        <v/>
      </c>
      <c r="GK12" s="24" t="str">
        <f t="shared" si="56"/>
        <v/>
      </c>
      <c r="GL12" s="24" t="str">
        <f t="shared" si="57"/>
        <v/>
      </c>
      <c r="GM12" s="24" t="str">
        <f t="shared" si="58"/>
        <v/>
      </c>
      <c r="GN12" s="24" t="str">
        <f t="shared" si="59"/>
        <v/>
      </c>
      <c r="GO12" s="24">
        <v>6490402.7999999998</v>
      </c>
      <c r="GP12" s="24">
        <v>6490402.7999999998</v>
      </c>
      <c r="GQ12" s="44">
        <f t="shared" si="60"/>
        <v>2</v>
      </c>
      <c r="GR12" s="44">
        <f t="shared" si="156"/>
        <v>1</v>
      </c>
      <c r="GS12" s="145">
        <f t="shared" ref="GS12:GS15" si="201">IFERROR(ROUND((SUM(FU12:GN12)+(GO12*GR12))/(COUNT(FU12:GN12) + GR12), 2),0)</f>
        <v>6413334.04</v>
      </c>
      <c r="GT12" s="45">
        <f t="shared" si="157"/>
        <v>24050.002649999999</v>
      </c>
      <c r="GU12" s="30">
        <v>4</v>
      </c>
      <c r="GV12" s="46">
        <f t="shared" si="61"/>
        <v>26719.331775208768</v>
      </c>
      <c r="GW12" s="46" t="str">
        <f t="shared" si="62"/>
        <v/>
      </c>
      <c r="GX12" s="46" t="str">
        <f t="shared" si="63"/>
        <v/>
      </c>
      <c r="GY12" s="46" t="str">
        <f t="shared" si="64"/>
        <v/>
      </c>
      <c r="GZ12" s="46" t="str">
        <f t="shared" si="65"/>
        <v/>
      </c>
      <c r="HA12" s="46" t="str">
        <f t="shared" si="66"/>
        <v/>
      </c>
      <c r="HB12" s="46" t="str">
        <f t="shared" si="67"/>
        <v/>
      </c>
      <c r="HC12" s="46">
        <f t="shared" si="68"/>
        <v>26293.549327322009</v>
      </c>
      <c r="HD12" s="46" t="str">
        <f t="shared" si="69"/>
        <v/>
      </c>
      <c r="HE12" s="46" t="str">
        <f t="shared" si="70"/>
        <v/>
      </c>
      <c r="HF12" s="46" t="str">
        <f t="shared" si="71"/>
        <v/>
      </c>
      <c r="HG12" s="46" t="str">
        <f t="shared" si="72"/>
        <v/>
      </c>
      <c r="HH12" s="46" t="str">
        <f t="shared" si="73"/>
        <v/>
      </c>
      <c r="HI12" s="46" t="str">
        <f t="shared" si="74"/>
        <v/>
      </c>
      <c r="HJ12" s="46" t="str">
        <f t="shared" si="75"/>
        <v/>
      </c>
      <c r="HK12" s="46" t="str">
        <f t="shared" si="76"/>
        <v/>
      </c>
      <c r="HL12" s="46" t="str">
        <f t="shared" si="77"/>
        <v/>
      </c>
      <c r="HM12" s="46" t="str">
        <f t="shared" si="78"/>
        <v/>
      </c>
      <c r="HN12" s="46" t="str">
        <f t="shared" si="79"/>
        <v/>
      </c>
      <c r="HO12" s="46" t="str">
        <f t="shared" si="80"/>
        <v/>
      </c>
      <c r="HP12" s="30">
        <v>4</v>
      </c>
      <c r="HQ12" s="47">
        <f t="shared" si="81"/>
        <v>12665.959999999963</v>
      </c>
      <c r="HR12" s="47" t="str">
        <f t="shared" si="82"/>
        <v/>
      </c>
      <c r="HS12" s="47" t="str">
        <f t="shared" si="83"/>
        <v/>
      </c>
      <c r="HT12" s="47" t="str">
        <f t="shared" si="84"/>
        <v/>
      </c>
      <c r="HU12" s="47" t="str">
        <f t="shared" si="85"/>
        <v/>
      </c>
      <c r="HV12" s="47" t="str">
        <f t="shared" si="86"/>
        <v/>
      </c>
      <c r="HW12" s="47" t="str">
        <f t="shared" si="87"/>
        <v/>
      </c>
      <c r="HX12" s="47">
        <f t="shared" si="88"/>
        <v>89734.729999999516</v>
      </c>
      <c r="HY12" s="47" t="str">
        <f t="shared" si="89"/>
        <v/>
      </c>
      <c r="HZ12" s="47" t="str">
        <f t="shared" si="90"/>
        <v/>
      </c>
      <c r="IA12" s="47" t="str">
        <f t="shared" si="91"/>
        <v/>
      </c>
      <c r="IB12" s="47" t="str">
        <f t="shared" si="92"/>
        <v/>
      </c>
      <c r="IC12" s="47" t="str">
        <f t="shared" si="93"/>
        <v/>
      </c>
      <c r="ID12" s="47" t="str">
        <f t="shared" si="94"/>
        <v/>
      </c>
      <c r="IE12" s="47" t="str">
        <f t="shared" si="95"/>
        <v/>
      </c>
      <c r="IF12" s="47" t="str">
        <f t="shared" si="96"/>
        <v/>
      </c>
      <c r="IG12" s="47" t="str">
        <f t="shared" si="97"/>
        <v/>
      </c>
      <c r="IH12" s="47" t="str">
        <f t="shared" si="98"/>
        <v/>
      </c>
      <c r="II12" s="47" t="str">
        <f t="shared" si="99"/>
        <v/>
      </c>
      <c r="IJ12" s="47" t="str">
        <f t="shared" si="100"/>
        <v/>
      </c>
      <c r="IK12" s="30">
        <v>4</v>
      </c>
      <c r="IL12" s="48">
        <f t="shared" si="158"/>
        <v>39.921002337186856</v>
      </c>
      <c r="IM12" s="48" t="str">
        <f t="shared" si="159"/>
        <v/>
      </c>
      <c r="IN12" s="48" t="str">
        <f t="shared" si="160"/>
        <v/>
      </c>
      <c r="IO12" s="48" t="str">
        <f t="shared" si="161"/>
        <v/>
      </c>
      <c r="IP12" s="48" t="str">
        <f t="shared" si="162"/>
        <v/>
      </c>
      <c r="IQ12" s="48" t="str">
        <f t="shared" si="163"/>
        <v/>
      </c>
      <c r="IR12" s="48" t="str">
        <f t="shared" si="164"/>
        <v/>
      </c>
      <c r="IS12" s="48">
        <f t="shared" si="165"/>
        <v>39.440323990983018</v>
      </c>
      <c r="IT12" s="48" t="str">
        <f t="shared" si="166"/>
        <v/>
      </c>
      <c r="IU12" s="48" t="str">
        <f t="shared" si="167"/>
        <v/>
      </c>
      <c r="IV12" s="48" t="str">
        <f t="shared" si="168"/>
        <v/>
      </c>
      <c r="IW12" s="48" t="str">
        <f t="shared" si="169"/>
        <v/>
      </c>
      <c r="IX12" s="48" t="str">
        <f t="shared" si="170"/>
        <v/>
      </c>
      <c r="IY12" s="48" t="str">
        <f t="shared" si="171"/>
        <v/>
      </c>
      <c r="IZ12" s="48" t="str">
        <f t="shared" si="172"/>
        <v/>
      </c>
      <c r="JA12" s="48" t="str">
        <f t="shared" si="173"/>
        <v/>
      </c>
      <c r="JB12" s="48" t="str">
        <f t="shared" si="174"/>
        <v/>
      </c>
      <c r="JC12" s="48" t="str">
        <f t="shared" si="175"/>
        <v/>
      </c>
      <c r="JD12" s="48" t="str">
        <f t="shared" si="176"/>
        <v/>
      </c>
      <c r="JE12" s="48" t="str">
        <f t="shared" si="177"/>
        <v/>
      </c>
      <c r="JF12" s="49">
        <f t="shared" si="102"/>
        <v>39.440323990983018</v>
      </c>
      <c r="JG12" s="49">
        <f t="shared" si="178"/>
        <v>39.921002337186856</v>
      </c>
      <c r="JH12" s="30">
        <v>4</v>
      </c>
      <c r="JI12" s="50">
        <f t="shared" si="179"/>
        <v>40</v>
      </c>
      <c r="JJ12" s="50" t="str">
        <f t="shared" si="180"/>
        <v/>
      </c>
      <c r="JK12" s="50" t="str">
        <f t="shared" si="181"/>
        <v/>
      </c>
      <c r="JL12" s="50" t="str">
        <f t="shared" si="182"/>
        <v/>
      </c>
      <c r="JM12" s="50" t="str">
        <f t="shared" si="183"/>
        <v/>
      </c>
      <c r="JN12" s="50" t="str">
        <f t="shared" si="184"/>
        <v/>
      </c>
      <c r="JO12" s="50" t="str">
        <f t="shared" si="185"/>
        <v/>
      </c>
      <c r="JP12" s="50">
        <f t="shared" si="186"/>
        <v>39.440323990983018</v>
      </c>
      <c r="JQ12" s="50" t="str">
        <f t="shared" si="187"/>
        <v/>
      </c>
      <c r="JR12" s="50" t="str">
        <f t="shared" si="188"/>
        <v/>
      </c>
      <c r="JS12" s="50" t="str">
        <f t="shared" si="189"/>
        <v/>
      </c>
      <c r="JT12" s="50" t="str">
        <f t="shared" si="190"/>
        <v/>
      </c>
      <c r="JU12" s="50" t="str">
        <f t="shared" si="191"/>
        <v/>
      </c>
      <c r="JV12" s="50" t="str">
        <f t="shared" si="192"/>
        <v/>
      </c>
      <c r="JW12" s="50" t="str">
        <f t="shared" si="193"/>
        <v/>
      </c>
      <c r="JX12" s="50" t="str">
        <f t="shared" si="194"/>
        <v/>
      </c>
      <c r="JY12" s="50" t="str">
        <f t="shared" si="195"/>
        <v/>
      </c>
      <c r="JZ12" s="50" t="str">
        <f t="shared" si="196"/>
        <v/>
      </c>
      <c r="KA12" s="50" t="str">
        <f t="shared" si="197"/>
        <v/>
      </c>
      <c r="KB12" s="50" t="str">
        <f t="shared" si="198"/>
        <v/>
      </c>
      <c r="KC12" s="30">
        <v>4</v>
      </c>
      <c r="KD12" s="122">
        <v>24</v>
      </c>
      <c r="KE12" s="65"/>
      <c r="KF12" s="65"/>
      <c r="KG12" s="130"/>
      <c r="KH12" s="132"/>
      <c r="KI12" s="133"/>
      <c r="KJ12" s="130"/>
      <c r="KK12" s="122">
        <f>6*12</f>
        <v>72</v>
      </c>
      <c r="KL12" s="133"/>
      <c r="KM12" s="130"/>
      <c r="KN12" s="130"/>
      <c r="KO12" s="130"/>
      <c r="KP12" s="130"/>
      <c r="KQ12" s="130"/>
      <c r="KR12" s="130"/>
      <c r="KS12" s="130"/>
      <c r="KT12" s="130"/>
      <c r="KU12" s="130"/>
      <c r="KV12" s="130"/>
      <c r="KW12" s="130"/>
      <c r="KX12" s="30">
        <v>4</v>
      </c>
      <c r="KY12" s="67">
        <f t="shared" si="113"/>
        <v>0</v>
      </c>
      <c r="KZ12" s="67">
        <f t="shared" si="114"/>
        <v>0</v>
      </c>
      <c r="LA12" s="67">
        <f t="shared" si="115"/>
        <v>0</v>
      </c>
      <c r="LB12" s="67">
        <f t="shared" si="116"/>
        <v>0</v>
      </c>
      <c r="LC12" s="67">
        <f t="shared" si="117"/>
        <v>0</v>
      </c>
      <c r="LD12" s="67">
        <f t="shared" si="118"/>
        <v>0</v>
      </c>
      <c r="LE12" s="67">
        <f t="shared" si="119"/>
        <v>0</v>
      </c>
      <c r="LF12" s="67">
        <f t="shared" si="120"/>
        <v>60</v>
      </c>
      <c r="LG12" s="67">
        <f t="shared" si="121"/>
        <v>0</v>
      </c>
      <c r="LH12" s="67">
        <f t="shared" si="122"/>
        <v>0</v>
      </c>
      <c r="LI12" s="67">
        <f t="shared" si="123"/>
        <v>0</v>
      </c>
      <c r="LJ12" s="67">
        <f t="shared" si="124"/>
        <v>0</v>
      </c>
      <c r="LK12" s="67">
        <f t="shared" si="125"/>
        <v>0</v>
      </c>
      <c r="LL12" s="67">
        <f t="shared" si="126"/>
        <v>0</v>
      </c>
      <c r="LM12" s="67">
        <f t="shared" si="127"/>
        <v>0</v>
      </c>
      <c r="LN12" s="67">
        <f t="shared" si="128"/>
        <v>0</v>
      </c>
      <c r="LO12" s="67">
        <f t="shared" si="129"/>
        <v>0</v>
      </c>
      <c r="LP12" s="67">
        <f t="shared" si="130"/>
        <v>0</v>
      </c>
      <c r="LQ12" s="67">
        <f t="shared" si="131"/>
        <v>0</v>
      </c>
      <c r="LR12" s="67">
        <f t="shared" si="132"/>
        <v>0</v>
      </c>
      <c r="LS12" s="30">
        <v>4</v>
      </c>
      <c r="LT12" s="51">
        <f t="shared" si="133"/>
        <v>40</v>
      </c>
      <c r="LU12" s="51" t="str">
        <f t="shared" si="134"/>
        <v/>
      </c>
      <c r="LV12" s="51" t="str">
        <f t="shared" si="135"/>
        <v/>
      </c>
      <c r="LW12" s="51" t="str">
        <f t="shared" si="136"/>
        <v/>
      </c>
      <c r="LX12" s="51" t="str">
        <f t="shared" si="137"/>
        <v/>
      </c>
      <c r="LY12" s="51" t="str">
        <f t="shared" si="138"/>
        <v/>
      </c>
      <c r="LZ12" s="51" t="str">
        <f t="shared" si="139"/>
        <v/>
      </c>
      <c r="MA12" s="51">
        <f t="shared" si="140"/>
        <v>99.440323990983018</v>
      </c>
      <c r="MB12" s="51" t="str">
        <f t="shared" si="141"/>
        <v/>
      </c>
      <c r="MC12" s="51" t="str">
        <f t="shared" si="142"/>
        <v/>
      </c>
      <c r="MD12" s="51" t="str">
        <f t="shared" si="143"/>
        <v/>
      </c>
      <c r="ME12" s="51" t="str">
        <f t="shared" si="144"/>
        <v/>
      </c>
      <c r="MF12" s="51" t="str">
        <f t="shared" si="145"/>
        <v/>
      </c>
      <c r="MG12" s="51" t="str">
        <f t="shared" si="146"/>
        <v/>
      </c>
      <c r="MH12" s="51" t="str">
        <f t="shared" si="147"/>
        <v/>
      </c>
      <c r="MI12" s="51" t="str">
        <f t="shared" si="148"/>
        <v/>
      </c>
      <c r="MJ12" s="51" t="str">
        <f t="shared" si="149"/>
        <v/>
      </c>
      <c r="MK12" s="51" t="str">
        <f t="shared" si="150"/>
        <v/>
      </c>
      <c r="ML12" s="51" t="str">
        <f t="shared" si="151"/>
        <v/>
      </c>
      <c r="MM12" s="51" t="str">
        <f t="shared" si="152"/>
        <v/>
      </c>
      <c r="MN12" s="144">
        <f t="shared" si="153"/>
        <v>99.440323990983018</v>
      </c>
      <c r="MO12" s="29" t="str">
        <f t="shared" si="154"/>
        <v>8. INSTRUMENTACIÓN Y SERVICIOS S.A.S. - NIT.: 830505910-7</v>
      </c>
      <c r="MP12" s="68">
        <f t="shared" si="155"/>
        <v>6323599.3100000005</v>
      </c>
      <c r="MQ12" s="30">
        <v>4</v>
      </c>
      <c r="MR12" s="137">
        <f t="shared" si="199"/>
        <v>166803.48999999929</v>
      </c>
      <c r="MS12" s="137" t="str">
        <f t="shared" si="200"/>
        <v>ADJUDICADO</v>
      </c>
    </row>
    <row r="13" spans="1:357" ht="21" x14ac:dyDescent="0.15">
      <c r="A13" s="43"/>
      <c r="B13" s="72" t="s">
        <v>57</v>
      </c>
      <c r="C13" s="73" t="s">
        <v>67</v>
      </c>
      <c r="D13" s="73" t="s">
        <v>59</v>
      </c>
      <c r="E13" s="73" t="s">
        <v>68</v>
      </c>
      <c r="F13" s="73">
        <v>1</v>
      </c>
      <c r="G13" s="23">
        <v>19803036.329999998</v>
      </c>
      <c r="H13" s="30">
        <v>5</v>
      </c>
      <c r="I13" s="86">
        <v>19754000</v>
      </c>
      <c r="J13" s="105" t="s">
        <v>61</v>
      </c>
      <c r="K13" s="101" t="s">
        <v>61</v>
      </c>
      <c r="L13" s="101" t="s">
        <v>61</v>
      </c>
      <c r="M13" s="106" t="s">
        <v>61</v>
      </c>
      <c r="N13" s="101" t="s">
        <v>61</v>
      </c>
      <c r="O13" s="101" t="s">
        <v>61</v>
      </c>
      <c r="P13" s="101" t="s">
        <v>61</v>
      </c>
      <c r="Q13" s="101" t="s">
        <v>61</v>
      </c>
      <c r="R13" s="101" t="s">
        <v>61</v>
      </c>
      <c r="S13" s="101" t="s">
        <v>61</v>
      </c>
      <c r="T13" s="101" t="s">
        <v>61</v>
      </c>
      <c r="U13" s="101" t="s">
        <v>61</v>
      </c>
      <c r="V13" s="101" t="s">
        <v>61</v>
      </c>
      <c r="W13" s="101" t="s">
        <v>61</v>
      </c>
      <c r="X13" s="107" t="s">
        <v>61</v>
      </c>
      <c r="Y13" s="107" t="s">
        <v>61</v>
      </c>
      <c r="Z13" s="101" t="s">
        <v>61</v>
      </c>
      <c r="AA13" s="101" t="s">
        <v>61</v>
      </c>
      <c r="AB13" s="101" t="s">
        <v>61</v>
      </c>
      <c r="AC13" s="41">
        <v>5</v>
      </c>
      <c r="AD13" s="103">
        <f t="shared" si="0"/>
        <v>19754000</v>
      </c>
      <c r="AE13" s="103" t="str">
        <f t="shared" si="1"/>
        <v>NC</v>
      </c>
      <c r="AF13" s="103" t="str">
        <f t="shared" si="2"/>
        <v>NC</v>
      </c>
      <c r="AG13" s="103" t="str">
        <f t="shared" si="3"/>
        <v>NC</v>
      </c>
      <c r="AH13" s="103" t="str">
        <f t="shared" si="4"/>
        <v>NC</v>
      </c>
      <c r="AI13" s="103" t="str">
        <f t="shared" si="5"/>
        <v>NC</v>
      </c>
      <c r="AJ13" s="103" t="str">
        <f t="shared" si="6"/>
        <v>NC</v>
      </c>
      <c r="AK13" s="103" t="str">
        <f t="shared" si="7"/>
        <v>NC</v>
      </c>
      <c r="AL13" s="103" t="str">
        <f t="shared" si="8"/>
        <v>NC</v>
      </c>
      <c r="AM13" s="103" t="str">
        <f t="shared" si="9"/>
        <v>NC</v>
      </c>
      <c r="AN13" s="103" t="str">
        <f t="shared" si="10"/>
        <v>NC</v>
      </c>
      <c r="AO13" s="103" t="str">
        <f t="shared" si="11"/>
        <v>NC</v>
      </c>
      <c r="AP13" s="103" t="str">
        <f t="shared" si="12"/>
        <v>NC</v>
      </c>
      <c r="AQ13" s="103" t="str">
        <f t="shared" si="13"/>
        <v>NC</v>
      </c>
      <c r="AR13" s="103" t="str">
        <f t="shared" si="14"/>
        <v>NC</v>
      </c>
      <c r="AS13" s="103" t="str">
        <f t="shared" si="15"/>
        <v>NC</v>
      </c>
      <c r="AT13" s="103" t="str">
        <f t="shared" si="16"/>
        <v>NC</v>
      </c>
      <c r="AU13" s="103" t="str">
        <f t="shared" si="17"/>
        <v>NC</v>
      </c>
      <c r="AV13" s="103" t="str">
        <f t="shared" si="18"/>
        <v>NC</v>
      </c>
      <c r="AW13" s="103" t="str">
        <f t="shared" si="19"/>
        <v>NC</v>
      </c>
      <c r="AX13" s="30">
        <v>5</v>
      </c>
      <c r="AY13" s="90" t="s">
        <v>62</v>
      </c>
      <c r="AZ13" s="94" t="s">
        <v>63</v>
      </c>
      <c r="BA13" s="91" t="s">
        <v>63</v>
      </c>
      <c r="BB13" s="92" t="s">
        <v>63</v>
      </c>
      <c r="BC13" s="95" t="s">
        <v>63</v>
      </c>
      <c r="BD13" s="92" t="s">
        <v>63</v>
      </c>
      <c r="BE13" s="92" t="s">
        <v>63</v>
      </c>
      <c r="BF13" s="92" t="s">
        <v>63</v>
      </c>
      <c r="BG13" s="92" t="s">
        <v>63</v>
      </c>
      <c r="BH13" s="92" t="s">
        <v>63</v>
      </c>
      <c r="BI13" s="92" t="s">
        <v>63</v>
      </c>
      <c r="BJ13" s="92" t="s">
        <v>63</v>
      </c>
      <c r="BK13" s="92" t="s">
        <v>63</v>
      </c>
      <c r="BL13" s="92" t="s">
        <v>63</v>
      </c>
      <c r="BM13" s="92" t="s">
        <v>63</v>
      </c>
      <c r="BN13" s="93" t="s">
        <v>63</v>
      </c>
      <c r="BO13" s="93" t="s">
        <v>63</v>
      </c>
      <c r="BP13" s="92" t="s">
        <v>63</v>
      </c>
      <c r="BQ13" s="92" t="s">
        <v>63</v>
      </c>
      <c r="BR13" s="92" t="s">
        <v>63</v>
      </c>
      <c r="BS13" s="30">
        <v>5</v>
      </c>
      <c r="BT13" s="90" t="s">
        <v>62</v>
      </c>
      <c r="BU13" s="94" t="s">
        <v>62</v>
      </c>
      <c r="BV13" s="91" t="s">
        <v>62</v>
      </c>
      <c r="BW13" s="92" t="s">
        <v>62</v>
      </c>
      <c r="BX13" s="95" t="s">
        <v>62</v>
      </c>
      <c r="BY13" s="92" t="s">
        <v>62</v>
      </c>
      <c r="BZ13" s="92" t="s">
        <v>63</v>
      </c>
      <c r="CA13" s="92" t="s">
        <v>62</v>
      </c>
      <c r="CB13" s="92" t="s">
        <v>62</v>
      </c>
      <c r="CC13" s="92" t="s">
        <v>62</v>
      </c>
      <c r="CD13" s="92" t="s">
        <v>63</v>
      </c>
      <c r="CE13" s="92" t="s">
        <v>62</v>
      </c>
      <c r="CF13" s="92" t="s">
        <v>62</v>
      </c>
      <c r="CG13" s="92" t="s">
        <v>63</v>
      </c>
      <c r="CH13" s="92" t="s">
        <v>62</v>
      </c>
      <c r="CI13" s="93" t="s">
        <v>63</v>
      </c>
      <c r="CJ13" s="93" t="s">
        <v>62</v>
      </c>
      <c r="CK13" s="92" t="s">
        <v>62</v>
      </c>
      <c r="CL13" s="92" t="s">
        <v>62</v>
      </c>
      <c r="CM13" s="92" t="s">
        <v>62</v>
      </c>
      <c r="CN13" s="30">
        <v>5</v>
      </c>
      <c r="CO13" s="112" t="s">
        <v>62</v>
      </c>
      <c r="CP13" s="115" t="s">
        <v>62</v>
      </c>
      <c r="CQ13" s="65" t="s">
        <v>62</v>
      </c>
      <c r="CR13" s="113" t="s">
        <v>62</v>
      </c>
      <c r="CS13" s="116" t="s">
        <v>62</v>
      </c>
      <c r="CT13" s="113" t="s">
        <v>62</v>
      </c>
      <c r="CU13" s="113" t="s">
        <v>62</v>
      </c>
      <c r="CV13" s="113" t="s">
        <v>62</v>
      </c>
      <c r="CW13" s="113" t="s">
        <v>62</v>
      </c>
      <c r="CX13" s="113" t="s">
        <v>62</v>
      </c>
      <c r="CY13" s="113" t="s">
        <v>63</v>
      </c>
      <c r="CZ13" s="113" t="s">
        <v>62</v>
      </c>
      <c r="DA13" s="113" t="s">
        <v>62</v>
      </c>
      <c r="DB13" s="113" t="s">
        <v>62</v>
      </c>
      <c r="DC13" s="113" t="s">
        <v>62</v>
      </c>
      <c r="DD13" s="114" t="s">
        <v>62</v>
      </c>
      <c r="DE13" s="114" t="s">
        <v>62</v>
      </c>
      <c r="DF13" s="113" t="s">
        <v>62</v>
      </c>
      <c r="DG13" s="113" t="s">
        <v>62</v>
      </c>
      <c r="DH13" s="113" t="s">
        <v>62</v>
      </c>
      <c r="DI13" s="30">
        <v>5</v>
      </c>
      <c r="DJ13" s="42" t="str">
        <f t="shared" si="20"/>
        <v>CUMPLE</v>
      </c>
      <c r="DK13" s="42" t="str">
        <f t="shared" si="21"/>
        <v>NO CUMPLE</v>
      </c>
      <c r="DL13" s="42" t="str">
        <f t="shared" si="22"/>
        <v>NO CUMPLE</v>
      </c>
      <c r="DM13" s="42" t="str">
        <f t="shared" si="23"/>
        <v>NO CUMPLE</v>
      </c>
      <c r="DN13" s="42" t="str">
        <f t="shared" si="24"/>
        <v>NO CUMPLE</v>
      </c>
      <c r="DO13" s="42" t="str">
        <f t="shared" si="25"/>
        <v>NO CUMPLE</v>
      </c>
      <c r="DP13" s="42" t="str">
        <f t="shared" si="26"/>
        <v>NO CUMPLE</v>
      </c>
      <c r="DQ13" s="42" t="str">
        <f t="shared" si="27"/>
        <v>NO CUMPLE</v>
      </c>
      <c r="DR13" s="42" t="str">
        <f t="shared" si="28"/>
        <v>NO CUMPLE</v>
      </c>
      <c r="DS13" s="42" t="str">
        <f t="shared" si="29"/>
        <v>NO CUMPLE</v>
      </c>
      <c r="DT13" s="42" t="str">
        <f t="shared" si="30"/>
        <v>NO CUMPLE</v>
      </c>
      <c r="DU13" s="42" t="str">
        <f t="shared" si="31"/>
        <v>NO CUMPLE</v>
      </c>
      <c r="DV13" s="42" t="str">
        <f t="shared" si="32"/>
        <v>NO CUMPLE</v>
      </c>
      <c r="DW13" s="42" t="str">
        <f t="shared" si="33"/>
        <v>NO CUMPLE</v>
      </c>
      <c r="DX13" s="42" t="str">
        <f t="shared" si="34"/>
        <v>NO CUMPLE</v>
      </c>
      <c r="DY13" s="42" t="str">
        <f t="shared" si="35"/>
        <v>NO CUMPLE</v>
      </c>
      <c r="DZ13" s="42" t="str">
        <f t="shared" si="36"/>
        <v>NO CUMPLE</v>
      </c>
      <c r="EA13" s="42" t="str">
        <f t="shared" si="37"/>
        <v>NO CUMPLE</v>
      </c>
      <c r="EB13" s="42" t="str">
        <f t="shared" si="38"/>
        <v>NO CUMPLE</v>
      </c>
      <c r="EC13" s="42" t="str">
        <f t="shared" si="39"/>
        <v>NO CUMPLE</v>
      </c>
      <c r="ED13" s="30">
        <v>5</v>
      </c>
      <c r="EE13" s="122" t="s">
        <v>62</v>
      </c>
      <c r="EF13" s="124" t="s">
        <v>61</v>
      </c>
      <c r="EG13" s="65" t="s">
        <v>61</v>
      </c>
      <c r="EH13" s="65" t="s">
        <v>61</v>
      </c>
      <c r="EI13" s="125" t="s">
        <v>61</v>
      </c>
      <c r="EJ13" s="65" t="s">
        <v>61</v>
      </c>
      <c r="EK13" s="65" t="s">
        <v>61</v>
      </c>
      <c r="EL13" s="65" t="s">
        <v>61</v>
      </c>
      <c r="EM13" s="65" t="s">
        <v>61</v>
      </c>
      <c r="EN13" s="65" t="s">
        <v>61</v>
      </c>
      <c r="EO13" s="65" t="s">
        <v>61</v>
      </c>
      <c r="EP13" s="65" t="s">
        <v>61</v>
      </c>
      <c r="EQ13" s="65" t="s">
        <v>61</v>
      </c>
      <c r="ER13" s="65" t="s">
        <v>61</v>
      </c>
      <c r="ES13" s="65" t="s">
        <v>61</v>
      </c>
      <c r="ET13" s="123" t="s">
        <v>61</v>
      </c>
      <c r="EU13" s="123" t="s">
        <v>61</v>
      </c>
      <c r="EV13" s="65" t="s">
        <v>61</v>
      </c>
      <c r="EW13" s="65" t="s">
        <v>61</v>
      </c>
      <c r="EX13" s="65" t="s">
        <v>61</v>
      </c>
      <c r="EY13" s="30">
        <v>5</v>
      </c>
      <c r="EZ13" s="122" t="s">
        <v>62</v>
      </c>
      <c r="FA13" s="124" t="s">
        <v>61</v>
      </c>
      <c r="FB13" s="65" t="s">
        <v>61</v>
      </c>
      <c r="FC13" s="65" t="s">
        <v>61</v>
      </c>
      <c r="FD13" s="125" t="s">
        <v>61</v>
      </c>
      <c r="FE13" s="65" t="s">
        <v>61</v>
      </c>
      <c r="FF13" s="65" t="s">
        <v>61</v>
      </c>
      <c r="FG13" s="65" t="s">
        <v>61</v>
      </c>
      <c r="FH13" s="65" t="s">
        <v>61</v>
      </c>
      <c r="FI13" s="65" t="s">
        <v>61</v>
      </c>
      <c r="FJ13" s="65" t="s">
        <v>61</v>
      </c>
      <c r="FK13" s="65" t="s">
        <v>61</v>
      </c>
      <c r="FL13" s="65" t="s">
        <v>61</v>
      </c>
      <c r="FM13" s="65" t="s">
        <v>61</v>
      </c>
      <c r="FN13" s="65" t="s">
        <v>61</v>
      </c>
      <c r="FO13" s="123" t="s">
        <v>61</v>
      </c>
      <c r="FP13" s="123" t="s">
        <v>61</v>
      </c>
      <c r="FQ13" s="65" t="s">
        <v>61</v>
      </c>
      <c r="FR13" s="65" t="s">
        <v>61</v>
      </c>
      <c r="FS13" s="65" t="s">
        <v>61</v>
      </c>
      <c r="FT13" s="30">
        <v>5</v>
      </c>
      <c r="FU13" s="24">
        <f t="shared" si="40"/>
        <v>19754000</v>
      </c>
      <c r="FV13" s="24" t="str">
        <f t="shared" si="41"/>
        <v/>
      </c>
      <c r="FW13" s="24" t="str">
        <f t="shared" si="42"/>
        <v/>
      </c>
      <c r="FX13" s="24" t="str">
        <f t="shared" si="43"/>
        <v/>
      </c>
      <c r="FY13" s="24" t="str">
        <f t="shared" si="44"/>
        <v/>
      </c>
      <c r="FZ13" s="24" t="str">
        <f t="shared" si="45"/>
        <v/>
      </c>
      <c r="GA13" s="24" t="str">
        <f t="shared" si="46"/>
        <v/>
      </c>
      <c r="GB13" s="24" t="str">
        <f t="shared" si="47"/>
        <v/>
      </c>
      <c r="GC13" s="24" t="str">
        <f t="shared" si="48"/>
        <v/>
      </c>
      <c r="GD13" s="24" t="str">
        <f t="shared" si="49"/>
        <v/>
      </c>
      <c r="GE13" s="24" t="str">
        <f t="shared" si="50"/>
        <v/>
      </c>
      <c r="GF13" s="24" t="str">
        <f t="shared" si="51"/>
        <v/>
      </c>
      <c r="GG13" s="24" t="str">
        <f t="shared" si="52"/>
        <v/>
      </c>
      <c r="GH13" s="24" t="str">
        <f t="shared" si="53"/>
        <v/>
      </c>
      <c r="GI13" s="24" t="str">
        <f t="shared" si="54"/>
        <v/>
      </c>
      <c r="GJ13" s="24" t="str">
        <f t="shared" si="55"/>
        <v/>
      </c>
      <c r="GK13" s="24" t="str">
        <f t="shared" si="56"/>
        <v/>
      </c>
      <c r="GL13" s="24" t="str">
        <f t="shared" si="57"/>
        <v/>
      </c>
      <c r="GM13" s="24" t="str">
        <f t="shared" si="58"/>
        <v/>
      </c>
      <c r="GN13" s="24" t="str">
        <f t="shared" si="59"/>
        <v/>
      </c>
      <c r="GO13" s="24">
        <v>19803036.329999998</v>
      </c>
      <c r="GP13" s="24">
        <v>19803036.329999998</v>
      </c>
      <c r="GQ13" s="44">
        <f t="shared" si="60"/>
        <v>1</v>
      </c>
      <c r="GR13" s="44">
        <f t="shared" si="156"/>
        <v>1</v>
      </c>
      <c r="GS13" s="145">
        <f t="shared" si="201"/>
        <v>19778518.170000002</v>
      </c>
      <c r="GT13" s="45">
        <f t="shared" si="157"/>
        <v>74169.443137499999</v>
      </c>
      <c r="GU13" s="30">
        <v>5</v>
      </c>
      <c r="GV13" s="46">
        <f t="shared" si="61"/>
        <v>26633.609697431308</v>
      </c>
      <c r="GW13" s="46" t="str">
        <f t="shared" si="62"/>
        <v/>
      </c>
      <c r="GX13" s="46" t="str">
        <f t="shared" si="63"/>
        <v/>
      </c>
      <c r="GY13" s="46" t="str">
        <f t="shared" si="64"/>
        <v/>
      </c>
      <c r="GZ13" s="46" t="str">
        <f t="shared" si="65"/>
        <v/>
      </c>
      <c r="HA13" s="46" t="str">
        <f t="shared" si="66"/>
        <v/>
      </c>
      <c r="HB13" s="46" t="str">
        <f t="shared" si="67"/>
        <v/>
      </c>
      <c r="HC13" s="46" t="str">
        <f t="shared" si="68"/>
        <v/>
      </c>
      <c r="HD13" s="46" t="str">
        <f t="shared" si="69"/>
        <v/>
      </c>
      <c r="HE13" s="46" t="str">
        <f t="shared" si="70"/>
        <v/>
      </c>
      <c r="HF13" s="46" t="str">
        <f t="shared" si="71"/>
        <v/>
      </c>
      <c r="HG13" s="46" t="str">
        <f t="shared" si="72"/>
        <v/>
      </c>
      <c r="HH13" s="46" t="str">
        <f t="shared" si="73"/>
        <v/>
      </c>
      <c r="HI13" s="46" t="str">
        <f t="shared" si="74"/>
        <v/>
      </c>
      <c r="HJ13" s="46" t="str">
        <f t="shared" si="75"/>
        <v/>
      </c>
      <c r="HK13" s="46" t="str">
        <f t="shared" si="76"/>
        <v/>
      </c>
      <c r="HL13" s="46" t="str">
        <f t="shared" si="77"/>
        <v/>
      </c>
      <c r="HM13" s="46" t="str">
        <f t="shared" si="78"/>
        <v/>
      </c>
      <c r="HN13" s="46" t="str">
        <f t="shared" si="79"/>
        <v/>
      </c>
      <c r="HO13" s="46" t="str">
        <f t="shared" si="80"/>
        <v/>
      </c>
      <c r="HP13" s="29">
        <v>5</v>
      </c>
      <c r="HQ13" s="47">
        <f t="shared" si="81"/>
        <v>24518.170000001788</v>
      </c>
      <c r="HR13" s="47" t="str">
        <f t="shared" si="82"/>
        <v/>
      </c>
      <c r="HS13" s="47" t="str">
        <f t="shared" si="83"/>
        <v/>
      </c>
      <c r="HT13" s="47" t="str">
        <f t="shared" si="84"/>
        <v/>
      </c>
      <c r="HU13" s="47" t="str">
        <f t="shared" si="85"/>
        <v/>
      </c>
      <c r="HV13" s="47" t="str">
        <f t="shared" si="86"/>
        <v/>
      </c>
      <c r="HW13" s="47" t="str">
        <f t="shared" si="87"/>
        <v/>
      </c>
      <c r="HX13" s="47" t="str">
        <f t="shared" si="88"/>
        <v/>
      </c>
      <c r="HY13" s="47" t="str">
        <f t="shared" si="89"/>
        <v/>
      </c>
      <c r="HZ13" s="47" t="str">
        <f t="shared" si="90"/>
        <v/>
      </c>
      <c r="IA13" s="47" t="str">
        <f t="shared" si="91"/>
        <v/>
      </c>
      <c r="IB13" s="47" t="str">
        <f t="shared" si="92"/>
        <v/>
      </c>
      <c r="IC13" s="47" t="str">
        <f t="shared" si="93"/>
        <v/>
      </c>
      <c r="ID13" s="47" t="str">
        <f t="shared" si="94"/>
        <v/>
      </c>
      <c r="IE13" s="47" t="str">
        <f t="shared" si="95"/>
        <v/>
      </c>
      <c r="IF13" s="47" t="str">
        <f t="shared" si="96"/>
        <v/>
      </c>
      <c r="IG13" s="47" t="str">
        <f t="shared" si="97"/>
        <v/>
      </c>
      <c r="IH13" s="47" t="str">
        <f t="shared" si="98"/>
        <v/>
      </c>
      <c r="II13" s="47" t="str">
        <f t="shared" si="99"/>
        <v/>
      </c>
      <c r="IJ13" s="47" t="str">
        <f t="shared" si="100"/>
        <v/>
      </c>
      <c r="IK13" s="30">
        <v>5</v>
      </c>
      <c r="IL13" s="48">
        <f t="shared" si="158"/>
        <v>39.950414546146959</v>
      </c>
      <c r="IM13" s="48" t="str">
        <f t="shared" si="159"/>
        <v/>
      </c>
      <c r="IN13" s="48" t="str">
        <f t="shared" si="160"/>
        <v/>
      </c>
      <c r="IO13" s="48" t="str">
        <f t="shared" si="161"/>
        <v/>
      </c>
      <c r="IP13" s="48" t="str">
        <f t="shared" si="162"/>
        <v/>
      </c>
      <c r="IQ13" s="48" t="str">
        <f t="shared" si="163"/>
        <v/>
      </c>
      <c r="IR13" s="48" t="str">
        <f t="shared" si="164"/>
        <v/>
      </c>
      <c r="IS13" s="48" t="str">
        <f t="shared" si="165"/>
        <v/>
      </c>
      <c r="IT13" s="48" t="str">
        <f t="shared" si="166"/>
        <v/>
      </c>
      <c r="IU13" s="48" t="str">
        <f t="shared" si="167"/>
        <v/>
      </c>
      <c r="IV13" s="48" t="str">
        <f t="shared" si="168"/>
        <v/>
      </c>
      <c r="IW13" s="48" t="str">
        <f t="shared" si="169"/>
        <v/>
      </c>
      <c r="IX13" s="48" t="str">
        <f t="shared" si="170"/>
        <v/>
      </c>
      <c r="IY13" s="48" t="str">
        <f t="shared" si="171"/>
        <v/>
      </c>
      <c r="IZ13" s="48" t="str">
        <f t="shared" si="172"/>
        <v/>
      </c>
      <c r="JA13" s="48" t="str">
        <f t="shared" si="173"/>
        <v/>
      </c>
      <c r="JB13" s="48" t="str">
        <f t="shared" si="174"/>
        <v/>
      </c>
      <c r="JC13" s="48" t="str">
        <f t="shared" si="175"/>
        <v/>
      </c>
      <c r="JD13" s="48" t="str">
        <f t="shared" si="176"/>
        <v/>
      </c>
      <c r="JE13" s="48" t="str">
        <f t="shared" si="177"/>
        <v/>
      </c>
      <c r="JF13" s="49">
        <f t="shared" si="102"/>
        <v>39.950414546146959</v>
      </c>
      <c r="JG13" s="49">
        <f t="shared" si="178"/>
        <v>39.950414546146959</v>
      </c>
      <c r="JH13" s="30">
        <v>5</v>
      </c>
      <c r="JI13" s="50">
        <f t="shared" si="179"/>
        <v>40</v>
      </c>
      <c r="JJ13" s="50" t="str">
        <f t="shared" si="180"/>
        <v/>
      </c>
      <c r="JK13" s="50" t="str">
        <f t="shared" si="181"/>
        <v/>
      </c>
      <c r="JL13" s="50" t="str">
        <f t="shared" si="182"/>
        <v/>
      </c>
      <c r="JM13" s="50" t="str">
        <f t="shared" si="183"/>
        <v/>
      </c>
      <c r="JN13" s="50" t="str">
        <f t="shared" si="184"/>
        <v/>
      </c>
      <c r="JO13" s="50" t="str">
        <f t="shared" si="185"/>
        <v/>
      </c>
      <c r="JP13" s="50" t="str">
        <f t="shared" si="186"/>
        <v/>
      </c>
      <c r="JQ13" s="50" t="str">
        <f t="shared" si="187"/>
        <v/>
      </c>
      <c r="JR13" s="50" t="str">
        <f t="shared" si="188"/>
        <v/>
      </c>
      <c r="JS13" s="50" t="str">
        <f t="shared" si="189"/>
        <v/>
      </c>
      <c r="JT13" s="50" t="str">
        <f t="shared" si="190"/>
        <v/>
      </c>
      <c r="JU13" s="50" t="str">
        <f t="shared" si="191"/>
        <v/>
      </c>
      <c r="JV13" s="50" t="str">
        <f t="shared" si="192"/>
        <v/>
      </c>
      <c r="JW13" s="50" t="str">
        <f t="shared" si="193"/>
        <v/>
      </c>
      <c r="JX13" s="50" t="str">
        <f t="shared" si="194"/>
        <v/>
      </c>
      <c r="JY13" s="50" t="str">
        <f t="shared" si="195"/>
        <v/>
      </c>
      <c r="JZ13" s="50" t="str">
        <f t="shared" si="196"/>
        <v/>
      </c>
      <c r="KA13" s="50" t="str">
        <f t="shared" si="197"/>
        <v/>
      </c>
      <c r="KB13" s="50" t="str">
        <f t="shared" si="198"/>
        <v/>
      </c>
      <c r="KC13" s="29">
        <v>5</v>
      </c>
      <c r="KD13" s="122">
        <v>24</v>
      </c>
      <c r="KE13" s="115"/>
      <c r="KF13" s="65"/>
      <c r="KG13" s="130"/>
      <c r="KH13" s="133"/>
      <c r="KI13" s="130"/>
      <c r="KJ13" s="130"/>
      <c r="KK13" s="130"/>
      <c r="KL13" s="130"/>
      <c r="KM13" s="130"/>
      <c r="KN13" s="130"/>
      <c r="KO13" s="130"/>
      <c r="KP13" s="130"/>
      <c r="KQ13" s="130"/>
      <c r="KR13" s="130"/>
      <c r="KS13" s="131"/>
      <c r="KT13" s="131"/>
      <c r="KU13" s="130"/>
      <c r="KV13" s="130"/>
      <c r="KW13" s="130"/>
      <c r="KX13" s="30">
        <v>5</v>
      </c>
      <c r="KY13" s="67">
        <f t="shared" si="113"/>
        <v>0</v>
      </c>
      <c r="KZ13" s="67">
        <f t="shared" si="114"/>
        <v>0</v>
      </c>
      <c r="LA13" s="67">
        <f t="shared" si="115"/>
        <v>0</v>
      </c>
      <c r="LB13" s="67">
        <f t="shared" si="116"/>
        <v>0</v>
      </c>
      <c r="LC13" s="67">
        <f t="shared" si="117"/>
        <v>0</v>
      </c>
      <c r="LD13" s="67">
        <f t="shared" si="118"/>
        <v>0</v>
      </c>
      <c r="LE13" s="67">
        <f t="shared" si="119"/>
        <v>0</v>
      </c>
      <c r="LF13" s="67">
        <f t="shared" si="120"/>
        <v>0</v>
      </c>
      <c r="LG13" s="67">
        <f t="shared" si="121"/>
        <v>0</v>
      </c>
      <c r="LH13" s="67">
        <f t="shared" si="122"/>
        <v>0</v>
      </c>
      <c r="LI13" s="67">
        <f t="shared" si="123"/>
        <v>0</v>
      </c>
      <c r="LJ13" s="67">
        <f t="shared" si="124"/>
        <v>0</v>
      </c>
      <c r="LK13" s="67">
        <f t="shared" si="125"/>
        <v>0</v>
      </c>
      <c r="LL13" s="67">
        <f t="shared" si="126"/>
        <v>0</v>
      </c>
      <c r="LM13" s="67">
        <f t="shared" si="127"/>
        <v>0</v>
      </c>
      <c r="LN13" s="67">
        <f t="shared" si="128"/>
        <v>0</v>
      </c>
      <c r="LO13" s="67">
        <f t="shared" si="129"/>
        <v>0</v>
      </c>
      <c r="LP13" s="67">
        <f t="shared" si="130"/>
        <v>0</v>
      </c>
      <c r="LQ13" s="67">
        <f t="shared" si="131"/>
        <v>0</v>
      </c>
      <c r="LR13" s="67">
        <f t="shared" si="132"/>
        <v>0</v>
      </c>
      <c r="LS13" s="30">
        <v>5</v>
      </c>
      <c r="LT13" s="51">
        <f t="shared" si="133"/>
        <v>40</v>
      </c>
      <c r="LU13" s="51" t="str">
        <f t="shared" si="134"/>
        <v/>
      </c>
      <c r="LV13" s="51" t="str">
        <f t="shared" si="135"/>
        <v/>
      </c>
      <c r="LW13" s="51" t="str">
        <f t="shared" si="136"/>
        <v/>
      </c>
      <c r="LX13" s="51" t="str">
        <f t="shared" si="137"/>
        <v/>
      </c>
      <c r="LY13" s="51" t="str">
        <f t="shared" si="138"/>
        <v/>
      </c>
      <c r="LZ13" s="51" t="str">
        <f t="shared" si="139"/>
        <v/>
      </c>
      <c r="MA13" s="51" t="str">
        <f t="shared" si="140"/>
        <v/>
      </c>
      <c r="MB13" s="51" t="str">
        <f t="shared" si="141"/>
        <v/>
      </c>
      <c r="MC13" s="51" t="str">
        <f t="shared" si="142"/>
        <v/>
      </c>
      <c r="MD13" s="51" t="str">
        <f t="shared" si="143"/>
        <v/>
      </c>
      <c r="ME13" s="51" t="str">
        <f t="shared" si="144"/>
        <v/>
      </c>
      <c r="MF13" s="51" t="str">
        <f t="shared" si="145"/>
        <v/>
      </c>
      <c r="MG13" s="51" t="str">
        <f t="shared" si="146"/>
        <v/>
      </c>
      <c r="MH13" s="51" t="str">
        <f t="shared" si="147"/>
        <v/>
      </c>
      <c r="MI13" s="51" t="str">
        <f t="shared" si="148"/>
        <v/>
      </c>
      <c r="MJ13" s="51" t="str">
        <f t="shared" si="149"/>
        <v/>
      </c>
      <c r="MK13" s="51" t="str">
        <f t="shared" si="150"/>
        <v/>
      </c>
      <c r="ML13" s="51" t="str">
        <f t="shared" si="151"/>
        <v/>
      </c>
      <c r="MM13" s="51" t="str">
        <f t="shared" si="152"/>
        <v/>
      </c>
      <c r="MN13" s="144">
        <f t="shared" si="153"/>
        <v>40</v>
      </c>
      <c r="MO13" s="29" t="str">
        <f t="shared" si="154"/>
        <v>1. C.I. GLOBAL SCIENTIFIC S.A.S NIT.: 830.067.880 - 4</v>
      </c>
      <c r="MP13" s="68">
        <f t="shared" si="155"/>
        <v>19754000</v>
      </c>
      <c r="MQ13" s="29">
        <v>5</v>
      </c>
      <c r="MR13" s="137">
        <f t="shared" si="199"/>
        <v>49036.329999998212</v>
      </c>
      <c r="MS13" s="137" t="str">
        <f t="shared" si="200"/>
        <v>ADJUDICADO</v>
      </c>
    </row>
    <row r="14" spans="1:357" ht="21" x14ac:dyDescent="0.15">
      <c r="A14" s="43"/>
      <c r="B14" s="72" t="s">
        <v>57</v>
      </c>
      <c r="C14" s="73" t="s">
        <v>69</v>
      </c>
      <c r="D14" s="73" t="s">
        <v>70</v>
      </c>
      <c r="E14" s="73" t="s">
        <v>71</v>
      </c>
      <c r="F14" s="73">
        <v>6</v>
      </c>
      <c r="G14" s="23">
        <v>68282197.620000005</v>
      </c>
      <c r="H14" s="30">
        <v>6</v>
      </c>
      <c r="I14" s="86">
        <v>67830000</v>
      </c>
      <c r="J14" s="101" t="s">
        <v>61</v>
      </c>
      <c r="K14" s="101" t="s">
        <v>61</v>
      </c>
      <c r="L14" s="101" t="s">
        <v>61</v>
      </c>
      <c r="M14" s="101" t="s">
        <v>61</v>
      </c>
      <c r="N14" s="106" t="s">
        <v>61</v>
      </c>
      <c r="O14" s="101" t="s">
        <v>61</v>
      </c>
      <c r="P14" s="101" t="s">
        <v>61</v>
      </c>
      <c r="Q14" s="101" t="s">
        <v>61</v>
      </c>
      <c r="R14" s="101" t="s">
        <v>61</v>
      </c>
      <c r="S14" s="101" t="s">
        <v>61</v>
      </c>
      <c r="T14" s="101" t="s">
        <v>61</v>
      </c>
      <c r="U14" s="101" t="s">
        <v>61</v>
      </c>
      <c r="V14" s="101" t="s">
        <v>61</v>
      </c>
      <c r="W14" s="101" t="s">
        <v>61</v>
      </c>
      <c r="X14" s="101" t="s">
        <v>61</v>
      </c>
      <c r="Y14" s="101" t="s">
        <v>61</v>
      </c>
      <c r="Z14" s="101" t="s">
        <v>61</v>
      </c>
      <c r="AA14" s="101" t="s">
        <v>61</v>
      </c>
      <c r="AB14" s="101" t="s">
        <v>61</v>
      </c>
      <c r="AC14" s="41">
        <v>6</v>
      </c>
      <c r="AD14" s="103">
        <f t="shared" si="0"/>
        <v>67830000</v>
      </c>
      <c r="AE14" s="103" t="str">
        <f t="shared" si="1"/>
        <v>NC</v>
      </c>
      <c r="AF14" s="103" t="str">
        <f t="shared" si="2"/>
        <v>NC</v>
      </c>
      <c r="AG14" s="103" t="str">
        <f t="shared" si="3"/>
        <v>NC</v>
      </c>
      <c r="AH14" s="103" t="str">
        <f t="shared" si="4"/>
        <v>NC</v>
      </c>
      <c r="AI14" s="103" t="str">
        <f t="shared" si="5"/>
        <v>NC</v>
      </c>
      <c r="AJ14" s="103" t="str">
        <f t="shared" si="6"/>
        <v>NC</v>
      </c>
      <c r="AK14" s="103" t="str">
        <f t="shared" si="7"/>
        <v>NC</v>
      </c>
      <c r="AL14" s="103" t="str">
        <f t="shared" si="8"/>
        <v>NC</v>
      </c>
      <c r="AM14" s="103" t="str">
        <f t="shared" si="9"/>
        <v>NC</v>
      </c>
      <c r="AN14" s="103" t="str">
        <f t="shared" si="10"/>
        <v>NC</v>
      </c>
      <c r="AO14" s="103" t="str">
        <f t="shared" si="11"/>
        <v>NC</v>
      </c>
      <c r="AP14" s="103" t="str">
        <f t="shared" si="12"/>
        <v>NC</v>
      </c>
      <c r="AQ14" s="103" t="str">
        <f t="shared" si="13"/>
        <v>NC</v>
      </c>
      <c r="AR14" s="103" t="str">
        <f t="shared" si="14"/>
        <v>NC</v>
      </c>
      <c r="AS14" s="103" t="str">
        <f t="shared" si="15"/>
        <v>NC</v>
      </c>
      <c r="AT14" s="103" t="str">
        <f t="shared" si="16"/>
        <v>NC</v>
      </c>
      <c r="AU14" s="103" t="str">
        <f t="shared" si="17"/>
        <v>NC</v>
      </c>
      <c r="AV14" s="103" t="str">
        <f t="shared" si="18"/>
        <v>NC</v>
      </c>
      <c r="AW14" s="103" t="str">
        <f t="shared" si="19"/>
        <v>NC</v>
      </c>
      <c r="AX14" s="30">
        <v>6</v>
      </c>
      <c r="AY14" s="90" t="s">
        <v>62</v>
      </c>
      <c r="AZ14" s="91" t="s">
        <v>63</v>
      </c>
      <c r="BA14" s="91" t="s">
        <v>63</v>
      </c>
      <c r="BB14" s="91" t="s">
        <v>63</v>
      </c>
      <c r="BC14" s="91" t="s">
        <v>63</v>
      </c>
      <c r="BD14" s="95" t="s">
        <v>63</v>
      </c>
      <c r="BE14" s="91" t="s">
        <v>63</v>
      </c>
      <c r="BF14" s="91" t="s">
        <v>63</v>
      </c>
      <c r="BG14" s="91" t="s">
        <v>63</v>
      </c>
      <c r="BH14" s="92" t="s">
        <v>63</v>
      </c>
      <c r="BI14" s="91" t="s">
        <v>63</v>
      </c>
      <c r="BJ14" s="91" t="s">
        <v>63</v>
      </c>
      <c r="BK14" s="92" t="s">
        <v>63</v>
      </c>
      <c r="BL14" s="91" t="s">
        <v>63</v>
      </c>
      <c r="BM14" s="92" t="s">
        <v>63</v>
      </c>
      <c r="BN14" s="91" t="s">
        <v>63</v>
      </c>
      <c r="BO14" s="91" t="s">
        <v>63</v>
      </c>
      <c r="BP14" s="91" t="s">
        <v>63</v>
      </c>
      <c r="BQ14" s="91" t="s">
        <v>63</v>
      </c>
      <c r="BR14" s="91" t="s">
        <v>63</v>
      </c>
      <c r="BS14" s="30">
        <v>6</v>
      </c>
      <c r="BT14" s="90" t="s">
        <v>62</v>
      </c>
      <c r="BU14" s="91" t="s">
        <v>62</v>
      </c>
      <c r="BV14" s="91" t="s">
        <v>62</v>
      </c>
      <c r="BW14" s="91" t="s">
        <v>62</v>
      </c>
      <c r="BX14" s="91" t="s">
        <v>62</v>
      </c>
      <c r="BY14" s="95" t="s">
        <v>62</v>
      </c>
      <c r="BZ14" s="91" t="s">
        <v>63</v>
      </c>
      <c r="CA14" s="91" t="s">
        <v>62</v>
      </c>
      <c r="CB14" s="91" t="s">
        <v>62</v>
      </c>
      <c r="CC14" s="92" t="s">
        <v>62</v>
      </c>
      <c r="CD14" s="91" t="s">
        <v>63</v>
      </c>
      <c r="CE14" s="91" t="s">
        <v>62</v>
      </c>
      <c r="CF14" s="92" t="s">
        <v>62</v>
      </c>
      <c r="CG14" s="91" t="s">
        <v>63</v>
      </c>
      <c r="CH14" s="92" t="s">
        <v>62</v>
      </c>
      <c r="CI14" s="91" t="s">
        <v>63</v>
      </c>
      <c r="CJ14" s="91" t="s">
        <v>62</v>
      </c>
      <c r="CK14" s="91" t="s">
        <v>62</v>
      </c>
      <c r="CL14" s="91" t="s">
        <v>62</v>
      </c>
      <c r="CM14" s="91" t="s">
        <v>62</v>
      </c>
      <c r="CN14" s="29">
        <v>6</v>
      </c>
      <c r="CO14" s="112" t="s">
        <v>62</v>
      </c>
      <c r="CP14" s="65" t="s">
        <v>62</v>
      </c>
      <c r="CQ14" s="65" t="s">
        <v>62</v>
      </c>
      <c r="CR14" s="65" t="s">
        <v>62</v>
      </c>
      <c r="CS14" s="65" t="s">
        <v>62</v>
      </c>
      <c r="CT14" s="116" t="s">
        <v>62</v>
      </c>
      <c r="CU14" s="65" t="s">
        <v>62</v>
      </c>
      <c r="CV14" s="65" t="s">
        <v>62</v>
      </c>
      <c r="CW14" s="65" t="s">
        <v>62</v>
      </c>
      <c r="CX14" s="113" t="s">
        <v>62</v>
      </c>
      <c r="CY14" s="65" t="s">
        <v>63</v>
      </c>
      <c r="CZ14" s="65" t="s">
        <v>62</v>
      </c>
      <c r="DA14" s="113" t="s">
        <v>62</v>
      </c>
      <c r="DB14" s="65" t="s">
        <v>62</v>
      </c>
      <c r="DC14" s="113" t="s">
        <v>62</v>
      </c>
      <c r="DD14" s="65" t="s">
        <v>62</v>
      </c>
      <c r="DE14" s="65" t="s">
        <v>62</v>
      </c>
      <c r="DF14" s="65" t="s">
        <v>62</v>
      </c>
      <c r="DG14" s="65" t="s">
        <v>62</v>
      </c>
      <c r="DH14" s="65" t="s">
        <v>62</v>
      </c>
      <c r="DI14" s="30">
        <v>6</v>
      </c>
      <c r="DJ14" s="42" t="str">
        <f t="shared" si="20"/>
        <v>CUMPLE</v>
      </c>
      <c r="DK14" s="42" t="str">
        <f t="shared" si="21"/>
        <v>NO CUMPLE</v>
      </c>
      <c r="DL14" s="42" t="str">
        <f t="shared" si="22"/>
        <v>NO CUMPLE</v>
      </c>
      <c r="DM14" s="42" t="str">
        <f t="shared" si="23"/>
        <v>NO CUMPLE</v>
      </c>
      <c r="DN14" s="42" t="str">
        <f t="shared" si="24"/>
        <v>NO CUMPLE</v>
      </c>
      <c r="DO14" s="42" t="str">
        <f t="shared" si="25"/>
        <v>NO CUMPLE</v>
      </c>
      <c r="DP14" s="42" t="str">
        <f t="shared" si="26"/>
        <v>NO CUMPLE</v>
      </c>
      <c r="DQ14" s="42" t="str">
        <f t="shared" si="27"/>
        <v>NO CUMPLE</v>
      </c>
      <c r="DR14" s="42" t="str">
        <f t="shared" si="28"/>
        <v>NO CUMPLE</v>
      </c>
      <c r="DS14" s="42" t="str">
        <f t="shared" si="29"/>
        <v>NO CUMPLE</v>
      </c>
      <c r="DT14" s="42" t="str">
        <f t="shared" si="30"/>
        <v>NO CUMPLE</v>
      </c>
      <c r="DU14" s="42" t="str">
        <f t="shared" si="31"/>
        <v>NO CUMPLE</v>
      </c>
      <c r="DV14" s="42" t="str">
        <f t="shared" si="32"/>
        <v>NO CUMPLE</v>
      </c>
      <c r="DW14" s="42" t="str">
        <f t="shared" si="33"/>
        <v>NO CUMPLE</v>
      </c>
      <c r="DX14" s="42" t="str">
        <f t="shared" si="34"/>
        <v>NO CUMPLE</v>
      </c>
      <c r="DY14" s="42" t="str">
        <f t="shared" si="35"/>
        <v>NO CUMPLE</v>
      </c>
      <c r="DZ14" s="42" t="str">
        <f t="shared" si="36"/>
        <v>NO CUMPLE</v>
      </c>
      <c r="EA14" s="42" t="str">
        <f t="shared" si="37"/>
        <v>NO CUMPLE</v>
      </c>
      <c r="EB14" s="42" t="str">
        <f t="shared" si="38"/>
        <v>NO CUMPLE</v>
      </c>
      <c r="EC14" s="42" t="str">
        <f t="shared" si="39"/>
        <v>NO CUMPLE</v>
      </c>
      <c r="ED14" s="29">
        <v>6</v>
      </c>
      <c r="EE14" s="122" t="s">
        <v>62</v>
      </c>
      <c r="EF14" s="65" t="s">
        <v>61</v>
      </c>
      <c r="EG14" s="65" t="s">
        <v>61</v>
      </c>
      <c r="EH14" s="65" t="s">
        <v>61</v>
      </c>
      <c r="EI14" s="65" t="s">
        <v>61</v>
      </c>
      <c r="EJ14" s="125" t="s">
        <v>61</v>
      </c>
      <c r="EK14" s="65" t="s">
        <v>61</v>
      </c>
      <c r="EL14" s="65" t="s">
        <v>61</v>
      </c>
      <c r="EM14" s="65" t="s">
        <v>61</v>
      </c>
      <c r="EN14" s="65" t="s">
        <v>61</v>
      </c>
      <c r="EO14" s="65" t="s">
        <v>61</v>
      </c>
      <c r="EP14" s="65" t="s">
        <v>61</v>
      </c>
      <c r="EQ14" s="65" t="s">
        <v>61</v>
      </c>
      <c r="ER14" s="65" t="s">
        <v>61</v>
      </c>
      <c r="ES14" s="65" t="s">
        <v>61</v>
      </c>
      <c r="ET14" s="65" t="s">
        <v>61</v>
      </c>
      <c r="EU14" s="65" t="s">
        <v>61</v>
      </c>
      <c r="EV14" s="65" t="s">
        <v>61</v>
      </c>
      <c r="EW14" s="65" t="s">
        <v>61</v>
      </c>
      <c r="EX14" s="65" t="s">
        <v>61</v>
      </c>
      <c r="EY14" s="29">
        <v>6</v>
      </c>
      <c r="EZ14" s="122" t="s">
        <v>62</v>
      </c>
      <c r="FA14" s="65" t="s">
        <v>61</v>
      </c>
      <c r="FB14" s="65" t="s">
        <v>61</v>
      </c>
      <c r="FC14" s="65" t="s">
        <v>61</v>
      </c>
      <c r="FD14" s="65" t="s">
        <v>61</v>
      </c>
      <c r="FE14" s="125" t="s">
        <v>61</v>
      </c>
      <c r="FF14" s="65" t="s">
        <v>61</v>
      </c>
      <c r="FG14" s="65" t="s">
        <v>61</v>
      </c>
      <c r="FH14" s="65" t="s">
        <v>61</v>
      </c>
      <c r="FI14" s="65" t="s">
        <v>61</v>
      </c>
      <c r="FJ14" s="65" t="s">
        <v>61</v>
      </c>
      <c r="FK14" s="65" t="s">
        <v>61</v>
      </c>
      <c r="FL14" s="65" t="s">
        <v>61</v>
      </c>
      <c r="FM14" s="65" t="s">
        <v>61</v>
      </c>
      <c r="FN14" s="65" t="s">
        <v>61</v>
      </c>
      <c r="FO14" s="65" t="s">
        <v>61</v>
      </c>
      <c r="FP14" s="65" t="s">
        <v>61</v>
      </c>
      <c r="FQ14" s="65" t="s">
        <v>61</v>
      </c>
      <c r="FR14" s="65" t="s">
        <v>61</v>
      </c>
      <c r="FS14" s="65" t="s">
        <v>61</v>
      </c>
      <c r="FT14" s="29">
        <v>6</v>
      </c>
      <c r="FU14" s="24">
        <f t="shared" si="40"/>
        <v>67830000</v>
      </c>
      <c r="FV14" s="24" t="str">
        <f t="shared" si="41"/>
        <v/>
      </c>
      <c r="FW14" s="24" t="str">
        <f t="shared" si="42"/>
        <v/>
      </c>
      <c r="FX14" s="24" t="str">
        <f t="shared" si="43"/>
        <v/>
      </c>
      <c r="FY14" s="24" t="str">
        <f t="shared" si="44"/>
        <v/>
      </c>
      <c r="FZ14" s="24" t="str">
        <f t="shared" si="45"/>
        <v/>
      </c>
      <c r="GA14" s="24" t="str">
        <f t="shared" si="46"/>
        <v/>
      </c>
      <c r="GB14" s="24" t="str">
        <f t="shared" si="47"/>
        <v/>
      </c>
      <c r="GC14" s="24" t="str">
        <f t="shared" si="48"/>
        <v/>
      </c>
      <c r="GD14" s="24" t="str">
        <f t="shared" si="49"/>
        <v/>
      </c>
      <c r="GE14" s="24" t="str">
        <f t="shared" si="50"/>
        <v/>
      </c>
      <c r="GF14" s="24" t="str">
        <f t="shared" si="51"/>
        <v/>
      </c>
      <c r="GG14" s="24" t="str">
        <f t="shared" si="52"/>
        <v/>
      </c>
      <c r="GH14" s="24" t="str">
        <f t="shared" si="53"/>
        <v/>
      </c>
      <c r="GI14" s="24" t="str">
        <f t="shared" si="54"/>
        <v/>
      </c>
      <c r="GJ14" s="24" t="str">
        <f t="shared" si="55"/>
        <v/>
      </c>
      <c r="GK14" s="24" t="str">
        <f t="shared" si="56"/>
        <v/>
      </c>
      <c r="GL14" s="24" t="str">
        <f t="shared" si="57"/>
        <v/>
      </c>
      <c r="GM14" s="24" t="str">
        <f t="shared" si="58"/>
        <v/>
      </c>
      <c r="GN14" s="24" t="str">
        <f t="shared" si="59"/>
        <v/>
      </c>
      <c r="GO14" s="24">
        <v>68282197.620000005</v>
      </c>
      <c r="GP14" s="24">
        <v>68282197.620000005</v>
      </c>
      <c r="GQ14" s="44">
        <f t="shared" si="60"/>
        <v>1</v>
      </c>
      <c r="GR14" s="44">
        <f t="shared" si="156"/>
        <v>1</v>
      </c>
      <c r="GS14" s="145">
        <f t="shared" si="201"/>
        <v>68056098.810000002</v>
      </c>
      <c r="GT14" s="45">
        <f t="shared" si="157"/>
        <v>255210.37053749998</v>
      </c>
      <c r="GU14" s="29">
        <v>6</v>
      </c>
      <c r="GV14" s="46">
        <f t="shared" si="61"/>
        <v>26578.073554433882</v>
      </c>
      <c r="GW14" s="46" t="str">
        <f t="shared" si="62"/>
        <v/>
      </c>
      <c r="GX14" s="46" t="str">
        <f t="shared" si="63"/>
        <v/>
      </c>
      <c r="GY14" s="46" t="str">
        <f t="shared" si="64"/>
        <v/>
      </c>
      <c r="GZ14" s="46" t="str">
        <f t="shared" si="65"/>
        <v/>
      </c>
      <c r="HA14" s="46" t="str">
        <f t="shared" si="66"/>
        <v/>
      </c>
      <c r="HB14" s="46" t="str">
        <f t="shared" si="67"/>
        <v/>
      </c>
      <c r="HC14" s="46" t="str">
        <f t="shared" si="68"/>
        <v/>
      </c>
      <c r="HD14" s="46" t="str">
        <f t="shared" si="69"/>
        <v/>
      </c>
      <c r="HE14" s="46" t="str">
        <f t="shared" si="70"/>
        <v/>
      </c>
      <c r="HF14" s="46" t="str">
        <f t="shared" si="71"/>
        <v/>
      </c>
      <c r="HG14" s="46" t="str">
        <f t="shared" si="72"/>
        <v/>
      </c>
      <c r="HH14" s="46" t="str">
        <f t="shared" si="73"/>
        <v/>
      </c>
      <c r="HI14" s="46" t="str">
        <f t="shared" si="74"/>
        <v/>
      </c>
      <c r="HJ14" s="46" t="str">
        <f t="shared" si="75"/>
        <v/>
      </c>
      <c r="HK14" s="46" t="str">
        <f t="shared" si="76"/>
        <v/>
      </c>
      <c r="HL14" s="46" t="str">
        <f t="shared" si="77"/>
        <v/>
      </c>
      <c r="HM14" s="46" t="str">
        <f t="shared" si="78"/>
        <v/>
      </c>
      <c r="HN14" s="46" t="str">
        <f t="shared" si="79"/>
        <v/>
      </c>
      <c r="HO14" s="46" t="str">
        <f t="shared" si="80"/>
        <v/>
      </c>
      <c r="HP14" s="30">
        <v>6</v>
      </c>
      <c r="HQ14" s="47">
        <f t="shared" si="81"/>
        <v>226098.81000000238</v>
      </c>
      <c r="HR14" s="47" t="str">
        <f t="shared" si="82"/>
        <v/>
      </c>
      <c r="HS14" s="47" t="str">
        <f t="shared" si="83"/>
        <v/>
      </c>
      <c r="HT14" s="47" t="str">
        <f t="shared" si="84"/>
        <v/>
      </c>
      <c r="HU14" s="47" t="str">
        <f t="shared" si="85"/>
        <v/>
      </c>
      <c r="HV14" s="47" t="str">
        <f t="shared" si="86"/>
        <v/>
      </c>
      <c r="HW14" s="47" t="str">
        <f t="shared" si="87"/>
        <v/>
      </c>
      <c r="HX14" s="47" t="str">
        <f t="shared" si="88"/>
        <v/>
      </c>
      <c r="HY14" s="47" t="str">
        <f t="shared" si="89"/>
        <v/>
      </c>
      <c r="HZ14" s="47" t="str">
        <f t="shared" si="90"/>
        <v/>
      </c>
      <c r="IA14" s="47" t="str">
        <f t="shared" si="91"/>
        <v/>
      </c>
      <c r="IB14" s="47" t="str">
        <f t="shared" si="92"/>
        <v/>
      </c>
      <c r="IC14" s="47" t="str">
        <f t="shared" si="93"/>
        <v/>
      </c>
      <c r="ID14" s="47" t="str">
        <f t="shared" si="94"/>
        <v/>
      </c>
      <c r="IE14" s="47" t="str">
        <f t="shared" si="95"/>
        <v/>
      </c>
      <c r="IF14" s="47" t="str">
        <f t="shared" si="96"/>
        <v/>
      </c>
      <c r="IG14" s="47" t="str">
        <f t="shared" si="97"/>
        <v/>
      </c>
      <c r="IH14" s="47" t="str">
        <f t="shared" si="98"/>
        <v/>
      </c>
      <c r="II14" s="47" t="str">
        <f t="shared" si="99"/>
        <v/>
      </c>
      <c r="IJ14" s="47" t="str">
        <f t="shared" si="100"/>
        <v/>
      </c>
      <c r="IK14" s="29">
        <v>6</v>
      </c>
      <c r="IL14" s="48">
        <f t="shared" si="158"/>
        <v>39.867110331650821</v>
      </c>
      <c r="IM14" s="48" t="str">
        <f t="shared" si="159"/>
        <v/>
      </c>
      <c r="IN14" s="48" t="str">
        <f t="shared" si="160"/>
        <v/>
      </c>
      <c r="IO14" s="48" t="str">
        <f t="shared" si="161"/>
        <v/>
      </c>
      <c r="IP14" s="48" t="str">
        <f t="shared" si="162"/>
        <v/>
      </c>
      <c r="IQ14" s="48" t="str">
        <f t="shared" si="163"/>
        <v/>
      </c>
      <c r="IR14" s="48" t="str">
        <f t="shared" si="164"/>
        <v/>
      </c>
      <c r="IS14" s="48" t="str">
        <f t="shared" si="165"/>
        <v/>
      </c>
      <c r="IT14" s="48" t="str">
        <f t="shared" si="166"/>
        <v/>
      </c>
      <c r="IU14" s="48" t="str">
        <f t="shared" si="167"/>
        <v/>
      </c>
      <c r="IV14" s="48" t="str">
        <f t="shared" si="168"/>
        <v/>
      </c>
      <c r="IW14" s="48" t="str">
        <f t="shared" si="169"/>
        <v/>
      </c>
      <c r="IX14" s="48" t="str">
        <f t="shared" si="170"/>
        <v/>
      </c>
      <c r="IY14" s="48" t="str">
        <f t="shared" si="171"/>
        <v/>
      </c>
      <c r="IZ14" s="48" t="str">
        <f t="shared" si="172"/>
        <v/>
      </c>
      <c r="JA14" s="48" t="str">
        <f t="shared" si="173"/>
        <v/>
      </c>
      <c r="JB14" s="48" t="str">
        <f t="shared" si="174"/>
        <v/>
      </c>
      <c r="JC14" s="48" t="str">
        <f t="shared" si="175"/>
        <v/>
      </c>
      <c r="JD14" s="48" t="str">
        <f t="shared" si="176"/>
        <v/>
      </c>
      <c r="JE14" s="48" t="str">
        <f t="shared" si="177"/>
        <v/>
      </c>
      <c r="JF14" s="49">
        <f t="shared" si="102"/>
        <v>39.867110331650821</v>
      </c>
      <c r="JG14" s="49">
        <f t="shared" si="178"/>
        <v>39.867110331650821</v>
      </c>
      <c r="JH14" s="29">
        <v>6</v>
      </c>
      <c r="JI14" s="50">
        <f t="shared" si="179"/>
        <v>40</v>
      </c>
      <c r="JJ14" s="50" t="str">
        <f t="shared" si="180"/>
        <v/>
      </c>
      <c r="JK14" s="50" t="str">
        <f t="shared" si="181"/>
        <v/>
      </c>
      <c r="JL14" s="50" t="str">
        <f t="shared" si="182"/>
        <v/>
      </c>
      <c r="JM14" s="50" t="str">
        <f t="shared" si="183"/>
        <v/>
      </c>
      <c r="JN14" s="50" t="str">
        <f t="shared" si="184"/>
        <v/>
      </c>
      <c r="JO14" s="50" t="str">
        <f t="shared" si="185"/>
        <v/>
      </c>
      <c r="JP14" s="50" t="str">
        <f t="shared" si="186"/>
        <v/>
      </c>
      <c r="JQ14" s="50" t="str">
        <f t="shared" si="187"/>
        <v/>
      </c>
      <c r="JR14" s="50" t="str">
        <f t="shared" si="188"/>
        <v/>
      </c>
      <c r="JS14" s="50" t="str">
        <f t="shared" si="189"/>
        <v/>
      </c>
      <c r="JT14" s="50" t="str">
        <f t="shared" si="190"/>
        <v/>
      </c>
      <c r="JU14" s="50" t="str">
        <f t="shared" si="191"/>
        <v/>
      </c>
      <c r="JV14" s="50" t="str">
        <f t="shared" si="192"/>
        <v/>
      </c>
      <c r="JW14" s="50" t="str">
        <f t="shared" si="193"/>
        <v/>
      </c>
      <c r="JX14" s="50" t="str">
        <f t="shared" si="194"/>
        <v/>
      </c>
      <c r="JY14" s="50" t="str">
        <f t="shared" si="195"/>
        <v/>
      </c>
      <c r="JZ14" s="50" t="str">
        <f t="shared" si="196"/>
        <v/>
      </c>
      <c r="KA14" s="50" t="str">
        <f t="shared" si="197"/>
        <v/>
      </c>
      <c r="KB14" s="50" t="str">
        <f t="shared" si="198"/>
        <v/>
      </c>
      <c r="KC14" s="30">
        <v>6</v>
      </c>
      <c r="KD14" s="122">
        <v>24</v>
      </c>
      <c r="KE14" s="65"/>
      <c r="KF14" s="65"/>
      <c r="KG14" s="66"/>
      <c r="KH14" s="66"/>
      <c r="KI14" s="133"/>
      <c r="KJ14" s="66"/>
      <c r="KK14" s="66"/>
      <c r="KL14" s="66"/>
      <c r="KM14" s="130"/>
      <c r="KN14" s="66"/>
      <c r="KO14" s="66"/>
      <c r="KP14" s="130"/>
      <c r="KQ14" s="66"/>
      <c r="KR14" s="130"/>
      <c r="KS14" s="66"/>
      <c r="KT14" s="66"/>
      <c r="KU14" s="66"/>
      <c r="KV14" s="66"/>
      <c r="KW14" s="66"/>
      <c r="KX14" s="29">
        <v>6</v>
      </c>
      <c r="KY14" s="67">
        <f t="shared" si="113"/>
        <v>0</v>
      </c>
      <c r="KZ14" s="67">
        <f t="shared" si="114"/>
        <v>0</v>
      </c>
      <c r="LA14" s="67">
        <f t="shared" si="115"/>
        <v>0</v>
      </c>
      <c r="LB14" s="67">
        <f t="shared" si="116"/>
        <v>0</v>
      </c>
      <c r="LC14" s="67">
        <f t="shared" si="117"/>
        <v>0</v>
      </c>
      <c r="LD14" s="67">
        <f t="shared" si="118"/>
        <v>0</v>
      </c>
      <c r="LE14" s="67">
        <f t="shared" si="119"/>
        <v>0</v>
      </c>
      <c r="LF14" s="67">
        <f t="shared" si="120"/>
        <v>0</v>
      </c>
      <c r="LG14" s="67">
        <f t="shared" si="121"/>
        <v>0</v>
      </c>
      <c r="LH14" s="67">
        <f t="shared" si="122"/>
        <v>0</v>
      </c>
      <c r="LI14" s="67">
        <f t="shared" si="123"/>
        <v>0</v>
      </c>
      <c r="LJ14" s="67">
        <f t="shared" si="124"/>
        <v>0</v>
      </c>
      <c r="LK14" s="67">
        <f t="shared" si="125"/>
        <v>0</v>
      </c>
      <c r="LL14" s="67">
        <f t="shared" si="126"/>
        <v>0</v>
      </c>
      <c r="LM14" s="67">
        <f t="shared" si="127"/>
        <v>0</v>
      </c>
      <c r="LN14" s="67">
        <f t="shared" si="128"/>
        <v>0</v>
      </c>
      <c r="LO14" s="67">
        <f t="shared" si="129"/>
        <v>0</v>
      </c>
      <c r="LP14" s="67">
        <f t="shared" si="130"/>
        <v>0</v>
      </c>
      <c r="LQ14" s="67">
        <f t="shared" si="131"/>
        <v>0</v>
      </c>
      <c r="LR14" s="67">
        <f t="shared" si="132"/>
        <v>0</v>
      </c>
      <c r="LS14" s="30">
        <v>6</v>
      </c>
      <c r="LT14" s="51">
        <f t="shared" si="133"/>
        <v>40</v>
      </c>
      <c r="LU14" s="51" t="str">
        <f t="shared" si="134"/>
        <v/>
      </c>
      <c r="LV14" s="51" t="str">
        <f t="shared" si="135"/>
        <v/>
      </c>
      <c r="LW14" s="51" t="str">
        <f t="shared" si="136"/>
        <v/>
      </c>
      <c r="LX14" s="51" t="str">
        <f t="shared" si="137"/>
        <v/>
      </c>
      <c r="LY14" s="51" t="str">
        <f t="shared" si="138"/>
        <v/>
      </c>
      <c r="LZ14" s="51" t="str">
        <f t="shared" si="139"/>
        <v/>
      </c>
      <c r="MA14" s="51" t="str">
        <f t="shared" si="140"/>
        <v/>
      </c>
      <c r="MB14" s="51" t="str">
        <f t="shared" si="141"/>
        <v/>
      </c>
      <c r="MC14" s="51" t="str">
        <f t="shared" si="142"/>
        <v/>
      </c>
      <c r="MD14" s="51" t="str">
        <f t="shared" si="143"/>
        <v/>
      </c>
      <c r="ME14" s="51" t="str">
        <f t="shared" si="144"/>
        <v/>
      </c>
      <c r="MF14" s="51" t="str">
        <f t="shared" si="145"/>
        <v/>
      </c>
      <c r="MG14" s="51" t="str">
        <f t="shared" si="146"/>
        <v/>
      </c>
      <c r="MH14" s="51" t="str">
        <f t="shared" si="147"/>
        <v/>
      </c>
      <c r="MI14" s="51" t="str">
        <f t="shared" si="148"/>
        <v/>
      </c>
      <c r="MJ14" s="51" t="str">
        <f t="shared" si="149"/>
        <v/>
      </c>
      <c r="MK14" s="51" t="str">
        <f t="shared" si="150"/>
        <v/>
      </c>
      <c r="ML14" s="51" t="str">
        <f t="shared" si="151"/>
        <v/>
      </c>
      <c r="MM14" s="51" t="str">
        <f t="shared" si="152"/>
        <v/>
      </c>
      <c r="MN14" s="144">
        <f t="shared" si="153"/>
        <v>40</v>
      </c>
      <c r="MO14" s="29" t="str">
        <f t="shared" si="154"/>
        <v>1. C.I. GLOBAL SCIENTIFIC S.A.S NIT.: 830.067.880 - 4</v>
      </c>
      <c r="MP14" s="68">
        <f t="shared" si="155"/>
        <v>67830000</v>
      </c>
      <c r="MQ14" s="30">
        <v>6</v>
      </c>
      <c r="MR14" s="137">
        <f t="shared" si="199"/>
        <v>452197.62000000477</v>
      </c>
      <c r="MS14" s="137" t="str">
        <f t="shared" si="200"/>
        <v>ADJUDICADO</v>
      </c>
    </row>
    <row r="15" spans="1:357" ht="22.5" x14ac:dyDescent="0.15">
      <c r="A15" s="43"/>
      <c r="B15" s="72" t="s">
        <v>57</v>
      </c>
      <c r="C15" s="73" t="s">
        <v>72</v>
      </c>
      <c r="D15" s="73" t="s">
        <v>73</v>
      </c>
      <c r="E15" s="73" t="s">
        <v>74</v>
      </c>
      <c r="F15" s="73">
        <v>2</v>
      </c>
      <c r="G15" s="23">
        <v>15394632.539999999</v>
      </c>
      <c r="H15" s="29">
        <v>7</v>
      </c>
      <c r="I15" s="86">
        <v>15232000</v>
      </c>
      <c r="J15" s="101" t="s">
        <v>61</v>
      </c>
      <c r="K15" s="101" t="s">
        <v>61</v>
      </c>
      <c r="L15" s="101" t="s">
        <v>61</v>
      </c>
      <c r="M15" s="101" t="s">
        <v>61</v>
      </c>
      <c r="N15" s="101" t="s">
        <v>61</v>
      </c>
      <c r="O15" s="106" t="s">
        <v>61</v>
      </c>
      <c r="P15" s="101" t="s">
        <v>61</v>
      </c>
      <c r="Q15" s="101" t="s">
        <v>61</v>
      </c>
      <c r="R15" s="101" t="s">
        <v>61</v>
      </c>
      <c r="S15" s="101" t="s">
        <v>61</v>
      </c>
      <c r="T15" s="101" t="s">
        <v>61</v>
      </c>
      <c r="U15" s="101" t="s">
        <v>61</v>
      </c>
      <c r="V15" s="101" t="s">
        <v>61</v>
      </c>
      <c r="W15" s="101" t="s">
        <v>61</v>
      </c>
      <c r="X15" s="101" t="s">
        <v>61</v>
      </c>
      <c r="Y15" s="101" t="s">
        <v>61</v>
      </c>
      <c r="Z15" s="101" t="s">
        <v>61</v>
      </c>
      <c r="AA15" s="101" t="s">
        <v>61</v>
      </c>
      <c r="AB15" s="101" t="s">
        <v>61</v>
      </c>
      <c r="AC15" s="41">
        <v>7</v>
      </c>
      <c r="AD15" s="103">
        <f t="shared" si="0"/>
        <v>15232000</v>
      </c>
      <c r="AE15" s="103" t="str">
        <f t="shared" si="1"/>
        <v>NC</v>
      </c>
      <c r="AF15" s="103" t="str">
        <f t="shared" si="2"/>
        <v>NC</v>
      </c>
      <c r="AG15" s="103" t="str">
        <f t="shared" si="3"/>
        <v>NC</v>
      </c>
      <c r="AH15" s="103" t="str">
        <f t="shared" si="4"/>
        <v>NC</v>
      </c>
      <c r="AI15" s="103" t="str">
        <f t="shared" si="5"/>
        <v>NC</v>
      </c>
      <c r="AJ15" s="103" t="str">
        <f t="shared" si="6"/>
        <v>NC</v>
      </c>
      <c r="AK15" s="103" t="str">
        <f t="shared" si="7"/>
        <v>NC</v>
      </c>
      <c r="AL15" s="103" t="str">
        <f t="shared" si="8"/>
        <v>NC</v>
      </c>
      <c r="AM15" s="103" t="str">
        <f t="shared" si="9"/>
        <v>NC</v>
      </c>
      <c r="AN15" s="103" t="str">
        <f t="shared" si="10"/>
        <v>NC</v>
      </c>
      <c r="AO15" s="103" t="str">
        <f t="shared" si="11"/>
        <v>NC</v>
      </c>
      <c r="AP15" s="103" t="str">
        <f t="shared" si="12"/>
        <v>NC</v>
      </c>
      <c r="AQ15" s="103" t="str">
        <f t="shared" si="13"/>
        <v>NC</v>
      </c>
      <c r="AR15" s="103" t="str">
        <f t="shared" si="14"/>
        <v>NC</v>
      </c>
      <c r="AS15" s="103" t="str">
        <f t="shared" si="15"/>
        <v>NC</v>
      </c>
      <c r="AT15" s="103" t="str">
        <f t="shared" si="16"/>
        <v>NC</v>
      </c>
      <c r="AU15" s="103" t="str">
        <f t="shared" si="17"/>
        <v>NC</v>
      </c>
      <c r="AV15" s="103" t="str">
        <f t="shared" si="18"/>
        <v>NC</v>
      </c>
      <c r="AW15" s="103" t="str">
        <f t="shared" si="19"/>
        <v>NC</v>
      </c>
      <c r="AX15" s="29">
        <v>7</v>
      </c>
      <c r="AY15" s="90" t="s">
        <v>63</v>
      </c>
      <c r="AZ15" s="91" t="s">
        <v>63</v>
      </c>
      <c r="BA15" s="91" t="s">
        <v>63</v>
      </c>
      <c r="BB15" s="92" t="s">
        <v>63</v>
      </c>
      <c r="BC15" s="92" t="s">
        <v>63</v>
      </c>
      <c r="BD15" s="92" t="s">
        <v>63</v>
      </c>
      <c r="BE15" s="95" t="s">
        <v>63</v>
      </c>
      <c r="BF15" s="92" t="s">
        <v>63</v>
      </c>
      <c r="BG15" s="92" t="s">
        <v>63</v>
      </c>
      <c r="BH15" s="92" t="s">
        <v>63</v>
      </c>
      <c r="BI15" s="92" t="s">
        <v>63</v>
      </c>
      <c r="BJ15" s="92" t="s">
        <v>63</v>
      </c>
      <c r="BK15" s="92" t="s">
        <v>63</v>
      </c>
      <c r="BL15" s="92" t="s">
        <v>63</v>
      </c>
      <c r="BM15" s="92" t="s">
        <v>63</v>
      </c>
      <c r="BN15" s="92" t="s">
        <v>63</v>
      </c>
      <c r="BO15" s="92" t="s">
        <v>63</v>
      </c>
      <c r="BP15" s="92" t="s">
        <v>63</v>
      </c>
      <c r="BQ15" s="92" t="s">
        <v>63</v>
      </c>
      <c r="BR15" s="92" t="s">
        <v>63</v>
      </c>
      <c r="BS15" s="29">
        <v>7</v>
      </c>
      <c r="BT15" s="90" t="s">
        <v>62</v>
      </c>
      <c r="BU15" s="91" t="s">
        <v>62</v>
      </c>
      <c r="BV15" s="91" t="s">
        <v>62</v>
      </c>
      <c r="BW15" s="92" t="s">
        <v>62</v>
      </c>
      <c r="BX15" s="92" t="s">
        <v>62</v>
      </c>
      <c r="BY15" s="92" t="s">
        <v>62</v>
      </c>
      <c r="BZ15" s="95" t="s">
        <v>63</v>
      </c>
      <c r="CA15" s="92" t="s">
        <v>62</v>
      </c>
      <c r="CB15" s="92" t="s">
        <v>62</v>
      </c>
      <c r="CC15" s="92" t="s">
        <v>62</v>
      </c>
      <c r="CD15" s="92" t="s">
        <v>63</v>
      </c>
      <c r="CE15" s="92" t="s">
        <v>62</v>
      </c>
      <c r="CF15" s="92" t="s">
        <v>62</v>
      </c>
      <c r="CG15" s="92" t="s">
        <v>63</v>
      </c>
      <c r="CH15" s="92" t="s">
        <v>62</v>
      </c>
      <c r="CI15" s="92" t="s">
        <v>63</v>
      </c>
      <c r="CJ15" s="92" t="s">
        <v>62</v>
      </c>
      <c r="CK15" s="92" t="s">
        <v>62</v>
      </c>
      <c r="CL15" s="92" t="s">
        <v>62</v>
      </c>
      <c r="CM15" s="92" t="s">
        <v>62</v>
      </c>
      <c r="CN15" s="30">
        <v>7</v>
      </c>
      <c r="CO15" s="112" t="s">
        <v>62</v>
      </c>
      <c r="CP15" s="65" t="s">
        <v>62</v>
      </c>
      <c r="CQ15" s="65" t="s">
        <v>62</v>
      </c>
      <c r="CR15" s="113" t="s">
        <v>62</v>
      </c>
      <c r="CS15" s="113" t="s">
        <v>62</v>
      </c>
      <c r="CT15" s="113" t="s">
        <v>62</v>
      </c>
      <c r="CU15" s="116" t="s">
        <v>62</v>
      </c>
      <c r="CV15" s="113" t="s">
        <v>62</v>
      </c>
      <c r="CW15" s="113" t="s">
        <v>62</v>
      </c>
      <c r="CX15" s="113" t="s">
        <v>62</v>
      </c>
      <c r="CY15" s="113" t="s">
        <v>63</v>
      </c>
      <c r="CZ15" s="113" t="s">
        <v>62</v>
      </c>
      <c r="DA15" s="113" t="s">
        <v>62</v>
      </c>
      <c r="DB15" s="113" t="s">
        <v>62</v>
      </c>
      <c r="DC15" s="113" t="s">
        <v>62</v>
      </c>
      <c r="DD15" s="113" t="s">
        <v>62</v>
      </c>
      <c r="DE15" s="113" t="s">
        <v>62</v>
      </c>
      <c r="DF15" s="113" t="s">
        <v>62</v>
      </c>
      <c r="DG15" s="113" t="s">
        <v>62</v>
      </c>
      <c r="DH15" s="113" t="s">
        <v>62</v>
      </c>
      <c r="DI15" s="30">
        <v>7</v>
      </c>
      <c r="DJ15" s="42" t="str">
        <f t="shared" si="20"/>
        <v>NO CUMPLE</v>
      </c>
      <c r="DK15" s="42" t="str">
        <f t="shared" si="21"/>
        <v>NO CUMPLE</v>
      </c>
      <c r="DL15" s="42" t="str">
        <f t="shared" si="22"/>
        <v>NO CUMPLE</v>
      </c>
      <c r="DM15" s="42" t="str">
        <f t="shared" si="23"/>
        <v>NO CUMPLE</v>
      </c>
      <c r="DN15" s="42" t="str">
        <f t="shared" si="24"/>
        <v>NO CUMPLE</v>
      </c>
      <c r="DO15" s="42" t="str">
        <f t="shared" si="25"/>
        <v>NO CUMPLE</v>
      </c>
      <c r="DP15" s="42" t="str">
        <f t="shared" si="26"/>
        <v>NO CUMPLE</v>
      </c>
      <c r="DQ15" s="42" t="str">
        <f t="shared" si="27"/>
        <v>NO CUMPLE</v>
      </c>
      <c r="DR15" s="42" t="str">
        <f t="shared" si="28"/>
        <v>NO CUMPLE</v>
      </c>
      <c r="DS15" s="42" t="str">
        <f t="shared" si="29"/>
        <v>NO CUMPLE</v>
      </c>
      <c r="DT15" s="42" t="str">
        <f t="shared" si="30"/>
        <v>NO CUMPLE</v>
      </c>
      <c r="DU15" s="42" t="str">
        <f t="shared" si="31"/>
        <v>NO CUMPLE</v>
      </c>
      <c r="DV15" s="42" t="str">
        <f t="shared" si="32"/>
        <v>NO CUMPLE</v>
      </c>
      <c r="DW15" s="42" t="str">
        <f t="shared" si="33"/>
        <v>NO CUMPLE</v>
      </c>
      <c r="DX15" s="42" t="str">
        <f t="shared" si="34"/>
        <v>NO CUMPLE</v>
      </c>
      <c r="DY15" s="42" t="str">
        <f t="shared" si="35"/>
        <v>NO CUMPLE</v>
      </c>
      <c r="DZ15" s="42" t="str">
        <f t="shared" si="36"/>
        <v>NO CUMPLE</v>
      </c>
      <c r="EA15" s="42" t="str">
        <f t="shared" si="37"/>
        <v>NO CUMPLE</v>
      </c>
      <c r="EB15" s="42" t="str">
        <f t="shared" si="38"/>
        <v>NO CUMPLE</v>
      </c>
      <c r="EC15" s="42" t="str">
        <f t="shared" si="39"/>
        <v>NO CUMPLE</v>
      </c>
      <c r="ED15" s="30">
        <v>7</v>
      </c>
      <c r="EE15" s="122" t="s">
        <v>63</v>
      </c>
      <c r="EF15" s="65" t="s">
        <v>61</v>
      </c>
      <c r="EG15" s="65" t="s">
        <v>61</v>
      </c>
      <c r="EH15" s="65" t="s">
        <v>61</v>
      </c>
      <c r="EI15" s="65" t="s">
        <v>61</v>
      </c>
      <c r="EJ15" s="65" t="s">
        <v>61</v>
      </c>
      <c r="EK15" s="125" t="s">
        <v>61</v>
      </c>
      <c r="EL15" s="65" t="s">
        <v>61</v>
      </c>
      <c r="EM15" s="65" t="s">
        <v>61</v>
      </c>
      <c r="EN15" s="65" t="s">
        <v>61</v>
      </c>
      <c r="EO15" s="65" t="s">
        <v>61</v>
      </c>
      <c r="EP15" s="65" t="s">
        <v>61</v>
      </c>
      <c r="EQ15" s="65" t="s">
        <v>61</v>
      </c>
      <c r="ER15" s="65" t="s">
        <v>61</v>
      </c>
      <c r="ES15" s="65" t="s">
        <v>61</v>
      </c>
      <c r="ET15" s="65" t="s">
        <v>61</v>
      </c>
      <c r="EU15" s="65" t="s">
        <v>61</v>
      </c>
      <c r="EV15" s="65" t="s">
        <v>61</v>
      </c>
      <c r="EW15" s="65" t="s">
        <v>61</v>
      </c>
      <c r="EX15" s="65" t="s">
        <v>61</v>
      </c>
      <c r="EY15" s="30">
        <v>7</v>
      </c>
      <c r="EZ15" s="122" t="s">
        <v>62</v>
      </c>
      <c r="FA15" s="65" t="s">
        <v>61</v>
      </c>
      <c r="FB15" s="65" t="s">
        <v>61</v>
      </c>
      <c r="FC15" s="65" t="s">
        <v>61</v>
      </c>
      <c r="FD15" s="65" t="s">
        <v>61</v>
      </c>
      <c r="FE15" s="65" t="s">
        <v>61</v>
      </c>
      <c r="FF15" s="125" t="s">
        <v>61</v>
      </c>
      <c r="FG15" s="65" t="s">
        <v>61</v>
      </c>
      <c r="FH15" s="65" t="s">
        <v>61</v>
      </c>
      <c r="FI15" s="65" t="s">
        <v>61</v>
      </c>
      <c r="FJ15" s="65" t="s">
        <v>61</v>
      </c>
      <c r="FK15" s="65" t="s">
        <v>61</v>
      </c>
      <c r="FL15" s="65" t="s">
        <v>61</v>
      </c>
      <c r="FM15" s="65" t="s">
        <v>61</v>
      </c>
      <c r="FN15" s="65" t="s">
        <v>61</v>
      </c>
      <c r="FO15" s="65" t="s">
        <v>61</v>
      </c>
      <c r="FP15" s="65" t="s">
        <v>61</v>
      </c>
      <c r="FQ15" s="65" t="s">
        <v>61</v>
      </c>
      <c r="FR15" s="65" t="s">
        <v>61</v>
      </c>
      <c r="FS15" s="65" t="s">
        <v>61</v>
      </c>
      <c r="FT15" s="30">
        <v>7</v>
      </c>
      <c r="FU15" s="24" t="str">
        <f t="shared" si="40"/>
        <v/>
      </c>
      <c r="FV15" s="24" t="str">
        <f t="shared" si="41"/>
        <v/>
      </c>
      <c r="FW15" s="24" t="str">
        <f t="shared" si="42"/>
        <v/>
      </c>
      <c r="FX15" s="24" t="str">
        <f t="shared" si="43"/>
        <v/>
      </c>
      <c r="FY15" s="24" t="str">
        <f t="shared" si="44"/>
        <v/>
      </c>
      <c r="FZ15" s="24" t="str">
        <f t="shared" si="45"/>
        <v/>
      </c>
      <c r="GA15" s="24" t="str">
        <f t="shared" si="46"/>
        <v/>
      </c>
      <c r="GB15" s="24" t="str">
        <f t="shared" si="47"/>
        <v/>
      </c>
      <c r="GC15" s="24" t="str">
        <f t="shared" si="48"/>
        <v/>
      </c>
      <c r="GD15" s="24" t="str">
        <f t="shared" si="49"/>
        <v/>
      </c>
      <c r="GE15" s="24" t="str">
        <f t="shared" si="50"/>
        <v/>
      </c>
      <c r="GF15" s="24" t="str">
        <f t="shared" si="51"/>
        <v/>
      </c>
      <c r="GG15" s="24" t="str">
        <f t="shared" si="52"/>
        <v/>
      </c>
      <c r="GH15" s="24" t="str">
        <f t="shared" si="53"/>
        <v/>
      </c>
      <c r="GI15" s="24" t="str">
        <f t="shared" si="54"/>
        <v/>
      </c>
      <c r="GJ15" s="24" t="str">
        <f t="shared" si="55"/>
        <v/>
      </c>
      <c r="GK15" s="24" t="str">
        <f t="shared" si="56"/>
        <v/>
      </c>
      <c r="GL15" s="24" t="str">
        <f t="shared" si="57"/>
        <v/>
      </c>
      <c r="GM15" s="24" t="str">
        <f t="shared" si="58"/>
        <v/>
      </c>
      <c r="GN15" s="24" t="str">
        <f t="shared" si="59"/>
        <v/>
      </c>
      <c r="GO15" s="24">
        <v>15394632.539999999</v>
      </c>
      <c r="GP15" s="24">
        <v>15394632.539999999</v>
      </c>
      <c r="GQ15" s="44">
        <f t="shared" si="60"/>
        <v>0</v>
      </c>
      <c r="GR15" s="44">
        <f t="shared" si="156"/>
        <v>0</v>
      </c>
      <c r="GS15" s="145">
        <f t="shared" si="201"/>
        <v>0</v>
      </c>
      <c r="GT15" s="45">
        <f t="shared" si="157"/>
        <v>0</v>
      </c>
      <c r="GU15" s="30">
        <v>7</v>
      </c>
      <c r="GV15" s="46" t="str">
        <f t="shared" si="61"/>
        <v/>
      </c>
      <c r="GW15" s="46" t="str">
        <f t="shared" si="62"/>
        <v/>
      </c>
      <c r="GX15" s="46" t="str">
        <f t="shared" si="63"/>
        <v/>
      </c>
      <c r="GY15" s="46" t="str">
        <f t="shared" si="64"/>
        <v/>
      </c>
      <c r="GZ15" s="46" t="str">
        <f t="shared" si="65"/>
        <v/>
      </c>
      <c r="HA15" s="46" t="str">
        <f t="shared" si="66"/>
        <v/>
      </c>
      <c r="HB15" s="46" t="str">
        <f t="shared" si="67"/>
        <v/>
      </c>
      <c r="HC15" s="46" t="str">
        <f t="shared" si="68"/>
        <v/>
      </c>
      <c r="HD15" s="46" t="str">
        <f t="shared" si="69"/>
        <v/>
      </c>
      <c r="HE15" s="46" t="str">
        <f t="shared" si="70"/>
        <v/>
      </c>
      <c r="HF15" s="46" t="str">
        <f t="shared" si="71"/>
        <v/>
      </c>
      <c r="HG15" s="46" t="str">
        <f t="shared" si="72"/>
        <v/>
      </c>
      <c r="HH15" s="46" t="str">
        <f t="shared" si="73"/>
        <v/>
      </c>
      <c r="HI15" s="46" t="str">
        <f t="shared" si="74"/>
        <v/>
      </c>
      <c r="HJ15" s="46" t="str">
        <f t="shared" si="75"/>
        <v/>
      </c>
      <c r="HK15" s="46" t="str">
        <f t="shared" si="76"/>
        <v/>
      </c>
      <c r="HL15" s="46" t="str">
        <f t="shared" si="77"/>
        <v/>
      </c>
      <c r="HM15" s="46" t="str">
        <f t="shared" si="78"/>
        <v/>
      </c>
      <c r="HN15" s="46" t="str">
        <f t="shared" si="79"/>
        <v/>
      </c>
      <c r="HO15" s="46" t="str">
        <f t="shared" si="80"/>
        <v/>
      </c>
      <c r="HP15" s="30">
        <v>7</v>
      </c>
      <c r="HQ15" s="47" t="str">
        <f t="shared" si="81"/>
        <v/>
      </c>
      <c r="HR15" s="47" t="str">
        <f t="shared" si="82"/>
        <v/>
      </c>
      <c r="HS15" s="47" t="str">
        <f t="shared" si="83"/>
        <v/>
      </c>
      <c r="HT15" s="47" t="str">
        <f t="shared" si="84"/>
        <v/>
      </c>
      <c r="HU15" s="47" t="str">
        <f t="shared" si="85"/>
        <v/>
      </c>
      <c r="HV15" s="47" t="str">
        <f t="shared" si="86"/>
        <v/>
      </c>
      <c r="HW15" s="47" t="str">
        <f t="shared" si="87"/>
        <v/>
      </c>
      <c r="HX15" s="47" t="str">
        <f t="shared" si="88"/>
        <v/>
      </c>
      <c r="HY15" s="47" t="str">
        <f t="shared" si="89"/>
        <v/>
      </c>
      <c r="HZ15" s="47" t="str">
        <f t="shared" si="90"/>
        <v/>
      </c>
      <c r="IA15" s="47" t="str">
        <f t="shared" si="91"/>
        <v/>
      </c>
      <c r="IB15" s="47" t="str">
        <f t="shared" si="92"/>
        <v/>
      </c>
      <c r="IC15" s="47" t="str">
        <f t="shared" si="93"/>
        <v/>
      </c>
      <c r="ID15" s="47" t="str">
        <f t="shared" si="94"/>
        <v/>
      </c>
      <c r="IE15" s="47" t="str">
        <f t="shared" si="95"/>
        <v/>
      </c>
      <c r="IF15" s="47" t="str">
        <f t="shared" si="96"/>
        <v/>
      </c>
      <c r="IG15" s="47" t="str">
        <f t="shared" si="97"/>
        <v/>
      </c>
      <c r="IH15" s="47" t="str">
        <f t="shared" si="98"/>
        <v/>
      </c>
      <c r="II15" s="47" t="str">
        <f t="shared" si="99"/>
        <v/>
      </c>
      <c r="IJ15" s="47" t="str">
        <f t="shared" si="100"/>
        <v/>
      </c>
      <c r="IK15" s="30">
        <v>7</v>
      </c>
      <c r="IL15" s="48" t="str">
        <f t="shared" si="158"/>
        <v/>
      </c>
      <c r="IM15" s="48" t="str">
        <f t="shared" si="159"/>
        <v/>
      </c>
      <c r="IN15" s="48" t="str">
        <f t="shared" si="160"/>
        <v/>
      </c>
      <c r="IO15" s="48" t="str">
        <f t="shared" si="161"/>
        <v/>
      </c>
      <c r="IP15" s="48" t="str">
        <f t="shared" si="162"/>
        <v/>
      </c>
      <c r="IQ15" s="48" t="str">
        <f t="shared" si="163"/>
        <v/>
      </c>
      <c r="IR15" s="48" t="str">
        <f t="shared" si="164"/>
        <v/>
      </c>
      <c r="IS15" s="48" t="str">
        <f t="shared" si="165"/>
        <v/>
      </c>
      <c r="IT15" s="48" t="str">
        <f t="shared" si="166"/>
        <v/>
      </c>
      <c r="IU15" s="48" t="str">
        <f t="shared" si="167"/>
        <v/>
      </c>
      <c r="IV15" s="48" t="str">
        <f t="shared" si="168"/>
        <v/>
      </c>
      <c r="IW15" s="48" t="str">
        <f t="shared" si="169"/>
        <v/>
      </c>
      <c r="IX15" s="48" t="str">
        <f t="shared" si="170"/>
        <v/>
      </c>
      <c r="IY15" s="48" t="str">
        <f t="shared" si="171"/>
        <v/>
      </c>
      <c r="IZ15" s="48" t="str">
        <f t="shared" si="172"/>
        <v/>
      </c>
      <c r="JA15" s="48" t="str">
        <f t="shared" si="173"/>
        <v/>
      </c>
      <c r="JB15" s="48" t="str">
        <f t="shared" si="174"/>
        <v/>
      </c>
      <c r="JC15" s="48" t="str">
        <f t="shared" si="175"/>
        <v/>
      </c>
      <c r="JD15" s="48" t="str">
        <f t="shared" si="176"/>
        <v/>
      </c>
      <c r="JE15" s="48" t="str">
        <f t="shared" si="177"/>
        <v/>
      </c>
      <c r="JF15" s="49">
        <f t="shared" si="102"/>
        <v>0</v>
      </c>
      <c r="JG15" s="49">
        <f t="shared" si="178"/>
        <v>0</v>
      </c>
      <c r="JH15" s="30">
        <v>7</v>
      </c>
      <c r="JI15" s="50" t="str">
        <f t="shared" si="179"/>
        <v/>
      </c>
      <c r="JJ15" s="50" t="str">
        <f t="shared" si="180"/>
        <v/>
      </c>
      <c r="JK15" s="50" t="str">
        <f t="shared" si="181"/>
        <v/>
      </c>
      <c r="JL15" s="50" t="str">
        <f t="shared" si="182"/>
        <v/>
      </c>
      <c r="JM15" s="50" t="str">
        <f t="shared" si="183"/>
        <v/>
      </c>
      <c r="JN15" s="50" t="str">
        <f t="shared" si="184"/>
        <v/>
      </c>
      <c r="JO15" s="50" t="str">
        <f t="shared" si="185"/>
        <v/>
      </c>
      <c r="JP15" s="50" t="str">
        <f t="shared" si="186"/>
        <v/>
      </c>
      <c r="JQ15" s="50" t="str">
        <f t="shared" si="187"/>
        <v/>
      </c>
      <c r="JR15" s="50" t="str">
        <f t="shared" si="188"/>
        <v/>
      </c>
      <c r="JS15" s="50" t="str">
        <f t="shared" si="189"/>
        <v/>
      </c>
      <c r="JT15" s="50" t="str">
        <f t="shared" si="190"/>
        <v/>
      </c>
      <c r="JU15" s="50" t="str">
        <f t="shared" si="191"/>
        <v/>
      </c>
      <c r="JV15" s="50" t="str">
        <f t="shared" si="192"/>
        <v/>
      </c>
      <c r="JW15" s="50" t="str">
        <f t="shared" si="193"/>
        <v/>
      </c>
      <c r="JX15" s="50" t="str">
        <f t="shared" si="194"/>
        <v/>
      </c>
      <c r="JY15" s="50" t="str">
        <f t="shared" si="195"/>
        <v/>
      </c>
      <c r="JZ15" s="50" t="str">
        <f t="shared" si="196"/>
        <v/>
      </c>
      <c r="KA15" s="50" t="str">
        <f t="shared" si="197"/>
        <v/>
      </c>
      <c r="KB15" s="50" t="str">
        <f t="shared" si="198"/>
        <v/>
      </c>
      <c r="KC15" s="30">
        <v>7</v>
      </c>
      <c r="KD15" s="122">
        <v>36</v>
      </c>
      <c r="KE15" s="65"/>
      <c r="KF15" s="65"/>
      <c r="KG15" s="130"/>
      <c r="KH15" s="130"/>
      <c r="KI15" s="130"/>
      <c r="KJ15" s="133"/>
      <c r="KK15" s="130"/>
      <c r="KL15" s="130"/>
      <c r="KM15" s="130"/>
      <c r="KN15" s="130"/>
      <c r="KO15" s="130"/>
      <c r="KP15" s="130"/>
      <c r="KQ15" s="130"/>
      <c r="KR15" s="130"/>
      <c r="KS15" s="130"/>
      <c r="KT15" s="130"/>
      <c r="KU15" s="130"/>
      <c r="KV15" s="130"/>
      <c r="KW15" s="130"/>
      <c r="KX15" s="30">
        <v>7</v>
      </c>
      <c r="KY15" s="67">
        <f t="shared" si="113"/>
        <v>10</v>
      </c>
      <c r="KZ15" s="67">
        <f t="shared" si="114"/>
        <v>0</v>
      </c>
      <c r="LA15" s="67">
        <f t="shared" si="115"/>
        <v>0</v>
      </c>
      <c r="LB15" s="67">
        <f t="shared" si="116"/>
        <v>0</v>
      </c>
      <c r="LC15" s="67">
        <f t="shared" si="117"/>
        <v>0</v>
      </c>
      <c r="LD15" s="67">
        <f t="shared" si="118"/>
        <v>0</v>
      </c>
      <c r="LE15" s="67">
        <f t="shared" si="119"/>
        <v>0</v>
      </c>
      <c r="LF15" s="67">
        <f t="shared" si="120"/>
        <v>0</v>
      </c>
      <c r="LG15" s="67">
        <f t="shared" si="121"/>
        <v>0</v>
      </c>
      <c r="LH15" s="67">
        <f t="shared" si="122"/>
        <v>0</v>
      </c>
      <c r="LI15" s="67">
        <f t="shared" si="123"/>
        <v>0</v>
      </c>
      <c r="LJ15" s="67">
        <f t="shared" si="124"/>
        <v>0</v>
      </c>
      <c r="LK15" s="67">
        <f t="shared" si="125"/>
        <v>0</v>
      </c>
      <c r="LL15" s="67">
        <f t="shared" si="126"/>
        <v>0</v>
      </c>
      <c r="LM15" s="67">
        <f t="shared" si="127"/>
        <v>0</v>
      </c>
      <c r="LN15" s="67">
        <f t="shared" si="128"/>
        <v>0</v>
      </c>
      <c r="LO15" s="67">
        <f t="shared" si="129"/>
        <v>0</v>
      </c>
      <c r="LP15" s="67">
        <f t="shared" si="130"/>
        <v>0</v>
      </c>
      <c r="LQ15" s="67">
        <f t="shared" si="131"/>
        <v>0</v>
      </c>
      <c r="LR15" s="67">
        <f t="shared" si="132"/>
        <v>0</v>
      </c>
      <c r="LS15" s="29">
        <v>7</v>
      </c>
      <c r="LT15" s="51" t="str">
        <f t="shared" si="133"/>
        <v/>
      </c>
      <c r="LU15" s="51" t="str">
        <f t="shared" si="134"/>
        <v/>
      </c>
      <c r="LV15" s="51" t="str">
        <f t="shared" si="135"/>
        <v/>
      </c>
      <c r="LW15" s="51" t="str">
        <f t="shared" si="136"/>
        <v/>
      </c>
      <c r="LX15" s="51" t="str">
        <f t="shared" si="137"/>
        <v/>
      </c>
      <c r="LY15" s="51" t="str">
        <f t="shared" si="138"/>
        <v/>
      </c>
      <c r="LZ15" s="51" t="str">
        <f t="shared" si="139"/>
        <v/>
      </c>
      <c r="MA15" s="51" t="str">
        <f t="shared" si="140"/>
        <v/>
      </c>
      <c r="MB15" s="51" t="str">
        <f t="shared" si="141"/>
        <v/>
      </c>
      <c r="MC15" s="51" t="str">
        <f t="shared" si="142"/>
        <v/>
      </c>
      <c r="MD15" s="51" t="str">
        <f t="shared" si="143"/>
        <v/>
      </c>
      <c r="ME15" s="51" t="str">
        <f t="shared" si="144"/>
        <v/>
      </c>
      <c r="MF15" s="51" t="str">
        <f t="shared" si="145"/>
        <v/>
      </c>
      <c r="MG15" s="51" t="str">
        <f t="shared" si="146"/>
        <v/>
      </c>
      <c r="MH15" s="51" t="str">
        <f t="shared" si="147"/>
        <v/>
      </c>
      <c r="MI15" s="51" t="str">
        <f t="shared" si="148"/>
        <v/>
      </c>
      <c r="MJ15" s="51" t="str">
        <f t="shared" si="149"/>
        <v/>
      </c>
      <c r="MK15" s="51" t="str">
        <f t="shared" si="150"/>
        <v/>
      </c>
      <c r="ML15" s="51" t="str">
        <f t="shared" si="151"/>
        <v/>
      </c>
      <c r="MM15" s="51" t="str">
        <f t="shared" si="152"/>
        <v/>
      </c>
      <c r="MN15" s="144">
        <f t="shared" si="153"/>
        <v>0</v>
      </c>
      <c r="MO15" s="29" t="str">
        <f t="shared" si="154"/>
        <v>DESIERTO</v>
      </c>
      <c r="MP15" s="68" t="str">
        <f t="shared" si="155"/>
        <v>DESIERTO</v>
      </c>
      <c r="MQ15" s="30">
        <v>7</v>
      </c>
      <c r="MR15" s="137" t="str">
        <f t="shared" si="199"/>
        <v>D</v>
      </c>
      <c r="MS15" s="137">
        <f t="shared" si="200"/>
        <v>15394632.539999999</v>
      </c>
    </row>
    <row r="16" spans="1:357" ht="55.5" customHeight="1" x14ac:dyDescent="0.15">
      <c r="A16" s="43"/>
      <c r="B16" s="61" t="s">
        <v>75</v>
      </c>
      <c r="C16" s="62" t="s">
        <v>76</v>
      </c>
      <c r="D16" s="61" t="s">
        <v>77</v>
      </c>
      <c r="E16" s="73" t="s">
        <v>78</v>
      </c>
      <c r="F16" s="61">
        <v>1</v>
      </c>
      <c r="G16" s="23">
        <v>16377340.192499999</v>
      </c>
      <c r="H16" s="30">
        <v>8</v>
      </c>
      <c r="I16" s="101" t="s">
        <v>61</v>
      </c>
      <c r="J16" s="105" t="s">
        <v>61</v>
      </c>
      <c r="K16" s="101" t="s">
        <v>61</v>
      </c>
      <c r="L16" s="101" t="s">
        <v>61</v>
      </c>
      <c r="M16" s="101" t="s">
        <v>61</v>
      </c>
      <c r="N16" s="105" t="s">
        <v>61</v>
      </c>
      <c r="O16" s="101" t="s">
        <v>61</v>
      </c>
      <c r="P16" s="101" t="s">
        <v>61</v>
      </c>
      <c r="Q16" s="101" t="s">
        <v>61</v>
      </c>
      <c r="R16" s="101" t="s">
        <v>61</v>
      </c>
      <c r="S16" s="86">
        <v>15799630</v>
      </c>
      <c r="T16" s="101" t="s">
        <v>61</v>
      </c>
      <c r="U16" s="86">
        <v>16164484</v>
      </c>
      <c r="V16" s="101" t="s">
        <v>61</v>
      </c>
      <c r="W16" s="86">
        <v>14349999.370000001</v>
      </c>
      <c r="X16" s="101" t="s">
        <v>61</v>
      </c>
      <c r="Y16" s="86">
        <v>16335844</v>
      </c>
      <c r="Z16" s="101" t="s">
        <v>61</v>
      </c>
      <c r="AA16" s="101" t="s">
        <v>61</v>
      </c>
      <c r="AB16" s="101" t="s">
        <v>61</v>
      </c>
      <c r="AC16" s="41">
        <v>8</v>
      </c>
      <c r="AD16" s="103" t="str">
        <f t="shared" si="0"/>
        <v>NC</v>
      </c>
      <c r="AE16" s="103" t="str">
        <f t="shared" si="1"/>
        <v>NC</v>
      </c>
      <c r="AF16" s="103" t="str">
        <f t="shared" si="2"/>
        <v>NC</v>
      </c>
      <c r="AG16" s="103" t="str">
        <f t="shared" si="3"/>
        <v>NC</v>
      </c>
      <c r="AH16" s="103" t="str">
        <f t="shared" si="4"/>
        <v>NC</v>
      </c>
      <c r="AI16" s="103" t="str">
        <f t="shared" si="5"/>
        <v>NC</v>
      </c>
      <c r="AJ16" s="103" t="str">
        <f t="shared" si="6"/>
        <v>NC</v>
      </c>
      <c r="AK16" s="103" t="str">
        <f t="shared" si="7"/>
        <v>NC</v>
      </c>
      <c r="AL16" s="103" t="str">
        <f t="shared" si="8"/>
        <v>NC</v>
      </c>
      <c r="AM16" s="103" t="str">
        <f t="shared" si="9"/>
        <v>NC</v>
      </c>
      <c r="AN16" s="103">
        <f t="shared" si="10"/>
        <v>15799630</v>
      </c>
      <c r="AO16" s="103" t="str">
        <f t="shared" si="11"/>
        <v>NC</v>
      </c>
      <c r="AP16" s="103">
        <f t="shared" si="12"/>
        <v>16164484</v>
      </c>
      <c r="AQ16" s="103" t="str">
        <f t="shared" si="13"/>
        <v>NC</v>
      </c>
      <c r="AR16" s="103">
        <f t="shared" si="14"/>
        <v>14349999.370000001</v>
      </c>
      <c r="AS16" s="103" t="str">
        <f t="shared" si="15"/>
        <v>NC</v>
      </c>
      <c r="AT16" s="103">
        <f t="shared" si="16"/>
        <v>16335844</v>
      </c>
      <c r="AU16" s="103" t="str">
        <f t="shared" si="17"/>
        <v>NC</v>
      </c>
      <c r="AV16" s="103" t="str">
        <f t="shared" si="18"/>
        <v>NC</v>
      </c>
      <c r="AW16" s="103" t="str">
        <f t="shared" si="19"/>
        <v>NC</v>
      </c>
      <c r="AX16" s="30">
        <v>8</v>
      </c>
      <c r="AY16" s="91" t="s">
        <v>63</v>
      </c>
      <c r="AZ16" s="94" t="s">
        <v>63</v>
      </c>
      <c r="BA16" s="91" t="s">
        <v>63</v>
      </c>
      <c r="BB16" s="92" t="s">
        <v>63</v>
      </c>
      <c r="BC16" s="92" t="s">
        <v>63</v>
      </c>
      <c r="BD16" s="94" t="s">
        <v>63</v>
      </c>
      <c r="BE16" s="92" t="s">
        <v>63</v>
      </c>
      <c r="BF16" s="92" t="s">
        <v>63</v>
      </c>
      <c r="BG16" s="92" t="s">
        <v>63</v>
      </c>
      <c r="BH16" s="92" t="s">
        <v>63</v>
      </c>
      <c r="BI16" s="90" t="s">
        <v>63</v>
      </c>
      <c r="BJ16" s="92" t="s">
        <v>63</v>
      </c>
      <c r="BK16" s="90" t="s">
        <v>63</v>
      </c>
      <c r="BL16" s="92" t="s">
        <v>63</v>
      </c>
      <c r="BM16" s="90" t="s">
        <v>63</v>
      </c>
      <c r="BN16" s="92" t="s">
        <v>63</v>
      </c>
      <c r="BO16" s="90" t="s">
        <v>62</v>
      </c>
      <c r="BP16" s="92" t="s">
        <v>63</v>
      </c>
      <c r="BQ16" s="92" t="s">
        <v>63</v>
      </c>
      <c r="BR16" s="92" t="s">
        <v>63</v>
      </c>
      <c r="BS16" s="30">
        <v>8</v>
      </c>
      <c r="BT16" s="91" t="s">
        <v>62</v>
      </c>
      <c r="BU16" s="94" t="s">
        <v>62</v>
      </c>
      <c r="BV16" s="91" t="s">
        <v>62</v>
      </c>
      <c r="BW16" s="92" t="s">
        <v>62</v>
      </c>
      <c r="BX16" s="92" t="s">
        <v>62</v>
      </c>
      <c r="BY16" s="94" t="s">
        <v>62</v>
      </c>
      <c r="BZ16" s="92" t="s">
        <v>63</v>
      </c>
      <c r="CA16" s="92" t="s">
        <v>62</v>
      </c>
      <c r="CB16" s="92" t="s">
        <v>62</v>
      </c>
      <c r="CC16" s="92" t="s">
        <v>62</v>
      </c>
      <c r="CD16" s="104" t="s">
        <v>63</v>
      </c>
      <c r="CE16" s="92" t="s">
        <v>62</v>
      </c>
      <c r="CF16" s="104" t="s">
        <v>62</v>
      </c>
      <c r="CG16" s="92" t="s">
        <v>63</v>
      </c>
      <c r="CH16" s="104" t="s">
        <v>62</v>
      </c>
      <c r="CI16" s="92" t="s">
        <v>63</v>
      </c>
      <c r="CJ16" s="104" t="s">
        <v>62</v>
      </c>
      <c r="CK16" s="92" t="s">
        <v>62</v>
      </c>
      <c r="CL16" s="92" t="s">
        <v>62</v>
      </c>
      <c r="CM16" s="92" t="s">
        <v>62</v>
      </c>
      <c r="CN16" s="30">
        <v>8</v>
      </c>
      <c r="CO16" s="65" t="s">
        <v>62</v>
      </c>
      <c r="CP16" s="115" t="s">
        <v>62</v>
      </c>
      <c r="CQ16" s="65" t="s">
        <v>62</v>
      </c>
      <c r="CR16" s="113" t="s">
        <v>62</v>
      </c>
      <c r="CS16" s="113" t="s">
        <v>62</v>
      </c>
      <c r="CT16" s="115" t="s">
        <v>62</v>
      </c>
      <c r="CU16" s="113" t="s">
        <v>62</v>
      </c>
      <c r="CV16" s="113" t="s">
        <v>62</v>
      </c>
      <c r="CW16" s="113" t="s">
        <v>62</v>
      </c>
      <c r="CX16" s="113" t="s">
        <v>62</v>
      </c>
      <c r="CY16" s="112" t="s">
        <v>63</v>
      </c>
      <c r="CZ16" s="113" t="s">
        <v>62</v>
      </c>
      <c r="DA16" s="112" t="s">
        <v>62</v>
      </c>
      <c r="DB16" s="113" t="s">
        <v>62</v>
      </c>
      <c r="DC16" s="112" t="s">
        <v>62</v>
      </c>
      <c r="DD16" s="113" t="s">
        <v>62</v>
      </c>
      <c r="DE16" s="112" t="s">
        <v>62</v>
      </c>
      <c r="DF16" s="113" t="s">
        <v>62</v>
      </c>
      <c r="DG16" s="113" t="s">
        <v>62</v>
      </c>
      <c r="DH16" s="113" t="s">
        <v>62</v>
      </c>
      <c r="DI16" s="29">
        <v>8</v>
      </c>
      <c r="DJ16" s="42" t="str">
        <f t="shared" si="20"/>
        <v>NO CUMPLE</v>
      </c>
      <c r="DK16" s="42" t="str">
        <f t="shared" si="21"/>
        <v>NO CUMPLE</v>
      </c>
      <c r="DL16" s="42" t="str">
        <f t="shared" si="22"/>
        <v>NO CUMPLE</v>
      </c>
      <c r="DM16" s="42" t="str">
        <f t="shared" si="23"/>
        <v>NO CUMPLE</v>
      </c>
      <c r="DN16" s="42" t="str">
        <f t="shared" si="24"/>
        <v>NO CUMPLE</v>
      </c>
      <c r="DO16" s="42" t="str">
        <f t="shared" si="25"/>
        <v>NO CUMPLE</v>
      </c>
      <c r="DP16" s="42" t="str">
        <f t="shared" si="26"/>
        <v>NO CUMPLE</v>
      </c>
      <c r="DQ16" s="42" t="str">
        <f t="shared" si="27"/>
        <v>NO CUMPLE</v>
      </c>
      <c r="DR16" s="42" t="str">
        <f t="shared" si="28"/>
        <v>NO CUMPLE</v>
      </c>
      <c r="DS16" s="42" t="str">
        <f t="shared" si="29"/>
        <v>NO CUMPLE</v>
      </c>
      <c r="DT16" s="42" t="str">
        <f t="shared" si="30"/>
        <v>NO CUMPLE</v>
      </c>
      <c r="DU16" s="42" t="str">
        <f t="shared" si="31"/>
        <v>NO CUMPLE</v>
      </c>
      <c r="DV16" s="42" t="str">
        <f t="shared" si="32"/>
        <v>NO CUMPLE</v>
      </c>
      <c r="DW16" s="42" t="str">
        <f t="shared" si="33"/>
        <v>NO CUMPLE</v>
      </c>
      <c r="DX16" s="42" t="str">
        <f t="shared" si="34"/>
        <v>NO CUMPLE</v>
      </c>
      <c r="DY16" s="42" t="str">
        <f t="shared" si="35"/>
        <v>NO CUMPLE</v>
      </c>
      <c r="DZ16" s="42" t="str">
        <f t="shared" si="36"/>
        <v>CUMPLE</v>
      </c>
      <c r="EA16" s="42" t="str">
        <f t="shared" si="37"/>
        <v>NO CUMPLE</v>
      </c>
      <c r="EB16" s="42" t="str">
        <f t="shared" si="38"/>
        <v>NO CUMPLE</v>
      </c>
      <c r="EC16" s="42" t="str">
        <f t="shared" si="39"/>
        <v>NO CUMPLE</v>
      </c>
      <c r="ED16" s="30">
        <v>8</v>
      </c>
      <c r="EE16" s="65" t="s">
        <v>61</v>
      </c>
      <c r="EF16" s="124" t="s">
        <v>61</v>
      </c>
      <c r="EG16" s="65" t="s">
        <v>61</v>
      </c>
      <c r="EH16" s="65" t="s">
        <v>61</v>
      </c>
      <c r="EI16" s="65" t="s">
        <v>61</v>
      </c>
      <c r="EJ16" s="124" t="s">
        <v>61</v>
      </c>
      <c r="EK16" s="65" t="s">
        <v>61</v>
      </c>
      <c r="EL16" s="65" t="s">
        <v>61</v>
      </c>
      <c r="EM16" s="65" t="s">
        <v>61</v>
      </c>
      <c r="EN16" s="65" t="s">
        <v>61</v>
      </c>
      <c r="EO16" s="122" t="s">
        <v>62</v>
      </c>
      <c r="EP16" s="65" t="s">
        <v>61</v>
      </c>
      <c r="EQ16" s="122" t="s">
        <v>62</v>
      </c>
      <c r="ER16" s="65" t="s">
        <v>61</v>
      </c>
      <c r="ES16" s="122" t="s">
        <v>62</v>
      </c>
      <c r="ET16" s="65" t="s">
        <v>61</v>
      </c>
      <c r="EU16" s="122" t="s">
        <v>62</v>
      </c>
      <c r="EV16" s="65" t="s">
        <v>61</v>
      </c>
      <c r="EW16" s="65" t="s">
        <v>61</v>
      </c>
      <c r="EX16" s="65" t="s">
        <v>61</v>
      </c>
      <c r="EY16" s="30">
        <v>8</v>
      </c>
      <c r="EZ16" s="65" t="s">
        <v>61</v>
      </c>
      <c r="FA16" s="124" t="s">
        <v>61</v>
      </c>
      <c r="FB16" s="65" t="s">
        <v>61</v>
      </c>
      <c r="FC16" s="65" t="s">
        <v>61</v>
      </c>
      <c r="FD16" s="65" t="s">
        <v>61</v>
      </c>
      <c r="FE16" s="124" t="s">
        <v>61</v>
      </c>
      <c r="FF16" s="65" t="s">
        <v>61</v>
      </c>
      <c r="FG16" s="65" t="s">
        <v>61</v>
      </c>
      <c r="FH16" s="65" t="s">
        <v>61</v>
      </c>
      <c r="FI16" s="65" t="s">
        <v>61</v>
      </c>
      <c r="FJ16" s="122" t="s">
        <v>63</v>
      </c>
      <c r="FK16" s="65" t="s">
        <v>61</v>
      </c>
      <c r="FL16" s="122" t="s">
        <v>63</v>
      </c>
      <c r="FM16" s="65" t="s">
        <v>61</v>
      </c>
      <c r="FN16" s="122" t="s">
        <v>63</v>
      </c>
      <c r="FO16" s="65" t="s">
        <v>61</v>
      </c>
      <c r="FP16" s="122" t="s">
        <v>62</v>
      </c>
      <c r="FQ16" s="65" t="s">
        <v>61</v>
      </c>
      <c r="FR16" s="65" t="s">
        <v>61</v>
      </c>
      <c r="FS16" s="65" t="s">
        <v>61</v>
      </c>
      <c r="FT16" s="30">
        <v>8</v>
      </c>
      <c r="FU16" s="24" t="str">
        <f t="shared" si="40"/>
        <v/>
      </c>
      <c r="FV16" s="24" t="str">
        <f t="shared" si="41"/>
        <v/>
      </c>
      <c r="FW16" s="24" t="str">
        <f t="shared" si="42"/>
        <v/>
      </c>
      <c r="FX16" s="24" t="str">
        <f t="shared" si="43"/>
        <v/>
      </c>
      <c r="FY16" s="24" t="str">
        <f t="shared" si="44"/>
        <v/>
      </c>
      <c r="FZ16" s="24" t="str">
        <f t="shared" si="45"/>
        <v/>
      </c>
      <c r="GA16" s="24" t="str">
        <f t="shared" si="46"/>
        <v/>
      </c>
      <c r="GB16" s="24" t="str">
        <f t="shared" si="47"/>
        <v/>
      </c>
      <c r="GC16" s="24" t="str">
        <f t="shared" si="48"/>
        <v/>
      </c>
      <c r="GD16" s="24" t="str">
        <f t="shared" si="49"/>
        <v/>
      </c>
      <c r="GE16" s="24" t="str">
        <f t="shared" si="50"/>
        <v/>
      </c>
      <c r="GF16" s="24" t="str">
        <f t="shared" si="51"/>
        <v/>
      </c>
      <c r="GG16" s="24" t="str">
        <f t="shared" si="52"/>
        <v/>
      </c>
      <c r="GH16" s="24" t="str">
        <f t="shared" si="53"/>
        <v/>
      </c>
      <c r="GI16" s="24" t="str">
        <f t="shared" si="54"/>
        <v/>
      </c>
      <c r="GJ16" s="24" t="str">
        <f t="shared" si="55"/>
        <v/>
      </c>
      <c r="GK16" s="24">
        <f t="shared" si="56"/>
        <v>16335844</v>
      </c>
      <c r="GL16" s="24" t="str">
        <f t="shared" si="57"/>
        <v/>
      </c>
      <c r="GM16" s="24" t="str">
        <f t="shared" si="58"/>
        <v/>
      </c>
      <c r="GN16" s="24" t="str">
        <f t="shared" si="59"/>
        <v/>
      </c>
      <c r="GO16" s="24">
        <v>16377340.192499999</v>
      </c>
      <c r="GP16" s="24">
        <v>16377340.192499999</v>
      </c>
      <c r="GQ16" s="44">
        <f t="shared" si="60"/>
        <v>1</v>
      </c>
      <c r="GR16" s="44">
        <f t="shared" si="156"/>
        <v>1</v>
      </c>
      <c r="GS16" s="145">
        <f>IFERROR(ROUND((SUM(FU16:GN16)+(GO16*GR16))/(COUNT(FU16:GN16) + GR16), 2),0)</f>
        <v>16356592.1</v>
      </c>
      <c r="GT16" s="45">
        <f t="shared" si="157"/>
        <v>61337.220374999997</v>
      </c>
      <c r="GU16" s="30">
        <v>8</v>
      </c>
      <c r="GV16" s="46" t="str">
        <f t="shared" si="61"/>
        <v/>
      </c>
      <c r="GW16" s="46" t="str">
        <f t="shared" si="62"/>
        <v/>
      </c>
      <c r="GX16" s="46" t="str">
        <f t="shared" si="63"/>
        <v/>
      </c>
      <c r="GY16" s="46" t="str">
        <f t="shared" si="64"/>
        <v/>
      </c>
      <c r="GZ16" s="46" t="str">
        <f t="shared" si="65"/>
        <v/>
      </c>
      <c r="HA16" s="46" t="str">
        <f t="shared" si="66"/>
        <v/>
      </c>
      <c r="HB16" s="46" t="str">
        <f t="shared" si="67"/>
        <v/>
      </c>
      <c r="HC16" s="46" t="str">
        <f t="shared" si="68"/>
        <v/>
      </c>
      <c r="HD16" s="46" t="str">
        <f t="shared" si="69"/>
        <v/>
      </c>
      <c r="HE16" s="46" t="str">
        <f t="shared" si="70"/>
        <v/>
      </c>
      <c r="HF16" s="46" t="str">
        <f t="shared" si="71"/>
        <v/>
      </c>
      <c r="HG16" s="46" t="str">
        <f t="shared" si="72"/>
        <v/>
      </c>
      <c r="HH16" s="46" t="str">
        <f t="shared" si="73"/>
        <v/>
      </c>
      <c r="HI16" s="46" t="str">
        <f t="shared" si="74"/>
        <v/>
      </c>
      <c r="HJ16" s="46" t="str">
        <f t="shared" si="75"/>
        <v/>
      </c>
      <c r="HK16" s="46" t="str">
        <f t="shared" si="76"/>
        <v/>
      </c>
      <c r="HL16" s="46">
        <f t="shared" si="77"/>
        <v>26632.840386517109</v>
      </c>
      <c r="HM16" s="46" t="str">
        <f t="shared" si="78"/>
        <v/>
      </c>
      <c r="HN16" s="46" t="str">
        <f t="shared" si="79"/>
        <v/>
      </c>
      <c r="HO16" s="46" t="str">
        <f t="shared" si="80"/>
        <v/>
      </c>
      <c r="HP16" s="30">
        <v>8</v>
      </c>
      <c r="HQ16" s="47" t="str">
        <f t="shared" si="81"/>
        <v/>
      </c>
      <c r="HR16" s="47" t="str">
        <f t="shared" si="82"/>
        <v/>
      </c>
      <c r="HS16" s="47" t="str">
        <f t="shared" si="83"/>
        <v/>
      </c>
      <c r="HT16" s="47" t="str">
        <f t="shared" si="84"/>
        <v/>
      </c>
      <c r="HU16" s="47" t="str">
        <f t="shared" si="85"/>
        <v/>
      </c>
      <c r="HV16" s="47" t="str">
        <f t="shared" si="86"/>
        <v/>
      </c>
      <c r="HW16" s="47" t="str">
        <f t="shared" si="87"/>
        <v/>
      </c>
      <c r="HX16" s="47" t="str">
        <f t="shared" si="88"/>
        <v/>
      </c>
      <c r="HY16" s="47" t="str">
        <f t="shared" si="89"/>
        <v/>
      </c>
      <c r="HZ16" s="47" t="str">
        <f t="shared" si="90"/>
        <v/>
      </c>
      <c r="IA16" s="47" t="str">
        <f t="shared" si="91"/>
        <v/>
      </c>
      <c r="IB16" s="47" t="str">
        <f t="shared" si="92"/>
        <v/>
      </c>
      <c r="IC16" s="47" t="str">
        <f t="shared" si="93"/>
        <v/>
      </c>
      <c r="ID16" s="47" t="str">
        <f t="shared" si="94"/>
        <v/>
      </c>
      <c r="IE16" s="47" t="str">
        <f t="shared" si="95"/>
        <v/>
      </c>
      <c r="IF16" s="47" t="str">
        <f t="shared" si="96"/>
        <v/>
      </c>
      <c r="IG16" s="47">
        <f t="shared" si="97"/>
        <v>20748.099999999627</v>
      </c>
      <c r="IH16" s="47" t="str">
        <f t="shared" si="98"/>
        <v/>
      </c>
      <c r="II16" s="47" t="str">
        <f t="shared" si="99"/>
        <v/>
      </c>
      <c r="IJ16" s="47" t="str">
        <f t="shared" si="100"/>
        <v/>
      </c>
      <c r="IK16" s="30">
        <v>8</v>
      </c>
      <c r="IL16" s="48" t="str">
        <f t="shared" si="158"/>
        <v/>
      </c>
      <c r="IM16" s="48" t="str">
        <f t="shared" si="159"/>
        <v/>
      </c>
      <c r="IN16" s="48" t="str">
        <f t="shared" si="160"/>
        <v/>
      </c>
      <c r="IO16" s="48" t="str">
        <f t="shared" si="161"/>
        <v/>
      </c>
      <c r="IP16" s="48" t="str">
        <f t="shared" si="162"/>
        <v/>
      </c>
      <c r="IQ16" s="48" t="str">
        <f t="shared" si="163"/>
        <v/>
      </c>
      <c r="IR16" s="48" t="str">
        <f t="shared" si="164"/>
        <v/>
      </c>
      <c r="IS16" s="48" t="str">
        <f t="shared" si="165"/>
        <v/>
      </c>
      <c r="IT16" s="48" t="str">
        <f t="shared" si="166"/>
        <v/>
      </c>
      <c r="IU16" s="48" t="str">
        <f t="shared" si="167"/>
        <v/>
      </c>
      <c r="IV16" s="48" t="str">
        <f t="shared" si="168"/>
        <v/>
      </c>
      <c r="IW16" s="48" t="str">
        <f t="shared" si="169"/>
        <v/>
      </c>
      <c r="IX16" s="48" t="str">
        <f t="shared" si="170"/>
        <v/>
      </c>
      <c r="IY16" s="48" t="str">
        <f t="shared" si="171"/>
        <v/>
      </c>
      <c r="IZ16" s="48" t="str">
        <f t="shared" si="172"/>
        <v/>
      </c>
      <c r="JA16" s="48" t="str">
        <f t="shared" si="173"/>
        <v/>
      </c>
      <c r="JB16" s="48">
        <f t="shared" si="174"/>
        <v>39.949260579775661</v>
      </c>
      <c r="JC16" s="48" t="str">
        <f t="shared" si="175"/>
        <v/>
      </c>
      <c r="JD16" s="48" t="str">
        <f t="shared" si="176"/>
        <v/>
      </c>
      <c r="JE16" s="48" t="str">
        <f t="shared" si="177"/>
        <v/>
      </c>
      <c r="JF16" s="49">
        <f t="shared" si="102"/>
        <v>39.949260579775661</v>
      </c>
      <c r="JG16" s="49">
        <f t="shared" si="178"/>
        <v>39.949260579775661</v>
      </c>
      <c r="JH16" s="30">
        <v>8</v>
      </c>
      <c r="JI16" s="50" t="str">
        <f t="shared" si="179"/>
        <v/>
      </c>
      <c r="JJ16" s="50" t="str">
        <f t="shared" si="180"/>
        <v/>
      </c>
      <c r="JK16" s="50" t="str">
        <f t="shared" si="181"/>
        <v/>
      </c>
      <c r="JL16" s="50" t="str">
        <f t="shared" si="182"/>
        <v/>
      </c>
      <c r="JM16" s="50" t="str">
        <f t="shared" si="183"/>
        <v/>
      </c>
      <c r="JN16" s="50" t="str">
        <f t="shared" si="184"/>
        <v/>
      </c>
      <c r="JO16" s="50" t="str">
        <f t="shared" si="185"/>
        <v/>
      </c>
      <c r="JP16" s="50" t="str">
        <f t="shared" si="186"/>
        <v/>
      </c>
      <c r="JQ16" s="50" t="str">
        <f t="shared" si="187"/>
        <v/>
      </c>
      <c r="JR16" s="50" t="str">
        <f t="shared" si="188"/>
        <v/>
      </c>
      <c r="JS16" s="50" t="str">
        <f t="shared" si="189"/>
        <v/>
      </c>
      <c r="JT16" s="50" t="str">
        <f t="shared" si="190"/>
        <v/>
      </c>
      <c r="JU16" s="50" t="str">
        <f t="shared" si="191"/>
        <v/>
      </c>
      <c r="JV16" s="50" t="str">
        <f t="shared" si="192"/>
        <v/>
      </c>
      <c r="JW16" s="50" t="str">
        <f t="shared" si="193"/>
        <v/>
      </c>
      <c r="JX16" s="50" t="str">
        <f t="shared" si="194"/>
        <v/>
      </c>
      <c r="JY16" s="50">
        <f t="shared" si="195"/>
        <v>40</v>
      </c>
      <c r="JZ16" s="50" t="str">
        <f t="shared" si="196"/>
        <v/>
      </c>
      <c r="KA16" s="50" t="str">
        <f t="shared" si="197"/>
        <v/>
      </c>
      <c r="KB16" s="50" t="str">
        <f t="shared" si="198"/>
        <v/>
      </c>
      <c r="KC16" s="30">
        <v>8</v>
      </c>
      <c r="KD16" s="65"/>
      <c r="KE16" s="115"/>
      <c r="KF16" s="65"/>
      <c r="KG16" s="130"/>
      <c r="KH16" s="130"/>
      <c r="KI16" s="132"/>
      <c r="KJ16" s="130"/>
      <c r="KK16" s="130"/>
      <c r="KL16" s="130"/>
      <c r="KM16" s="130"/>
      <c r="KN16" s="122">
        <f>6*12</f>
        <v>72</v>
      </c>
      <c r="KO16" s="130"/>
      <c r="KP16" s="122">
        <f t="shared" ref="KP16:KP21" si="202">6*12+1</f>
        <v>73</v>
      </c>
      <c r="KQ16" s="130"/>
      <c r="KR16" s="122">
        <v>36</v>
      </c>
      <c r="KS16" s="130"/>
      <c r="KT16" s="122">
        <v>24</v>
      </c>
      <c r="KU16" s="130"/>
      <c r="KV16" s="130"/>
      <c r="KW16" s="130"/>
      <c r="KX16" s="30">
        <v>8</v>
      </c>
      <c r="KY16" s="67">
        <f t="shared" si="113"/>
        <v>0</v>
      </c>
      <c r="KZ16" s="67">
        <f t="shared" si="114"/>
        <v>0</v>
      </c>
      <c r="LA16" s="67">
        <f t="shared" si="115"/>
        <v>0</v>
      </c>
      <c r="LB16" s="67">
        <f t="shared" si="116"/>
        <v>0</v>
      </c>
      <c r="LC16" s="67">
        <f t="shared" si="117"/>
        <v>0</v>
      </c>
      <c r="LD16" s="67">
        <f t="shared" si="118"/>
        <v>0</v>
      </c>
      <c r="LE16" s="67">
        <f t="shared" si="119"/>
        <v>0</v>
      </c>
      <c r="LF16" s="67">
        <f t="shared" si="120"/>
        <v>0</v>
      </c>
      <c r="LG16" s="67">
        <f t="shared" si="121"/>
        <v>0</v>
      </c>
      <c r="LH16" s="67">
        <f t="shared" si="122"/>
        <v>0</v>
      </c>
      <c r="LI16" s="67">
        <f t="shared" si="123"/>
        <v>60</v>
      </c>
      <c r="LJ16" s="67">
        <f t="shared" si="124"/>
        <v>0</v>
      </c>
      <c r="LK16" s="67">
        <f t="shared" si="125"/>
        <v>60</v>
      </c>
      <c r="LL16" s="67">
        <f t="shared" si="126"/>
        <v>0</v>
      </c>
      <c r="LM16" s="67">
        <f t="shared" si="127"/>
        <v>10</v>
      </c>
      <c r="LN16" s="67">
        <f t="shared" si="128"/>
        <v>0</v>
      </c>
      <c r="LO16" s="67">
        <f t="shared" si="129"/>
        <v>0</v>
      </c>
      <c r="LP16" s="67">
        <f t="shared" si="130"/>
        <v>0</v>
      </c>
      <c r="LQ16" s="67">
        <f t="shared" si="131"/>
        <v>0</v>
      </c>
      <c r="LR16" s="67">
        <f t="shared" si="132"/>
        <v>0</v>
      </c>
      <c r="LS16" s="30">
        <v>8</v>
      </c>
      <c r="LT16" s="51" t="str">
        <f t="shared" si="133"/>
        <v/>
      </c>
      <c r="LU16" s="51" t="str">
        <f t="shared" si="134"/>
        <v/>
      </c>
      <c r="LV16" s="51" t="str">
        <f t="shared" si="135"/>
        <v/>
      </c>
      <c r="LW16" s="51" t="str">
        <f t="shared" si="136"/>
        <v/>
      </c>
      <c r="LX16" s="51" t="str">
        <f t="shared" si="137"/>
        <v/>
      </c>
      <c r="LY16" s="51" t="str">
        <f t="shared" si="138"/>
        <v/>
      </c>
      <c r="LZ16" s="51" t="str">
        <f t="shared" si="139"/>
        <v/>
      </c>
      <c r="MA16" s="51" t="str">
        <f t="shared" si="140"/>
        <v/>
      </c>
      <c r="MB16" s="51" t="str">
        <f t="shared" si="141"/>
        <v/>
      </c>
      <c r="MC16" s="51" t="str">
        <f t="shared" si="142"/>
        <v/>
      </c>
      <c r="MD16" s="51" t="str">
        <f t="shared" si="143"/>
        <v/>
      </c>
      <c r="ME16" s="51" t="str">
        <f t="shared" si="144"/>
        <v/>
      </c>
      <c r="MF16" s="51" t="str">
        <f t="shared" si="145"/>
        <v/>
      </c>
      <c r="MG16" s="51" t="str">
        <f t="shared" si="146"/>
        <v/>
      </c>
      <c r="MH16" s="51" t="str">
        <f t="shared" si="147"/>
        <v/>
      </c>
      <c r="MI16" s="51" t="str">
        <f t="shared" si="148"/>
        <v/>
      </c>
      <c r="MJ16" s="51">
        <f t="shared" si="149"/>
        <v>40</v>
      </c>
      <c r="MK16" s="51" t="str">
        <f t="shared" si="150"/>
        <v/>
      </c>
      <c r="ML16" s="51" t="str">
        <f t="shared" si="151"/>
        <v/>
      </c>
      <c r="MM16" s="51" t="str">
        <f t="shared" si="152"/>
        <v/>
      </c>
      <c r="MN16" s="144">
        <f t="shared" si="153"/>
        <v>40</v>
      </c>
      <c r="MO16" s="29" t="str">
        <f t="shared" si="154"/>
        <v xml:space="preserve">17. ELECTROEQUIPOS COLOMBIA SAS. 
NIT: 830.065.750-6 
</v>
      </c>
      <c r="MP16" s="68">
        <f t="shared" si="155"/>
        <v>16335844</v>
      </c>
      <c r="MQ16" s="30">
        <v>8</v>
      </c>
      <c r="MR16" s="137">
        <f t="shared" si="199"/>
        <v>41496.192499998957</v>
      </c>
      <c r="MS16" s="137" t="str">
        <f t="shared" si="200"/>
        <v>ADJUDICADO</v>
      </c>
    </row>
    <row r="17" spans="1:357" ht="36" customHeight="1" x14ac:dyDescent="0.15">
      <c r="A17" s="43"/>
      <c r="B17" s="61" t="s">
        <v>75</v>
      </c>
      <c r="C17" s="62" t="s">
        <v>76</v>
      </c>
      <c r="D17" s="61" t="s">
        <v>77</v>
      </c>
      <c r="E17" s="73" t="s">
        <v>79</v>
      </c>
      <c r="F17" s="63">
        <v>2</v>
      </c>
      <c r="G17" s="23">
        <v>31485813.325400002</v>
      </c>
      <c r="H17" s="30">
        <v>9</v>
      </c>
      <c r="I17" s="101" t="s">
        <v>61</v>
      </c>
      <c r="J17" s="105" t="s">
        <v>61</v>
      </c>
      <c r="K17" s="101" t="s">
        <v>61</v>
      </c>
      <c r="L17" s="101" t="s">
        <v>61</v>
      </c>
      <c r="M17" s="101" t="s">
        <v>61</v>
      </c>
      <c r="N17" s="105" t="s">
        <v>61</v>
      </c>
      <c r="O17" s="105" t="s">
        <v>61</v>
      </c>
      <c r="P17" s="105" t="s">
        <v>61</v>
      </c>
      <c r="Q17" s="101" t="s">
        <v>61</v>
      </c>
      <c r="R17" s="101" t="s">
        <v>61</v>
      </c>
      <c r="S17" s="101" t="s">
        <v>61</v>
      </c>
      <c r="T17" s="101" t="s">
        <v>61</v>
      </c>
      <c r="U17" s="86">
        <v>31076612</v>
      </c>
      <c r="V17" s="101" t="s">
        <v>61</v>
      </c>
      <c r="W17" s="101" t="s">
        <v>61</v>
      </c>
      <c r="X17" s="102" t="s">
        <v>61</v>
      </c>
      <c r="Y17" s="86">
        <v>31173954</v>
      </c>
      <c r="Z17" s="101" t="s">
        <v>61</v>
      </c>
      <c r="AA17" s="101" t="s">
        <v>61</v>
      </c>
      <c r="AB17" s="101" t="s">
        <v>61</v>
      </c>
      <c r="AC17" s="41">
        <v>9</v>
      </c>
      <c r="AD17" s="103" t="str">
        <f t="shared" si="0"/>
        <v>NC</v>
      </c>
      <c r="AE17" s="103" t="str">
        <f t="shared" si="1"/>
        <v>NC</v>
      </c>
      <c r="AF17" s="103" t="str">
        <f t="shared" si="2"/>
        <v>NC</v>
      </c>
      <c r="AG17" s="103" t="str">
        <f t="shared" si="3"/>
        <v>NC</v>
      </c>
      <c r="AH17" s="103" t="str">
        <f t="shared" si="4"/>
        <v>NC</v>
      </c>
      <c r="AI17" s="103" t="str">
        <f t="shared" si="5"/>
        <v>NC</v>
      </c>
      <c r="AJ17" s="103" t="str">
        <f t="shared" si="6"/>
        <v>NC</v>
      </c>
      <c r="AK17" s="103" t="str">
        <f t="shared" si="7"/>
        <v>NC</v>
      </c>
      <c r="AL17" s="103" t="str">
        <f t="shared" si="8"/>
        <v>NC</v>
      </c>
      <c r="AM17" s="103" t="str">
        <f t="shared" si="9"/>
        <v>NC</v>
      </c>
      <c r="AN17" s="103" t="str">
        <f t="shared" si="10"/>
        <v>NC</v>
      </c>
      <c r="AO17" s="103" t="str">
        <f t="shared" si="11"/>
        <v>NC</v>
      </c>
      <c r="AP17" s="103">
        <f t="shared" si="12"/>
        <v>31076612</v>
      </c>
      <c r="AQ17" s="103" t="str">
        <f t="shared" si="13"/>
        <v>NC</v>
      </c>
      <c r="AR17" s="103" t="str">
        <f t="shared" si="14"/>
        <v>NC</v>
      </c>
      <c r="AS17" s="103" t="str">
        <f t="shared" si="15"/>
        <v>NC</v>
      </c>
      <c r="AT17" s="103">
        <f t="shared" si="16"/>
        <v>31173954</v>
      </c>
      <c r="AU17" s="103" t="str">
        <f t="shared" si="17"/>
        <v>NC</v>
      </c>
      <c r="AV17" s="103" t="str">
        <f t="shared" si="18"/>
        <v>NC</v>
      </c>
      <c r="AW17" s="103" t="str">
        <f t="shared" si="19"/>
        <v>NC</v>
      </c>
      <c r="AX17" s="30">
        <v>9</v>
      </c>
      <c r="AY17" s="91" t="s">
        <v>63</v>
      </c>
      <c r="AZ17" s="94" t="s">
        <v>63</v>
      </c>
      <c r="BA17" s="91" t="s">
        <v>63</v>
      </c>
      <c r="BB17" s="92" t="s">
        <v>63</v>
      </c>
      <c r="BC17" s="92" t="s">
        <v>63</v>
      </c>
      <c r="BD17" s="94" t="s">
        <v>63</v>
      </c>
      <c r="BE17" s="94" t="s">
        <v>63</v>
      </c>
      <c r="BF17" s="94" t="s">
        <v>63</v>
      </c>
      <c r="BG17" s="92" t="s">
        <v>63</v>
      </c>
      <c r="BH17" s="92" t="s">
        <v>63</v>
      </c>
      <c r="BI17" s="92" t="s">
        <v>63</v>
      </c>
      <c r="BJ17" s="92" t="s">
        <v>63</v>
      </c>
      <c r="BK17" s="90" t="s">
        <v>62</v>
      </c>
      <c r="BL17" s="92" t="s">
        <v>63</v>
      </c>
      <c r="BM17" s="92" t="s">
        <v>63</v>
      </c>
      <c r="BN17" s="93" t="s">
        <v>63</v>
      </c>
      <c r="BO17" s="90" t="s">
        <v>63</v>
      </c>
      <c r="BP17" s="92" t="s">
        <v>63</v>
      </c>
      <c r="BQ17" s="92" t="s">
        <v>63</v>
      </c>
      <c r="BR17" s="92" t="s">
        <v>63</v>
      </c>
      <c r="BS17" s="30">
        <v>9</v>
      </c>
      <c r="BT17" s="91" t="s">
        <v>62</v>
      </c>
      <c r="BU17" s="94" t="s">
        <v>62</v>
      </c>
      <c r="BV17" s="91" t="s">
        <v>62</v>
      </c>
      <c r="BW17" s="92" t="s">
        <v>62</v>
      </c>
      <c r="BX17" s="92" t="s">
        <v>62</v>
      </c>
      <c r="BY17" s="94" t="s">
        <v>62</v>
      </c>
      <c r="BZ17" s="94" t="s">
        <v>63</v>
      </c>
      <c r="CA17" s="94" t="s">
        <v>62</v>
      </c>
      <c r="CB17" s="92" t="s">
        <v>62</v>
      </c>
      <c r="CC17" s="92" t="s">
        <v>62</v>
      </c>
      <c r="CD17" s="92" t="s">
        <v>63</v>
      </c>
      <c r="CE17" s="92" t="s">
        <v>62</v>
      </c>
      <c r="CF17" s="104" t="s">
        <v>62</v>
      </c>
      <c r="CG17" s="92" t="s">
        <v>63</v>
      </c>
      <c r="CH17" s="92" t="s">
        <v>62</v>
      </c>
      <c r="CI17" s="93" t="s">
        <v>63</v>
      </c>
      <c r="CJ17" s="104" t="s">
        <v>62</v>
      </c>
      <c r="CK17" s="92" t="s">
        <v>62</v>
      </c>
      <c r="CL17" s="92" t="s">
        <v>62</v>
      </c>
      <c r="CM17" s="92" t="s">
        <v>62</v>
      </c>
      <c r="CN17" s="30">
        <v>9</v>
      </c>
      <c r="CO17" s="65" t="s">
        <v>62</v>
      </c>
      <c r="CP17" s="115" t="s">
        <v>62</v>
      </c>
      <c r="CQ17" s="65" t="s">
        <v>62</v>
      </c>
      <c r="CR17" s="113" t="s">
        <v>62</v>
      </c>
      <c r="CS17" s="113" t="s">
        <v>62</v>
      </c>
      <c r="CT17" s="115" t="s">
        <v>62</v>
      </c>
      <c r="CU17" s="115" t="s">
        <v>62</v>
      </c>
      <c r="CV17" s="115" t="s">
        <v>62</v>
      </c>
      <c r="CW17" s="113" t="s">
        <v>62</v>
      </c>
      <c r="CX17" s="113" t="s">
        <v>62</v>
      </c>
      <c r="CY17" s="113" t="s">
        <v>63</v>
      </c>
      <c r="CZ17" s="113" t="s">
        <v>62</v>
      </c>
      <c r="DA17" s="112" t="s">
        <v>62</v>
      </c>
      <c r="DB17" s="113" t="s">
        <v>62</v>
      </c>
      <c r="DC17" s="113" t="s">
        <v>62</v>
      </c>
      <c r="DD17" s="114" t="s">
        <v>62</v>
      </c>
      <c r="DE17" s="112" t="s">
        <v>62</v>
      </c>
      <c r="DF17" s="113" t="s">
        <v>62</v>
      </c>
      <c r="DG17" s="113" t="s">
        <v>62</v>
      </c>
      <c r="DH17" s="113" t="s">
        <v>62</v>
      </c>
      <c r="DI17" s="30">
        <v>9</v>
      </c>
      <c r="DJ17" s="42" t="str">
        <f t="shared" si="20"/>
        <v>NO CUMPLE</v>
      </c>
      <c r="DK17" s="42" t="str">
        <f t="shared" si="21"/>
        <v>NO CUMPLE</v>
      </c>
      <c r="DL17" s="42" t="str">
        <f t="shared" si="22"/>
        <v>NO CUMPLE</v>
      </c>
      <c r="DM17" s="42" t="str">
        <f t="shared" si="23"/>
        <v>NO CUMPLE</v>
      </c>
      <c r="DN17" s="42" t="str">
        <f t="shared" si="24"/>
        <v>NO CUMPLE</v>
      </c>
      <c r="DO17" s="42" t="str">
        <f t="shared" si="25"/>
        <v>NO CUMPLE</v>
      </c>
      <c r="DP17" s="42" t="str">
        <f t="shared" si="26"/>
        <v>NO CUMPLE</v>
      </c>
      <c r="DQ17" s="42" t="str">
        <f t="shared" si="27"/>
        <v>NO CUMPLE</v>
      </c>
      <c r="DR17" s="42" t="str">
        <f t="shared" si="28"/>
        <v>NO CUMPLE</v>
      </c>
      <c r="DS17" s="42" t="str">
        <f t="shared" si="29"/>
        <v>NO CUMPLE</v>
      </c>
      <c r="DT17" s="42" t="str">
        <f t="shared" si="30"/>
        <v>NO CUMPLE</v>
      </c>
      <c r="DU17" s="42" t="str">
        <f t="shared" si="31"/>
        <v>NO CUMPLE</v>
      </c>
      <c r="DV17" s="42" t="str">
        <f t="shared" si="32"/>
        <v>CUMPLE</v>
      </c>
      <c r="DW17" s="42" t="str">
        <f t="shared" si="33"/>
        <v>NO CUMPLE</v>
      </c>
      <c r="DX17" s="42" t="str">
        <f t="shared" si="34"/>
        <v>NO CUMPLE</v>
      </c>
      <c r="DY17" s="42" t="str">
        <f t="shared" si="35"/>
        <v>NO CUMPLE</v>
      </c>
      <c r="DZ17" s="42" t="str">
        <f t="shared" si="36"/>
        <v>NO CUMPLE</v>
      </c>
      <c r="EA17" s="42" t="str">
        <f t="shared" si="37"/>
        <v>NO CUMPLE</v>
      </c>
      <c r="EB17" s="42" t="str">
        <f t="shared" si="38"/>
        <v>NO CUMPLE</v>
      </c>
      <c r="EC17" s="42" t="str">
        <f t="shared" si="39"/>
        <v>NO CUMPLE</v>
      </c>
      <c r="ED17" s="30">
        <v>9</v>
      </c>
      <c r="EE17" s="65" t="s">
        <v>61</v>
      </c>
      <c r="EF17" s="124" t="s">
        <v>61</v>
      </c>
      <c r="EG17" s="65" t="s">
        <v>61</v>
      </c>
      <c r="EH17" s="65" t="s">
        <v>61</v>
      </c>
      <c r="EI17" s="65" t="s">
        <v>61</v>
      </c>
      <c r="EJ17" s="124" t="s">
        <v>61</v>
      </c>
      <c r="EK17" s="124" t="s">
        <v>61</v>
      </c>
      <c r="EL17" s="124" t="s">
        <v>61</v>
      </c>
      <c r="EM17" s="65" t="s">
        <v>61</v>
      </c>
      <c r="EN17" s="65" t="s">
        <v>61</v>
      </c>
      <c r="EO17" s="65" t="s">
        <v>61</v>
      </c>
      <c r="EP17" s="65" t="s">
        <v>61</v>
      </c>
      <c r="EQ17" s="122" t="s">
        <v>62</v>
      </c>
      <c r="ER17" s="65" t="s">
        <v>61</v>
      </c>
      <c r="ES17" s="65" t="s">
        <v>61</v>
      </c>
      <c r="ET17" s="123" t="s">
        <v>61</v>
      </c>
      <c r="EU17" s="122" t="s">
        <v>63</v>
      </c>
      <c r="EV17" s="65" t="s">
        <v>61</v>
      </c>
      <c r="EW17" s="65" t="s">
        <v>61</v>
      </c>
      <c r="EX17" s="65" t="s">
        <v>61</v>
      </c>
      <c r="EY17" s="30">
        <v>9</v>
      </c>
      <c r="EZ17" s="65" t="s">
        <v>61</v>
      </c>
      <c r="FA17" s="124" t="s">
        <v>61</v>
      </c>
      <c r="FB17" s="65" t="s">
        <v>61</v>
      </c>
      <c r="FC17" s="65" t="s">
        <v>61</v>
      </c>
      <c r="FD17" s="65" t="s">
        <v>61</v>
      </c>
      <c r="FE17" s="124" t="s">
        <v>61</v>
      </c>
      <c r="FF17" s="124" t="s">
        <v>61</v>
      </c>
      <c r="FG17" s="124" t="s">
        <v>61</v>
      </c>
      <c r="FH17" s="65" t="s">
        <v>61</v>
      </c>
      <c r="FI17" s="65" t="s">
        <v>61</v>
      </c>
      <c r="FJ17" s="65" t="s">
        <v>61</v>
      </c>
      <c r="FK17" s="65" t="s">
        <v>61</v>
      </c>
      <c r="FL17" s="122" t="s">
        <v>62</v>
      </c>
      <c r="FM17" s="65" t="s">
        <v>61</v>
      </c>
      <c r="FN17" s="65" t="s">
        <v>61</v>
      </c>
      <c r="FO17" s="123" t="s">
        <v>61</v>
      </c>
      <c r="FP17" s="122" t="s">
        <v>62</v>
      </c>
      <c r="FQ17" s="65" t="s">
        <v>61</v>
      </c>
      <c r="FR17" s="65" t="s">
        <v>61</v>
      </c>
      <c r="FS17" s="65" t="s">
        <v>61</v>
      </c>
      <c r="FT17" s="30">
        <v>9</v>
      </c>
      <c r="FU17" s="24" t="str">
        <f t="shared" si="40"/>
        <v/>
      </c>
      <c r="FV17" s="24" t="str">
        <f t="shared" si="41"/>
        <v/>
      </c>
      <c r="FW17" s="24" t="str">
        <f t="shared" si="42"/>
        <v/>
      </c>
      <c r="FX17" s="24" t="str">
        <f t="shared" si="43"/>
        <v/>
      </c>
      <c r="FY17" s="24" t="str">
        <f t="shared" si="44"/>
        <v/>
      </c>
      <c r="FZ17" s="24" t="str">
        <f t="shared" si="45"/>
        <v/>
      </c>
      <c r="GA17" s="24" t="str">
        <f t="shared" si="46"/>
        <v/>
      </c>
      <c r="GB17" s="24" t="str">
        <f t="shared" si="47"/>
        <v/>
      </c>
      <c r="GC17" s="24" t="str">
        <f t="shared" si="48"/>
        <v/>
      </c>
      <c r="GD17" s="24" t="str">
        <f t="shared" si="49"/>
        <v/>
      </c>
      <c r="GE17" s="24" t="str">
        <f t="shared" si="50"/>
        <v/>
      </c>
      <c r="GF17" s="24" t="str">
        <f t="shared" si="51"/>
        <v/>
      </c>
      <c r="GG17" s="24">
        <f t="shared" si="52"/>
        <v>31076612</v>
      </c>
      <c r="GH17" s="24" t="str">
        <f t="shared" si="53"/>
        <v/>
      </c>
      <c r="GI17" s="24" t="str">
        <f t="shared" si="54"/>
        <v/>
      </c>
      <c r="GJ17" s="24" t="str">
        <f t="shared" si="55"/>
        <v/>
      </c>
      <c r="GK17" s="24" t="str">
        <f t="shared" si="56"/>
        <v/>
      </c>
      <c r="GL17" s="24" t="str">
        <f t="shared" si="57"/>
        <v/>
      </c>
      <c r="GM17" s="24" t="str">
        <f t="shared" si="58"/>
        <v/>
      </c>
      <c r="GN17" s="24" t="str">
        <f t="shared" si="59"/>
        <v/>
      </c>
      <c r="GO17" s="24">
        <v>31485813.325400002</v>
      </c>
      <c r="GP17" s="24">
        <v>31485813.325400002</v>
      </c>
      <c r="GQ17" s="44">
        <f t="shared" si="60"/>
        <v>1</v>
      </c>
      <c r="GR17" s="44">
        <f t="shared" si="156"/>
        <v>1</v>
      </c>
      <c r="GS17" s="145">
        <f t="shared" ref="GS17:GS58" si="203">IFERROR(ROUND((SUM(FU17:GN17)+(GO17*GR17))/(COUNT(FU17:GN17) + GR17), 2),0)</f>
        <v>31281212.66</v>
      </c>
      <c r="GT17" s="45">
        <f t="shared" si="157"/>
        <v>117304.547475</v>
      </c>
      <c r="GU17" s="30">
        <v>9</v>
      </c>
      <c r="GV17" s="46" t="str">
        <f t="shared" si="61"/>
        <v/>
      </c>
      <c r="GW17" s="46" t="str">
        <f t="shared" si="62"/>
        <v/>
      </c>
      <c r="GX17" s="46" t="str">
        <f t="shared" si="63"/>
        <v/>
      </c>
      <c r="GY17" s="46" t="str">
        <f t="shared" si="64"/>
        <v/>
      </c>
      <c r="GZ17" s="46" t="str">
        <f t="shared" si="65"/>
        <v/>
      </c>
      <c r="HA17" s="46" t="str">
        <f t="shared" si="66"/>
        <v/>
      </c>
      <c r="HB17" s="46" t="str">
        <f t="shared" si="67"/>
        <v/>
      </c>
      <c r="HC17" s="46" t="str">
        <f t="shared" si="68"/>
        <v/>
      </c>
      <c r="HD17" s="46" t="str">
        <f t="shared" si="69"/>
        <v/>
      </c>
      <c r="HE17" s="46" t="str">
        <f t="shared" si="70"/>
        <v/>
      </c>
      <c r="HF17" s="46" t="str">
        <f t="shared" si="71"/>
        <v/>
      </c>
      <c r="HG17" s="46" t="str">
        <f t="shared" si="72"/>
        <v/>
      </c>
      <c r="HH17" s="46">
        <f t="shared" si="73"/>
        <v>26492.248313410921</v>
      </c>
      <c r="HI17" s="46" t="str">
        <f t="shared" si="74"/>
        <v/>
      </c>
      <c r="HJ17" s="46" t="str">
        <f t="shared" si="75"/>
        <v/>
      </c>
      <c r="HK17" s="46" t="str">
        <f t="shared" si="76"/>
        <v/>
      </c>
      <c r="HL17" s="46" t="str">
        <f t="shared" si="77"/>
        <v/>
      </c>
      <c r="HM17" s="46" t="str">
        <f t="shared" si="78"/>
        <v/>
      </c>
      <c r="HN17" s="46" t="str">
        <f t="shared" si="79"/>
        <v/>
      </c>
      <c r="HO17" s="46" t="str">
        <f t="shared" si="80"/>
        <v/>
      </c>
      <c r="HP17" s="29">
        <v>9</v>
      </c>
      <c r="HQ17" s="47" t="str">
        <f t="shared" si="81"/>
        <v/>
      </c>
      <c r="HR17" s="47" t="str">
        <f t="shared" si="82"/>
        <v/>
      </c>
      <c r="HS17" s="47" t="str">
        <f t="shared" si="83"/>
        <v/>
      </c>
      <c r="HT17" s="47" t="str">
        <f t="shared" si="84"/>
        <v/>
      </c>
      <c r="HU17" s="47" t="str">
        <f t="shared" si="85"/>
        <v/>
      </c>
      <c r="HV17" s="47" t="str">
        <f t="shared" si="86"/>
        <v/>
      </c>
      <c r="HW17" s="47" t="str">
        <f t="shared" si="87"/>
        <v/>
      </c>
      <c r="HX17" s="47" t="str">
        <f t="shared" si="88"/>
        <v/>
      </c>
      <c r="HY17" s="47" t="str">
        <f t="shared" si="89"/>
        <v/>
      </c>
      <c r="HZ17" s="47" t="str">
        <f t="shared" si="90"/>
        <v/>
      </c>
      <c r="IA17" s="47" t="str">
        <f t="shared" si="91"/>
        <v/>
      </c>
      <c r="IB17" s="47" t="str">
        <f t="shared" si="92"/>
        <v/>
      </c>
      <c r="IC17" s="47">
        <f t="shared" si="93"/>
        <v>204600.66000000015</v>
      </c>
      <c r="ID17" s="47" t="str">
        <f t="shared" si="94"/>
        <v/>
      </c>
      <c r="IE17" s="47" t="str">
        <f t="shared" si="95"/>
        <v/>
      </c>
      <c r="IF17" s="47" t="str">
        <f t="shared" si="96"/>
        <v/>
      </c>
      <c r="IG17" s="47" t="str">
        <f t="shared" si="97"/>
        <v/>
      </c>
      <c r="IH17" s="47" t="str">
        <f t="shared" si="98"/>
        <v/>
      </c>
      <c r="II17" s="47" t="str">
        <f t="shared" si="99"/>
        <v/>
      </c>
      <c r="IJ17" s="47" t="str">
        <f t="shared" si="100"/>
        <v/>
      </c>
      <c r="IK17" s="30">
        <v>9</v>
      </c>
      <c r="IL17" s="48" t="str">
        <f t="shared" si="158"/>
        <v/>
      </c>
      <c r="IM17" s="48" t="str">
        <f t="shared" si="159"/>
        <v/>
      </c>
      <c r="IN17" s="48" t="str">
        <f t="shared" si="160"/>
        <v/>
      </c>
      <c r="IO17" s="48" t="str">
        <f t="shared" si="161"/>
        <v/>
      </c>
      <c r="IP17" s="48" t="str">
        <f t="shared" si="162"/>
        <v/>
      </c>
      <c r="IQ17" s="48" t="str">
        <f t="shared" si="163"/>
        <v/>
      </c>
      <c r="IR17" s="48" t="str">
        <f t="shared" si="164"/>
        <v/>
      </c>
      <c r="IS17" s="48" t="str">
        <f t="shared" si="165"/>
        <v/>
      </c>
      <c r="IT17" s="48" t="str">
        <f t="shared" si="166"/>
        <v/>
      </c>
      <c r="IU17" s="48" t="str">
        <f t="shared" si="167"/>
        <v/>
      </c>
      <c r="IV17" s="48" t="str">
        <f t="shared" si="168"/>
        <v/>
      </c>
      <c r="IW17" s="48" t="str">
        <f t="shared" si="169"/>
        <v/>
      </c>
      <c r="IX17" s="48">
        <f t="shared" si="170"/>
        <v>39.738372470116381</v>
      </c>
      <c r="IY17" s="48" t="str">
        <f t="shared" si="171"/>
        <v/>
      </c>
      <c r="IZ17" s="48" t="str">
        <f t="shared" si="172"/>
        <v/>
      </c>
      <c r="JA17" s="48" t="str">
        <f t="shared" si="173"/>
        <v/>
      </c>
      <c r="JB17" s="48" t="str">
        <f t="shared" si="174"/>
        <v/>
      </c>
      <c r="JC17" s="48" t="str">
        <f t="shared" si="175"/>
        <v/>
      </c>
      <c r="JD17" s="48" t="str">
        <f t="shared" si="176"/>
        <v/>
      </c>
      <c r="JE17" s="48" t="str">
        <f t="shared" si="177"/>
        <v/>
      </c>
      <c r="JF17" s="49">
        <f t="shared" si="102"/>
        <v>39.738372470116381</v>
      </c>
      <c r="JG17" s="49">
        <f t="shared" si="178"/>
        <v>39.738372470116381</v>
      </c>
      <c r="JH17" s="30">
        <v>9</v>
      </c>
      <c r="JI17" s="50" t="str">
        <f t="shared" si="179"/>
        <v/>
      </c>
      <c r="JJ17" s="50" t="str">
        <f t="shared" si="180"/>
        <v/>
      </c>
      <c r="JK17" s="50" t="str">
        <f t="shared" si="181"/>
        <v/>
      </c>
      <c r="JL17" s="50" t="str">
        <f t="shared" si="182"/>
        <v/>
      </c>
      <c r="JM17" s="50" t="str">
        <f t="shared" si="183"/>
        <v/>
      </c>
      <c r="JN17" s="50" t="str">
        <f t="shared" si="184"/>
        <v/>
      </c>
      <c r="JO17" s="50" t="str">
        <f t="shared" si="185"/>
        <v/>
      </c>
      <c r="JP17" s="50" t="str">
        <f t="shared" si="186"/>
        <v/>
      </c>
      <c r="JQ17" s="50" t="str">
        <f t="shared" si="187"/>
        <v/>
      </c>
      <c r="JR17" s="50" t="str">
        <f t="shared" si="188"/>
        <v/>
      </c>
      <c r="JS17" s="50" t="str">
        <f t="shared" si="189"/>
        <v/>
      </c>
      <c r="JT17" s="50" t="str">
        <f t="shared" si="190"/>
        <v/>
      </c>
      <c r="JU17" s="50">
        <f t="shared" si="191"/>
        <v>40</v>
      </c>
      <c r="JV17" s="50" t="str">
        <f t="shared" si="192"/>
        <v/>
      </c>
      <c r="JW17" s="50" t="str">
        <f t="shared" si="193"/>
        <v/>
      </c>
      <c r="JX17" s="50" t="str">
        <f t="shared" si="194"/>
        <v/>
      </c>
      <c r="JY17" s="50" t="str">
        <f t="shared" si="195"/>
        <v/>
      </c>
      <c r="JZ17" s="50" t="str">
        <f t="shared" si="196"/>
        <v/>
      </c>
      <c r="KA17" s="50" t="str">
        <f t="shared" si="197"/>
        <v/>
      </c>
      <c r="KB17" s="50" t="str">
        <f t="shared" si="198"/>
        <v/>
      </c>
      <c r="KC17" s="29">
        <v>9</v>
      </c>
      <c r="KD17" s="65"/>
      <c r="KE17" s="115"/>
      <c r="KF17" s="65"/>
      <c r="KG17" s="130"/>
      <c r="KH17" s="130"/>
      <c r="KI17" s="132"/>
      <c r="KJ17" s="132"/>
      <c r="KK17" s="132"/>
      <c r="KL17" s="130"/>
      <c r="KM17" s="130"/>
      <c r="KN17" s="130"/>
      <c r="KO17" s="130"/>
      <c r="KP17" s="122">
        <f t="shared" si="202"/>
        <v>73</v>
      </c>
      <c r="KQ17" s="130"/>
      <c r="KR17" s="130"/>
      <c r="KS17" s="131"/>
      <c r="KT17" s="122">
        <v>24</v>
      </c>
      <c r="KU17" s="130"/>
      <c r="KV17" s="130"/>
      <c r="KW17" s="130"/>
      <c r="KX17" s="30">
        <v>9</v>
      </c>
      <c r="KY17" s="67">
        <f t="shared" si="113"/>
        <v>0</v>
      </c>
      <c r="KZ17" s="67">
        <f t="shared" si="114"/>
        <v>0</v>
      </c>
      <c r="LA17" s="67">
        <f t="shared" si="115"/>
        <v>0</v>
      </c>
      <c r="LB17" s="67">
        <f t="shared" si="116"/>
        <v>0</v>
      </c>
      <c r="LC17" s="67">
        <f t="shared" si="117"/>
        <v>0</v>
      </c>
      <c r="LD17" s="67">
        <f t="shared" si="118"/>
        <v>0</v>
      </c>
      <c r="LE17" s="67">
        <f t="shared" si="119"/>
        <v>0</v>
      </c>
      <c r="LF17" s="67">
        <f t="shared" si="120"/>
        <v>0</v>
      </c>
      <c r="LG17" s="67">
        <f t="shared" si="121"/>
        <v>0</v>
      </c>
      <c r="LH17" s="67">
        <f t="shared" si="122"/>
        <v>0</v>
      </c>
      <c r="LI17" s="67">
        <f t="shared" si="123"/>
        <v>0</v>
      </c>
      <c r="LJ17" s="67">
        <f t="shared" si="124"/>
        <v>0</v>
      </c>
      <c r="LK17" s="67">
        <f t="shared" si="125"/>
        <v>60</v>
      </c>
      <c r="LL17" s="67">
        <f t="shared" si="126"/>
        <v>0</v>
      </c>
      <c r="LM17" s="67">
        <f t="shared" si="127"/>
        <v>0</v>
      </c>
      <c r="LN17" s="67">
        <f t="shared" si="128"/>
        <v>0</v>
      </c>
      <c r="LO17" s="67">
        <f t="shared" si="129"/>
        <v>0</v>
      </c>
      <c r="LP17" s="67">
        <f t="shared" si="130"/>
        <v>0</v>
      </c>
      <c r="LQ17" s="67">
        <f t="shared" si="131"/>
        <v>0</v>
      </c>
      <c r="LR17" s="67">
        <f t="shared" si="132"/>
        <v>0</v>
      </c>
      <c r="LS17" s="30">
        <v>9</v>
      </c>
      <c r="LT17" s="51" t="str">
        <f t="shared" si="133"/>
        <v/>
      </c>
      <c r="LU17" s="51" t="str">
        <f t="shared" si="134"/>
        <v/>
      </c>
      <c r="LV17" s="51" t="str">
        <f t="shared" si="135"/>
        <v/>
      </c>
      <c r="LW17" s="51" t="str">
        <f t="shared" si="136"/>
        <v/>
      </c>
      <c r="LX17" s="51" t="str">
        <f t="shared" si="137"/>
        <v/>
      </c>
      <c r="LY17" s="51" t="str">
        <f t="shared" si="138"/>
        <v/>
      </c>
      <c r="LZ17" s="51" t="str">
        <f t="shared" si="139"/>
        <v/>
      </c>
      <c r="MA17" s="51" t="str">
        <f t="shared" si="140"/>
        <v/>
      </c>
      <c r="MB17" s="51" t="str">
        <f t="shared" si="141"/>
        <v/>
      </c>
      <c r="MC17" s="51" t="str">
        <f t="shared" si="142"/>
        <v/>
      </c>
      <c r="MD17" s="51" t="str">
        <f t="shared" si="143"/>
        <v/>
      </c>
      <c r="ME17" s="51" t="str">
        <f t="shared" si="144"/>
        <v/>
      </c>
      <c r="MF17" s="51">
        <f t="shared" si="145"/>
        <v>100</v>
      </c>
      <c r="MG17" s="51" t="str">
        <f t="shared" si="146"/>
        <v/>
      </c>
      <c r="MH17" s="51" t="str">
        <f t="shared" si="147"/>
        <v/>
      </c>
      <c r="MI17" s="51" t="str">
        <f t="shared" si="148"/>
        <v/>
      </c>
      <c r="MJ17" s="51" t="str">
        <f t="shared" si="149"/>
        <v/>
      </c>
      <c r="MK17" s="51" t="str">
        <f t="shared" si="150"/>
        <v/>
      </c>
      <c r="ML17" s="51" t="str">
        <f t="shared" si="151"/>
        <v/>
      </c>
      <c r="MM17" s="51" t="str">
        <f t="shared" si="152"/>
        <v/>
      </c>
      <c r="MN17" s="144">
        <f t="shared" si="153"/>
        <v>100</v>
      </c>
      <c r="MO17" s="29" t="str">
        <f t="shared" si="154"/>
        <v>13.  ICL DIDÁCTICA SAS.
NIT: 830.007.414-9</v>
      </c>
      <c r="MP17" s="68">
        <f t="shared" si="155"/>
        <v>31076612</v>
      </c>
      <c r="MQ17" s="29">
        <v>9</v>
      </c>
      <c r="MR17" s="137">
        <f t="shared" si="199"/>
        <v>409201.3254000023</v>
      </c>
      <c r="MS17" s="137" t="str">
        <f t="shared" si="200"/>
        <v>ADJUDICADO</v>
      </c>
    </row>
    <row r="18" spans="1:357" ht="33.75" x14ac:dyDescent="0.15">
      <c r="A18" s="43"/>
      <c r="B18" s="61" t="s">
        <v>75</v>
      </c>
      <c r="C18" s="62" t="s">
        <v>76</v>
      </c>
      <c r="D18" s="61" t="s">
        <v>77</v>
      </c>
      <c r="E18" s="73" t="s">
        <v>80</v>
      </c>
      <c r="F18" s="63">
        <v>1</v>
      </c>
      <c r="G18" s="23">
        <v>42027111</v>
      </c>
      <c r="H18" s="29">
        <v>10</v>
      </c>
      <c r="I18" s="101" t="s">
        <v>61</v>
      </c>
      <c r="J18" s="105" t="s">
        <v>61</v>
      </c>
      <c r="K18" s="101" t="s">
        <v>61</v>
      </c>
      <c r="L18" s="101" t="s">
        <v>61</v>
      </c>
      <c r="M18" s="101" t="s">
        <v>61</v>
      </c>
      <c r="N18" s="105" t="s">
        <v>61</v>
      </c>
      <c r="O18" s="105" t="s">
        <v>61</v>
      </c>
      <c r="P18" s="105" t="s">
        <v>61</v>
      </c>
      <c r="Q18" s="101" t="s">
        <v>61</v>
      </c>
      <c r="R18" s="101" t="s">
        <v>61</v>
      </c>
      <c r="S18" s="86">
        <v>42007000</v>
      </c>
      <c r="T18" s="101" t="s">
        <v>61</v>
      </c>
      <c r="U18" s="86">
        <v>41480782</v>
      </c>
      <c r="V18" s="101" t="s">
        <v>61</v>
      </c>
      <c r="W18" s="102" t="s">
        <v>61</v>
      </c>
      <c r="X18" s="101" t="s">
        <v>61</v>
      </c>
      <c r="Y18" s="86">
        <v>41826001</v>
      </c>
      <c r="Z18" s="101" t="s">
        <v>61</v>
      </c>
      <c r="AA18" s="101" t="s">
        <v>61</v>
      </c>
      <c r="AB18" s="101" t="s">
        <v>61</v>
      </c>
      <c r="AC18" s="41">
        <v>10</v>
      </c>
      <c r="AD18" s="103" t="str">
        <f t="shared" si="0"/>
        <v>NC</v>
      </c>
      <c r="AE18" s="103" t="str">
        <f t="shared" si="1"/>
        <v>NC</v>
      </c>
      <c r="AF18" s="103" t="str">
        <f t="shared" si="2"/>
        <v>NC</v>
      </c>
      <c r="AG18" s="103" t="str">
        <f t="shared" si="3"/>
        <v>NC</v>
      </c>
      <c r="AH18" s="103" t="str">
        <f t="shared" si="4"/>
        <v>NC</v>
      </c>
      <c r="AI18" s="103" t="str">
        <f t="shared" si="5"/>
        <v>NC</v>
      </c>
      <c r="AJ18" s="103" t="str">
        <f t="shared" si="6"/>
        <v>NC</v>
      </c>
      <c r="AK18" s="103" t="str">
        <f t="shared" si="7"/>
        <v>NC</v>
      </c>
      <c r="AL18" s="103" t="str">
        <f t="shared" si="8"/>
        <v>NC</v>
      </c>
      <c r="AM18" s="103" t="str">
        <f t="shared" si="9"/>
        <v>NC</v>
      </c>
      <c r="AN18" s="103">
        <f t="shared" si="10"/>
        <v>42007000</v>
      </c>
      <c r="AO18" s="103" t="str">
        <f t="shared" si="11"/>
        <v>NC</v>
      </c>
      <c r="AP18" s="103">
        <f t="shared" si="12"/>
        <v>41480782</v>
      </c>
      <c r="AQ18" s="103" t="str">
        <f t="shared" si="13"/>
        <v>NC</v>
      </c>
      <c r="AR18" s="103" t="str">
        <f t="shared" si="14"/>
        <v>NC</v>
      </c>
      <c r="AS18" s="103" t="str">
        <f t="shared" si="15"/>
        <v>NC</v>
      </c>
      <c r="AT18" s="103">
        <f t="shared" si="16"/>
        <v>41826001</v>
      </c>
      <c r="AU18" s="103" t="str">
        <f t="shared" si="17"/>
        <v>NC</v>
      </c>
      <c r="AV18" s="103" t="str">
        <f t="shared" si="18"/>
        <v>NC</v>
      </c>
      <c r="AW18" s="103" t="str">
        <f t="shared" si="19"/>
        <v>NC</v>
      </c>
      <c r="AX18" s="29">
        <v>10</v>
      </c>
      <c r="AY18" s="91" t="s">
        <v>63</v>
      </c>
      <c r="AZ18" s="94" t="s">
        <v>63</v>
      </c>
      <c r="BA18" s="91" t="s">
        <v>63</v>
      </c>
      <c r="BB18" s="92" t="s">
        <v>63</v>
      </c>
      <c r="BC18" s="92" t="s">
        <v>63</v>
      </c>
      <c r="BD18" s="94" t="s">
        <v>63</v>
      </c>
      <c r="BE18" s="94" t="s">
        <v>63</v>
      </c>
      <c r="BF18" s="94" t="s">
        <v>63</v>
      </c>
      <c r="BG18" s="92" t="s">
        <v>63</v>
      </c>
      <c r="BH18" s="92" t="s">
        <v>63</v>
      </c>
      <c r="BI18" s="90" t="s">
        <v>63</v>
      </c>
      <c r="BJ18" s="92" t="s">
        <v>63</v>
      </c>
      <c r="BK18" s="90" t="s">
        <v>62</v>
      </c>
      <c r="BL18" s="92" t="s">
        <v>63</v>
      </c>
      <c r="BM18" s="93" t="s">
        <v>63</v>
      </c>
      <c r="BN18" s="92" t="s">
        <v>63</v>
      </c>
      <c r="BO18" s="90" t="s">
        <v>63</v>
      </c>
      <c r="BP18" s="92" t="s">
        <v>63</v>
      </c>
      <c r="BQ18" s="92" t="s">
        <v>63</v>
      </c>
      <c r="BR18" s="92" t="s">
        <v>63</v>
      </c>
      <c r="BS18" s="30">
        <v>10</v>
      </c>
      <c r="BT18" s="91" t="s">
        <v>62</v>
      </c>
      <c r="BU18" s="94" t="s">
        <v>62</v>
      </c>
      <c r="BV18" s="91" t="s">
        <v>62</v>
      </c>
      <c r="BW18" s="92" t="s">
        <v>62</v>
      </c>
      <c r="BX18" s="92" t="s">
        <v>62</v>
      </c>
      <c r="BY18" s="94" t="s">
        <v>62</v>
      </c>
      <c r="BZ18" s="94" t="s">
        <v>63</v>
      </c>
      <c r="CA18" s="94" t="s">
        <v>62</v>
      </c>
      <c r="CB18" s="92" t="s">
        <v>62</v>
      </c>
      <c r="CC18" s="92" t="s">
        <v>62</v>
      </c>
      <c r="CD18" s="104" t="s">
        <v>63</v>
      </c>
      <c r="CE18" s="92" t="s">
        <v>62</v>
      </c>
      <c r="CF18" s="104" t="s">
        <v>62</v>
      </c>
      <c r="CG18" s="92" t="s">
        <v>63</v>
      </c>
      <c r="CH18" s="93" t="s">
        <v>62</v>
      </c>
      <c r="CI18" s="92" t="s">
        <v>63</v>
      </c>
      <c r="CJ18" s="104" t="s">
        <v>62</v>
      </c>
      <c r="CK18" s="92" t="s">
        <v>62</v>
      </c>
      <c r="CL18" s="92" t="s">
        <v>62</v>
      </c>
      <c r="CM18" s="92" t="s">
        <v>62</v>
      </c>
      <c r="CN18" s="30">
        <v>10</v>
      </c>
      <c r="CO18" s="65" t="s">
        <v>62</v>
      </c>
      <c r="CP18" s="115" t="s">
        <v>62</v>
      </c>
      <c r="CQ18" s="65" t="s">
        <v>62</v>
      </c>
      <c r="CR18" s="113" t="s">
        <v>62</v>
      </c>
      <c r="CS18" s="113" t="s">
        <v>62</v>
      </c>
      <c r="CT18" s="115" t="s">
        <v>62</v>
      </c>
      <c r="CU18" s="115" t="s">
        <v>62</v>
      </c>
      <c r="CV18" s="115" t="s">
        <v>62</v>
      </c>
      <c r="CW18" s="113" t="s">
        <v>62</v>
      </c>
      <c r="CX18" s="113" t="s">
        <v>62</v>
      </c>
      <c r="CY18" s="112" t="s">
        <v>63</v>
      </c>
      <c r="CZ18" s="113" t="s">
        <v>62</v>
      </c>
      <c r="DA18" s="112" t="s">
        <v>62</v>
      </c>
      <c r="DB18" s="113" t="s">
        <v>62</v>
      </c>
      <c r="DC18" s="114" t="s">
        <v>62</v>
      </c>
      <c r="DD18" s="113" t="s">
        <v>62</v>
      </c>
      <c r="DE18" s="112" t="s">
        <v>62</v>
      </c>
      <c r="DF18" s="113" t="s">
        <v>62</v>
      </c>
      <c r="DG18" s="113" t="s">
        <v>62</v>
      </c>
      <c r="DH18" s="113" t="s">
        <v>62</v>
      </c>
      <c r="DI18" s="30">
        <v>10</v>
      </c>
      <c r="DJ18" s="42" t="str">
        <f t="shared" si="20"/>
        <v>NO CUMPLE</v>
      </c>
      <c r="DK18" s="42" t="str">
        <f t="shared" si="21"/>
        <v>NO CUMPLE</v>
      </c>
      <c r="DL18" s="42" t="str">
        <f t="shared" si="22"/>
        <v>NO CUMPLE</v>
      </c>
      <c r="DM18" s="42" t="str">
        <f t="shared" si="23"/>
        <v>NO CUMPLE</v>
      </c>
      <c r="DN18" s="42" t="str">
        <f t="shared" si="24"/>
        <v>NO CUMPLE</v>
      </c>
      <c r="DO18" s="42" t="str">
        <f t="shared" si="25"/>
        <v>NO CUMPLE</v>
      </c>
      <c r="DP18" s="42" t="str">
        <f t="shared" si="26"/>
        <v>NO CUMPLE</v>
      </c>
      <c r="DQ18" s="42" t="str">
        <f t="shared" si="27"/>
        <v>NO CUMPLE</v>
      </c>
      <c r="DR18" s="42" t="str">
        <f t="shared" si="28"/>
        <v>NO CUMPLE</v>
      </c>
      <c r="DS18" s="42" t="str">
        <f t="shared" si="29"/>
        <v>NO CUMPLE</v>
      </c>
      <c r="DT18" s="42" t="str">
        <f t="shared" si="30"/>
        <v>NO CUMPLE</v>
      </c>
      <c r="DU18" s="42" t="str">
        <f t="shared" si="31"/>
        <v>NO CUMPLE</v>
      </c>
      <c r="DV18" s="42" t="str">
        <f t="shared" si="32"/>
        <v>CUMPLE</v>
      </c>
      <c r="DW18" s="42" t="str">
        <f t="shared" si="33"/>
        <v>NO CUMPLE</v>
      </c>
      <c r="DX18" s="42" t="str">
        <f t="shared" si="34"/>
        <v>NO CUMPLE</v>
      </c>
      <c r="DY18" s="42" t="str">
        <f t="shared" si="35"/>
        <v>NO CUMPLE</v>
      </c>
      <c r="DZ18" s="42" t="str">
        <f t="shared" si="36"/>
        <v>NO CUMPLE</v>
      </c>
      <c r="EA18" s="42" t="str">
        <f t="shared" si="37"/>
        <v>NO CUMPLE</v>
      </c>
      <c r="EB18" s="42" t="str">
        <f t="shared" si="38"/>
        <v>NO CUMPLE</v>
      </c>
      <c r="EC18" s="42" t="str">
        <f t="shared" si="39"/>
        <v>NO CUMPLE</v>
      </c>
      <c r="ED18" s="30">
        <v>10</v>
      </c>
      <c r="EE18" s="65" t="s">
        <v>61</v>
      </c>
      <c r="EF18" s="124" t="s">
        <v>61</v>
      </c>
      <c r="EG18" s="65" t="s">
        <v>61</v>
      </c>
      <c r="EH18" s="65" t="s">
        <v>61</v>
      </c>
      <c r="EI18" s="65" t="s">
        <v>61</v>
      </c>
      <c r="EJ18" s="124" t="s">
        <v>61</v>
      </c>
      <c r="EK18" s="124" t="s">
        <v>61</v>
      </c>
      <c r="EL18" s="124" t="s">
        <v>61</v>
      </c>
      <c r="EM18" s="65" t="s">
        <v>61</v>
      </c>
      <c r="EN18" s="65" t="s">
        <v>61</v>
      </c>
      <c r="EO18" s="122" t="s">
        <v>62</v>
      </c>
      <c r="EP18" s="65" t="s">
        <v>61</v>
      </c>
      <c r="EQ18" s="122" t="s">
        <v>62</v>
      </c>
      <c r="ER18" s="65" t="s">
        <v>61</v>
      </c>
      <c r="ES18" s="123" t="s">
        <v>61</v>
      </c>
      <c r="ET18" s="65" t="s">
        <v>61</v>
      </c>
      <c r="EU18" s="122" t="s">
        <v>63</v>
      </c>
      <c r="EV18" s="65" t="s">
        <v>61</v>
      </c>
      <c r="EW18" s="65" t="s">
        <v>61</v>
      </c>
      <c r="EX18" s="65" t="s">
        <v>61</v>
      </c>
      <c r="EY18" s="30">
        <v>10</v>
      </c>
      <c r="EZ18" s="65" t="s">
        <v>61</v>
      </c>
      <c r="FA18" s="124" t="s">
        <v>61</v>
      </c>
      <c r="FB18" s="65" t="s">
        <v>61</v>
      </c>
      <c r="FC18" s="65" t="s">
        <v>61</v>
      </c>
      <c r="FD18" s="65" t="s">
        <v>61</v>
      </c>
      <c r="FE18" s="124" t="s">
        <v>61</v>
      </c>
      <c r="FF18" s="124" t="s">
        <v>61</v>
      </c>
      <c r="FG18" s="124" t="s">
        <v>61</v>
      </c>
      <c r="FH18" s="65" t="s">
        <v>61</v>
      </c>
      <c r="FI18" s="65" t="s">
        <v>61</v>
      </c>
      <c r="FJ18" s="122" t="s">
        <v>63</v>
      </c>
      <c r="FK18" s="65" t="s">
        <v>61</v>
      </c>
      <c r="FL18" s="122" t="s">
        <v>62</v>
      </c>
      <c r="FM18" s="65" t="s">
        <v>61</v>
      </c>
      <c r="FN18" s="123" t="s">
        <v>61</v>
      </c>
      <c r="FO18" s="65" t="s">
        <v>61</v>
      </c>
      <c r="FP18" s="122" t="s">
        <v>63</v>
      </c>
      <c r="FQ18" s="65" t="s">
        <v>61</v>
      </c>
      <c r="FR18" s="65" t="s">
        <v>61</v>
      </c>
      <c r="FS18" s="65" t="s">
        <v>61</v>
      </c>
      <c r="FT18" s="30">
        <v>10</v>
      </c>
      <c r="FU18" s="24" t="str">
        <f t="shared" si="40"/>
        <v/>
      </c>
      <c r="FV18" s="24" t="str">
        <f t="shared" si="41"/>
        <v/>
      </c>
      <c r="FW18" s="24" t="str">
        <f t="shared" si="42"/>
        <v/>
      </c>
      <c r="FX18" s="24" t="str">
        <f t="shared" si="43"/>
        <v/>
      </c>
      <c r="FY18" s="24" t="str">
        <f t="shared" si="44"/>
        <v/>
      </c>
      <c r="FZ18" s="24" t="str">
        <f t="shared" si="45"/>
        <v/>
      </c>
      <c r="GA18" s="24" t="str">
        <f t="shared" si="46"/>
        <v/>
      </c>
      <c r="GB18" s="24" t="str">
        <f t="shared" si="47"/>
        <v/>
      </c>
      <c r="GC18" s="24" t="str">
        <f t="shared" si="48"/>
        <v/>
      </c>
      <c r="GD18" s="24" t="str">
        <f t="shared" si="49"/>
        <v/>
      </c>
      <c r="GE18" s="24" t="str">
        <f t="shared" si="50"/>
        <v/>
      </c>
      <c r="GF18" s="24" t="str">
        <f t="shared" si="51"/>
        <v/>
      </c>
      <c r="GG18" s="24">
        <f t="shared" si="52"/>
        <v>41480782</v>
      </c>
      <c r="GH18" s="24" t="str">
        <f t="shared" si="53"/>
        <v/>
      </c>
      <c r="GI18" s="24" t="str">
        <f t="shared" si="54"/>
        <v/>
      </c>
      <c r="GJ18" s="24" t="str">
        <f t="shared" si="55"/>
        <v/>
      </c>
      <c r="GK18" s="24" t="str">
        <f t="shared" si="56"/>
        <v/>
      </c>
      <c r="GL18" s="24" t="str">
        <f t="shared" si="57"/>
        <v/>
      </c>
      <c r="GM18" s="24" t="str">
        <f t="shared" si="58"/>
        <v/>
      </c>
      <c r="GN18" s="24" t="str">
        <f t="shared" si="59"/>
        <v/>
      </c>
      <c r="GO18" s="24">
        <v>42027111</v>
      </c>
      <c r="GP18" s="24">
        <v>42027111</v>
      </c>
      <c r="GQ18" s="44">
        <f t="shared" si="60"/>
        <v>1</v>
      </c>
      <c r="GR18" s="44">
        <f t="shared" si="156"/>
        <v>1</v>
      </c>
      <c r="GS18" s="145">
        <f t="shared" si="203"/>
        <v>41753946.5</v>
      </c>
      <c r="GT18" s="45">
        <f t="shared" si="157"/>
        <v>156577.299375</v>
      </c>
      <c r="GU18" s="30">
        <v>10</v>
      </c>
      <c r="GV18" s="46" t="str">
        <f t="shared" si="61"/>
        <v/>
      </c>
      <c r="GW18" s="46" t="str">
        <f t="shared" si="62"/>
        <v/>
      </c>
      <c r="GX18" s="46" t="str">
        <f t="shared" si="63"/>
        <v/>
      </c>
      <c r="GY18" s="46" t="str">
        <f t="shared" si="64"/>
        <v/>
      </c>
      <c r="GZ18" s="46" t="str">
        <f t="shared" si="65"/>
        <v/>
      </c>
      <c r="HA18" s="46" t="str">
        <f t="shared" si="66"/>
        <v/>
      </c>
      <c r="HB18" s="46" t="str">
        <f t="shared" si="67"/>
        <v/>
      </c>
      <c r="HC18" s="46" t="str">
        <f t="shared" si="68"/>
        <v/>
      </c>
      <c r="HD18" s="46" t="str">
        <f t="shared" si="69"/>
        <v/>
      </c>
      <c r="HE18" s="46" t="str">
        <f t="shared" si="70"/>
        <v/>
      </c>
      <c r="HF18" s="46" t="str">
        <f t="shared" si="71"/>
        <v/>
      </c>
      <c r="HG18" s="46" t="str">
        <f t="shared" si="72"/>
        <v/>
      </c>
      <c r="HH18" s="46">
        <f t="shared" si="73"/>
        <v>26492.206830476891</v>
      </c>
      <c r="HI18" s="46" t="str">
        <f t="shared" si="74"/>
        <v/>
      </c>
      <c r="HJ18" s="46" t="str">
        <f t="shared" si="75"/>
        <v/>
      </c>
      <c r="HK18" s="46" t="str">
        <f t="shared" si="76"/>
        <v/>
      </c>
      <c r="HL18" s="46" t="str">
        <f t="shared" si="77"/>
        <v/>
      </c>
      <c r="HM18" s="46" t="str">
        <f t="shared" si="78"/>
        <v/>
      </c>
      <c r="HN18" s="46" t="str">
        <f t="shared" si="79"/>
        <v/>
      </c>
      <c r="HO18" s="46" t="str">
        <f t="shared" si="80"/>
        <v/>
      </c>
      <c r="HP18" s="30">
        <v>10</v>
      </c>
      <c r="HQ18" s="47" t="str">
        <f t="shared" si="81"/>
        <v/>
      </c>
      <c r="HR18" s="47" t="str">
        <f t="shared" si="82"/>
        <v/>
      </c>
      <c r="HS18" s="47" t="str">
        <f t="shared" si="83"/>
        <v/>
      </c>
      <c r="HT18" s="47" t="str">
        <f t="shared" si="84"/>
        <v/>
      </c>
      <c r="HU18" s="47" t="str">
        <f t="shared" si="85"/>
        <v/>
      </c>
      <c r="HV18" s="47" t="str">
        <f t="shared" si="86"/>
        <v/>
      </c>
      <c r="HW18" s="47" t="str">
        <f t="shared" si="87"/>
        <v/>
      </c>
      <c r="HX18" s="47" t="str">
        <f t="shared" si="88"/>
        <v/>
      </c>
      <c r="HY18" s="47" t="str">
        <f t="shared" si="89"/>
        <v/>
      </c>
      <c r="HZ18" s="47" t="str">
        <f t="shared" si="90"/>
        <v/>
      </c>
      <c r="IA18" s="47" t="str">
        <f t="shared" si="91"/>
        <v/>
      </c>
      <c r="IB18" s="47" t="str">
        <f t="shared" si="92"/>
        <v/>
      </c>
      <c r="IC18" s="47">
        <f t="shared" si="93"/>
        <v>273164.5</v>
      </c>
      <c r="ID18" s="47" t="str">
        <f t="shared" si="94"/>
        <v/>
      </c>
      <c r="IE18" s="47" t="str">
        <f t="shared" si="95"/>
        <v/>
      </c>
      <c r="IF18" s="47" t="str">
        <f t="shared" si="96"/>
        <v/>
      </c>
      <c r="IG18" s="47" t="str">
        <f t="shared" si="97"/>
        <v/>
      </c>
      <c r="IH18" s="47" t="str">
        <f t="shared" si="98"/>
        <v/>
      </c>
      <c r="II18" s="47" t="str">
        <f t="shared" si="99"/>
        <v/>
      </c>
      <c r="IJ18" s="47" t="str">
        <f t="shared" si="100"/>
        <v/>
      </c>
      <c r="IK18" s="30">
        <v>10</v>
      </c>
      <c r="IL18" s="48" t="str">
        <f t="shared" si="158"/>
        <v/>
      </c>
      <c r="IM18" s="48" t="str">
        <f t="shared" si="159"/>
        <v/>
      </c>
      <c r="IN18" s="48" t="str">
        <f t="shared" si="160"/>
        <v/>
      </c>
      <c r="IO18" s="48" t="str">
        <f t="shared" si="161"/>
        <v/>
      </c>
      <c r="IP18" s="48" t="str">
        <f t="shared" si="162"/>
        <v/>
      </c>
      <c r="IQ18" s="48" t="str">
        <f t="shared" si="163"/>
        <v/>
      </c>
      <c r="IR18" s="48" t="str">
        <f t="shared" si="164"/>
        <v/>
      </c>
      <c r="IS18" s="48" t="str">
        <f t="shared" si="165"/>
        <v/>
      </c>
      <c r="IT18" s="48" t="str">
        <f t="shared" si="166"/>
        <v/>
      </c>
      <c r="IU18" s="48" t="str">
        <f t="shared" si="167"/>
        <v/>
      </c>
      <c r="IV18" s="48" t="str">
        <f t="shared" si="168"/>
        <v/>
      </c>
      <c r="IW18" s="48" t="str">
        <f t="shared" si="169"/>
        <v/>
      </c>
      <c r="IX18" s="48">
        <f t="shared" si="170"/>
        <v>39.73831024571534</v>
      </c>
      <c r="IY18" s="48" t="str">
        <f t="shared" si="171"/>
        <v/>
      </c>
      <c r="IZ18" s="48" t="str">
        <f t="shared" si="172"/>
        <v/>
      </c>
      <c r="JA18" s="48" t="str">
        <f t="shared" si="173"/>
        <v/>
      </c>
      <c r="JB18" s="48" t="str">
        <f t="shared" si="174"/>
        <v/>
      </c>
      <c r="JC18" s="48" t="str">
        <f t="shared" si="175"/>
        <v/>
      </c>
      <c r="JD18" s="48" t="str">
        <f t="shared" si="176"/>
        <v/>
      </c>
      <c r="JE18" s="48" t="str">
        <f t="shared" si="177"/>
        <v/>
      </c>
      <c r="JF18" s="49">
        <f t="shared" si="102"/>
        <v>39.73831024571534</v>
      </c>
      <c r="JG18" s="49">
        <f t="shared" si="178"/>
        <v>39.73831024571534</v>
      </c>
      <c r="JH18" s="30">
        <v>10</v>
      </c>
      <c r="JI18" s="50" t="str">
        <f t="shared" si="179"/>
        <v/>
      </c>
      <c r="JJ18" s="50" t="str">
        <f t="shared" si="180"/>
        <v/>
      </c>
      <c r="JK18" s="50" t="str">
        <f t="shared" si="181"/>
        <v/>
      </c>
      <c r="JL18" s="50" t="str">
        <f t="shared" si="182"/>
        <v/>
      </c>
      <c r="JM18" s="50" t="str">
        <f t="shared" si="183"/>
        <v/>
      </c>
      <c r="JN18" s="50" t="str">
        <f t="shared" si="184"/>
        <v/>
      </c>
      <c r="JO18" s="50" t="str">
        <f t="shared" si="185"/>
        <v/>
      </c>
      <c r="JP18" s="50" t="str">
        <f t="shared" si="186"/>
        <v/>
      </c>
      <c r="JQ18" s="50" t="str">
        <f t="shared" si="187"/>
        <v/>
      </c>
      <c r="JR18" s="50" t="str">
        <f t="shared" si="188"/>
        <v/>
      </c>
      <c r="JS18" s="50" t="str">
        <f t="shared" si="189"/>
        <v/>
      </c>
      <c r="JT18" s="50" t="str">
        <f t="shared" si="190"/>
        <v/>
      </c>
      <c r="JU18" s="50">
        <f t="shared" si="191"/>
        <v>40</v>
      </c>
      <c r="JV18" s="50" t="str">
        <f t="shared" si="192"/>
        <v/>
      </c>
      <c r="JW18" s="50" t="str">
        <f t="shared" si="193"/>
        <v/>
      </c>
      <c r="JX18" s="50" t="str">
        <f t="shared" si="194"/>
        <v/>
      </c>
      <c r="JY18" s="50" t="str">
        <f t="shared" si="195"/>
        <v/>
      </c>
      <c r="JZ18" s="50" t="str">
        <f t="shared" si="196"/>
        <v/>
      </c>
      <c r="KA18" s="50" t="str">
        <f t="shared" si="197"/>
        <v/>
      </c>
      <c r="KB18" s="50" t="str">
        <f t="shared" si="198"/>
        <v/>
      </c>
      <c r="KC18" s="30">
        <v>10</v>
      </c>
      <c r="KD18" s="65"/>
      <c r="KE18" s="115"/>
      <c r="KF18" s="65"/>
      <c r="KG18" s="130"/>
      <c r="KH18" s="130"/>
      <c r="KI18" s="132"/>
      <c r="KJ18" s="132"/>
      <c r="KK18" s="132"/>
      <c r="KL18" s="130"/>
      <c r="KM18" s="130"/>
      <c r="KN18" s="122">
        <f>6*12</f>
        <v>72</v>
      </c>
      <c r="KO18" s="130"/>
      <c r="KP18" s="122">
        <f t="shared" si="202"/>
        <v>73</v>
      </c>
      <c r="KQ18" s="130"/>
      <c r="KR18" s="131"/>
      <c r="KS18" s="130"/>
      <c r="KT18" s="122">
        <v>24</v>
      </c>
      <c r="KU18" s="130"/>
      <c r="KV18" s="130"/>
      <c r="KW18" s="130"/>
      <c r="KX18" s="30">
        <v>10</v>
      </c>
      <c r="KY18" s="67">
        <f t="shared" si="113"/>
        <v>0</v>
      </c>
      <c r="KZ18" s="67">
        <f t="shared" si="114"/>
        <v>0</v>
      </c>
      <c r="LA18" s="67">
        <f t="shared" si="115"/>
        <v>0</v>
      </c>
      <c r="LB18" s="67">
        <f t="shared" si="116"/>
        <v>0</v>
      </c>
      <c r="LC18" s="67">
        <f t="shared" si="117"/>
        <v>0</v>
      </c>
      <c r="LD18" s="67">
        <f t="shared" si="118"/>
        <v>0</v>
      </c>
      <c r="LE18" s="67">
        <f t="shared" si="119"/>
        <v>0</v>
      </c>
      <c r="LF18" s="67">
        <f t="shared" si="120"/>
        <v>0</v>
      </c>
      <c r="LG18" s="67">
        <f t="shared" si="121"/>
        <v>0</v>
      </c>
      <c r="LH18" s="67">
        <f t="shared" si="122"/>
        <v>0</v>
      </c>
      <c r="LI18" s="67">
        <f t="shared" si="123"/>
        <v>60</v>
      </c>
      <c r="LJ18" s="67">
        <f t="shared" si="124"/>
        <v>0</v>
      </c>
      <c r="LK18" s="67">
        <f t="shared" si="125"/>
        <v>60</v>
      </c>
      <c r="LL18" s="67">
        <f t="shared" si="126"/>
        <v>0</v>
      </c>
      <c r="LM18" s="67">
        <f t="shared" si="127"/>
        <v>0</v>
      </c>
      <c r="LN18" s="67">
        <f t="shared" si="128"/>
        <v>0</v>
      </c>
      <c r="LO18" s="67">
        <f t="shared" si="129"/>
        <v>0</v>
      </c>
      <c r="LP18" s="67">
        <f t="shared" si="130"/>
        <v>0</v>
      </c>
      <c r="LQ18" s="67">
        <f t="shared" si="131"/>
        <v>0</v>
      </c>
      <c r="LR18" s="67">
        <f t="shared" si="132"/>
        <v>0</v>
      </c>
      <c r="LS18" s="30">
        <v>10</v>
      </c>
      <c r="LT18" s="51" t="str">
        <f t="shared" si="133"/>
        <v/>
      </c>
      <c r="LU18" s="51" t="str">
        <f t="shared" si="134"/>
        <v/>
      </c>
      <c r="LV18" s="51" t="str">
        <f t="shared" si="135"/>
        <v/>
      </c>
      <c r="LW18" s="51" t="str">
        <f t="shared" si="136"/>
        <v/>
      </c>
      <c r="LX18" s="51" t="str">
        <f t="shared" si="137"/>
        <v/>
      </c>
      <c r="LY18" s="51" t="str">
        <f t="shared" si="138"/>
        <v/>
      </c>
      <c r="LZ18" s="51" t="str">
        <f t="shared" si="139"/>
        <v/>
      </c>
      <c r="MA18" s="51" t="str">
        <f t="shared" si="140"/>
        <v/>
      </c>
      <c r="MB18" s="51" t="str">
        <f t="shared" si="141"/>
        <v/>
      </c>
      <c r="MC18" s="51" t="str">
        <f t="shared" si="142"/>
        <v/>
      </c>
      <c r="MD18" s="51" t="str">
        <f t="shared" si="143"/>
        <v/>
      </c>
      <c r="ME18" s="51" t="str">
        <f t="shared" si="144"/>
        <v/>
      </c>
      <c r="MF18" s="51">
        <f t="shared" si="145"/>
        <v>100</v>
      </c>
      <c r="MG18" s="51" t="str">
        <f t="shared" si="146"/>
        <v/>
      </c>
      <c r="MH18" s="51" t="str">
        <f t="shared" si="147"/>
        <v/>
      </c>
      <c r="MI18" s="51" t="str">
        <f t="shared" si="148"/>
        <v/>
      </c>
      <c r="MJ18" s="51" t="str">
        <f t="shared" si="149"/>
        <v/>
      </c>
      <c r="MK18" s="51" t="str">
        <f t="shared" si="150"/>
        <v/>
      </c>
      <c r="ML18" s="51" t="str">
        <f t="shared" si="151"/>
        <v/>
      </c>
      <c r="MM18" s="51" t="str">
        <f t="shared" si="152"/>
        <v/>
      </c>
      <c r="MN18" s="144">
        <f t="shared" si="153"/>
        <v>100</v>
      </c>
      <c r="MO18" s="29" t="str">
        <f t="shared" si="154"/>
        <v>13.  ICL DIDÁCTICA SAS.
NIT: 830.007.414-9</v>
      </c>
      <c r="MP18" s="68">
        <f t="shared" si="155"/>
        <v>41480782</v>
      </c>
      <c r="MQ18" s="30">
        <v>10</v>
      </c>
      <c r="MR18" s="137">
        <f t="shared" si="199"/>
        <v>546329</v>
      </c>
      <c r="MS18" s="137" t="str">
        <f t="shared" si="200"/>
        <v>ADJUDICADO</v>
      </c>
    </row>
    <row r="19" spans="1:357" ht="33.75" x14ac:dyDescent="0.15">
      <c r="A19" s="43"/>
      <c r="B19" s="61" t="s">
        <v>75</v>
      </c>
      <c r="C19" s="62" t="s">
        <v>76</v>
      </c>
      <c r="D19" s="61" t="s">
        <v>77</v>
      </c>
      <c r="E19" s="73" t="s">
        <v>81</v>
      </c>
      <c r="F19" s="63">
        <v>2</v>
      </c>
      <c r="G19" s="23">
        <v>3629185.84</v>
      </c>
      <c r="H19" s="30">
        <v>11</v>
      </c>
      <c r="I19" s="101" t="s">
        <v>61</v>
      </c>
      <c r="J19" s="101" t="s">
        <v>61</v>
      </c>
      <c r="K19" s="101" t="s">
        <v>61</v>
      </c>
      <c r="L19" s="101" t="s">
        <v>61</v>
      </c>
      <c r="M19" s="101" t="s">
        <v>61</v>
      </c>
      <c r="N19" s="101" t="s">
        <v>61</v>
      </c>
      <c r="O19" s="106" t="s">
        <v>61</v>
      </c>
      <c r="P19" s="101" t="s">
        <v>61</v>
      </c>
      <c r="Q19" s="101" t="s">
        <v>61</v>
      </c>
      <c r="R19" s="101" t="s">
        <v>61</v>
      </c>
      <c r="S19" s="101" t="s">
        <v>61</v>
      </c>
      <c r="T19" s="101" t="s">
        <v>61</v>
      </c>
      <c r="U19" s="86">
        <v>3582138</v>
      </c>
      <c r="V19" s="101" t="s">
        <v>61</v>
      </c>
      <c r="W19" s="86">
        <v>2979998</v>
      </c>
      <c r="X19" s="101" t="s">
        <v>61</v>
      </c>
      <c r="Y19" s="101" t="s">
        <v>61</v>
      </c>
      <c r="Z19" s="101" t="s">
        <v>61</v>
      </c>
      <c r="AA19" s="101" t="s">
        <v>61</v>
      </c>
      <c r="AB19" s="101" t="s">
        <v>61</v>
      </c>
      <c r="AC19" s="41">
        <v>11</v>
      </c>
      <c r="AD19" s="103" t="str">
        <f t="shared" si="0"/>
        <v>NC</v>
      </c>
      <c r="AE19" s="103" t="str">
        <f t="shared" si="1"/>
        <v>NC</v>
      </c>
      <c r="AF19" s="103" t="str">
        <f t="shared" si="2"/>
        <v>NC</v>
      </c>
      <c r="AG19" s="103" t="str">
        <f t="shared" si="3"/>
        <v>NC</v>
      </c>
      <c r="AH19" s="103" t="str">
        <f t="shared" si="4"/>
        <v>NC</v>
      </c>
      <c r="AI19" s="103" t="str">
        <f t="shared" si="5"/>
        <v>NC</v>
      </c>
      <c r="AJ19" s="103" t="str">
        <f t="shared" si="6"/>
        <v>NC</v>
      </c>
      <c r="AK19" s="103" t="str">
        <f t="shared" si="7"/>
        <v>NC</v>
      </c>
      <c r="AL19" s="103" t="str">
        <f t="shared" si="8"/>
        <v>NC</v>
      </c>
      <c r="AM19" s="103" t="str">
        <f t="shared" si="9"/>
        <v>NC</v>
      </c>
      <c r="AN19" s="103" t="str">
        <f t="shared" si="10"/>
        <v>NC</v>
      </c>
      <c r="AO19" s="103" t="str">
        <f t="shared" si="11"/>
        <v>NC</v>
      </c>
      <c r="AP19" s="103">
        <f t="shared" si="12"/>
        <v>3582138</v>
      </c>
      <c r="AQ19" s="103" t="str">
        <f t="shared" si="13"/>
        <v>NC</v>
      </c>
      <c r="AR19" s="103">
        <f t="shared" si="14"/>
        <v>2979998</v>
      </c>
      <c r="AS19" s="103" t="str">
        <f t="shared" si="15"/>
        <v>NC</v>
      </c>
      <c r="AT19" s="103" t="str">
        <f t="shared" si="16"/>
        <v>NC</v>
      </c>
      <c r="AU19" s="103" t="str">
        <f t="shared" si="17"/>
        <v>NC</v>
      </c>
      <c r="AV19" s="103" t="str">
        <f t="shared" si="18"/>
        <v>NC</v>
      </c>
      <c r="AW19" s="103" t="str">
        <f t="shared" si="19"/>
        <v>NC</v>
      </c>
      <c r="AX19" s="30">
        <v>11</v>
      </c>
      <c r="AY19" s="91" t="s">
        <v>63</v>
      </c>
      <c r="AZ19" s="91" t="s">
        <v>63</v>
      </c>
      <c r="BA19" s="91" t="s">
        <v>63</v>
      </c>
      <c r="BB19" s="92" t="s">
        <v>63</v>
      </c>
      <c r="BC19" s="92" t="s">
        <v>63</v>
      </c>
      <c r="BD19" s="92" t="s">
        <v>63</v>
      </c>
      <c r="BE19" s="95" t="s">
        <v>63</v>
      </c>
      <c r="BF19" s="92" t="s">
        <v>63</v>
      </c>
      <c r="BG19" s="92" t="s">
        <v>63</v>
      </c>
      <c r="BH19" s="92" t="s">
        <v>63</v>
      </c>
      <c r="BI19" s="92" t="s">
        <v>63</v>
      </c>
      <c r="BJ19" s="92" t="s">
        <v>63</v>
      </c>
      <c r="BK19" s="90" t="s">
        <v>62</v>
      </c>
      <c r="BL19" s="92" t="s">
        <v>63</v>
      </c>
      <c r="BM19" s="90" t="s">
        <v>63</v>
      </c>
      <c r="BN19" s="92" t="s">
        <v>63</v>
      </c>
      <c r="BO19" s="92" t="s">
        <v>63</v>
      </c>
      <c r="BP19" s="92" t="s">
        <v>63</v>
      </c>
      <c r="BQ19" s="92" t="s">
        <v>63</v>
      </c>
      <c r="BR19" s="92" t="s">
        <v>63</v>
      </c>
      <c r="BS19" s="30">
        <v>11</v>
      </c>
      <c r="BT19" s="91" t="s">
        <v>62</v>
      </c>
      <c r="BU19" s="91" t="s">
        <v>62</v>
      </c>
      <c r="BV19" s="91" t="s">
        <v>62</v>
      </c>
      <c r="BW19" s="92" t="s">
        <v>62</v>
      </c>
      <c r="BX19" s="92" t="s">
        <v>62</v>
      </c>
      <c r="BY19" s="92" t="s">
        <v>62</v>
      </c>
      <c r="BZ19" s="95" t="s">
        <v>63</v>
      </c>
      <c r="CA19" s="92" t="s">
        <v>62</v>
      </c>
      <c r="CB19" s="92" t="s">
        <v>62</v>
      </c>
      <c r="CC19" s="92" t="s">
        <v>62</v>
      </c>
      <c r="CD19" s="92" t="s">
        <v>63</v>
      </c>
      <c r="CE19" s="92" t="s">
        <v>62</v>
      </c>
      <c r="CF19" s="104" t="s">
        <v>62</v>
      </c>
      <c r="CG19" s="92" t="s">
        <v>63</v>
      </c>
      <c r="CH19" s="104" t="s">
        <v>62</v>
      </c>
      <c r="CI19" s="92" t="s">
        <v>63</v>
      </c>
      <c r="CJ19" s="92" t="s">
        <v>62</v>
      </c>
      <c r="CK19" s="92" t="s">
        <v>62</v>
      </c>
      <c r="CL19" s="92" t="s">
        <v>62</v>
      </c>
      <c r="CM19" s="92" t="s">
        <v>62</v>
      </c>
      <c r="CN19" s="29">
        <v>11</v>
      </c>
      <c r="CO19" s="65" t="s">
        <v>62</v>
      </c>
      <c r="CP19" s="65" t="s">
        <v>62</v>
      </c>
      <c r="CQ19" s="65" t="s">
        <v>62</v>
      </c>
      <c r="CR19" s="113" t="s">
        <v>62</v>
      </c>
      <c r="CS19" s="113" t="s">
        <v>62</v>
      </c>
      <c r="CT19" s="113" t="s">
        <v>62</v>
      </c>
      <c r="CU19" s="116" t="s">
        <v>62</v>
      </c>
      <c r="CV19" s="113" t="s">
        <v>62</v>
      </c>
      <c r="CW19" s="113" t="s">
        <v>62</v>
      </c>
      <c r="CX19" s="113" t="s">
        <v>62</v>
      </c>
      <c r="CY19" s="113" t="s">
        <v>63</v>
      </c>
      <c r="CZ19" s="113" t="s">
        <v>62</v>
      </c>
      <c r="DA19" s="112" t="s">
        <v>62</v>
      </c>
      <c r="DB19" s="113" t="s">
        <v>62</v>
      </c>
      <c r="DC19" s="112" t="s">
        <v>62</v>
      </c>
      <c r="DD19" s="113" t="s">
        <v>62</v>
      </c>
      <c r="DE19" s="113" t="s">
        <v>62</v>
      </c>
      <c r="DF19" s="113" t="s">
        <v>62</v>
      </c>
      <c r="DG19" s="113" t="s">
        <v>62</v>
      </c>
      <c r="DH19" s="113" t="s">
        <v>62</v>
      </c>
      <c r="DI19" s="30">
        <v>11</v>
      </c>
      <c r="DJ19" s="42" t="str">
        <f t="shared" si="20"/>
        <v>NO CUMPLE</v>
      </c>
      <c r="DK19" s="42" t="str">
        <f t="shared" si="21"/>
        <v>NO CUMPLE</v>
      </c>
      <c r="DL19" s="42" t="str">
        <f t="shared" si="22"/>
        <v>NO CUMPLE</v>
      </c>
      <c r="DM19" s="42" t="str">
        <f t="shared" si="23"/>
        <v>NO CUMPLE</v>
      </c>
      <c r="DN19" s="42" t="str">
        <f t="shared" si="24"/>
        <v>NO CUMPLE</v>
      </c>
      <c r="DO19" s="42" t="str">
        <f t="shared" si="25"/>
        <v>NO CUMPLE</v>
      </c>
      <c r="DP19" s="42" t="str">
        <f t="shared" si="26"/>
        <v>NO CUMPLE</v>
      </c>
      <c r="DQ19" s="42" t="str">
        <f t="shared" si="27"/>
        <v>NO CUMPLE</v>
      </c>
      <c r="DR19" s="42" t="str">
        <f t="shared" si="28"/>
        <v>NO CUMPLE</v>
      </c>
      <c r="DS19" s="42" t="str">
        <f t="shared" si="29"/>
        <v>NO CUMPLE</v>
      </c>
      <c r="DT19" s="42" t="str">
        <f t="shared" si="30"/>
        <v>NO CUMPLE</v>
      </c>
      <c r="DU19" s="42" t="str">
        <f t="shared" si="31"/>
        <v>NO CUMPLE</v>
      </c>
      <c r="DV19" s="42" t="str">
        <f t="shared" si="32"/>
        <v>CUMPLE</v>
      </c>
      <c r="DW19" s="42" t="str">
        <f t="shared" si="33"/>
        <v>NO CUMPLE</v>
      </c>
      <c r="DX19" s="42" t="str">
        <f t="shared" si="34"/>
        <v>NO CUMPLE</v>
      </c>
      <c r="DY19" s="42" t="str">
        <f t="shared" si="35"/>
        <v>NO CUMPLE</v>
      </c>
      <c r="DZ19" s="42" t="str">
        <f t="shared" si="36"/>
        <v>NO CUMPLE</v>
      </c>
      <c r="EA19" s="42" t="str">
        <f t="shared" si="37"/>
        <v>NO CUMPLE</v>
      </c>
      <c r="EB19" s="42" t="str">
        <f t="shared" si="38"/>
        <v>NO CUMPLE</v>
      </c>
      <c r="EC19" s="42" t="str">
        <f t="shared" si="39"/>
        <v>NO CUMPLE</v>
      </c>
      <c r="ED19" s="29">
        <v>11</v>
      </c>
      <c r="EE19" s="65" t="s">
        <v>61</v>
      </c>
      <c r="EF19" s="65" t="s">
        <v>61</v>
      </c>
      <c r="EG19" s="65" t="s">
        <v>61</v>
      </c>
      <c r="EH19" s="65" t="s">
        <v>61</v>
      </c>
      <c r="EI19" s="65" t="s">
        <v>61</v>
      </c>
      <c r="EJ19" s="65" t="s">
        <v>61</v>
      </c>
      <c r="EK19" s="125" t="s">
        <v>61</v>
      </c>
      <c r="EL19" s="65" t="s">
        <v>61</v>
      </c>
      <c r="EM19" s="65" t="s">
        <v>61</v>
      </c>
      <c r="EN19" s="65" t="s">
        <v>61</v>
      </c>
      <c r="EO19" s="65" t="s">
        <v>61</v>
      </c>
      <c r="EP19" s="65" t="s">
        <v>61</v>
      </c>
      <c r="EQ19" s="122" t="s">
        <v>62</v>
      </c>
      <c r="ER19" s="65" t="s">
        <v>61</v>
      </c>
      <c r="ES19" s="122" t="s">
        <v>62</v>
      </c>
      <c r="ET19" s="65" t="s">
        <v>61</v>
      </c>
      <c r="EU19" s="65" t="s">
        <v>61</v>
      </c>
      <c r="EV19" s="65" t="s">
        <v>61</v>
      </c>
      <c r="EW19" s="65" t="s">
        <v>61</v>
      </c>
      <c r="EX19" s="65" t="s">
        <v>61</v>
      </c>
      <c r="EY19" s="29">
        <v>11</v>
      </c>
      <c r="EZ19" s="65" t="s">
        <v>61</v>
      </c>
      <c r="FA19" s="65" t="s">
        <v>61</v>
      </c>
      <c r="FB19" s="65" t="s">
        <v>61</v>
      </c>
      <c r="FC19" s="65" t="s">
        <v>61</v>
      </c>
      <c r="FD19" s="65" t="s">
        <v>61</v>
      </c>
      <c r="FE19" s="65" t="s">
        <v>61</v>
      </c>
      <c r="FF19" s="125" t="s">
        <v>61</v>
      </c>
      <c r="FG19" s="65" t="s">
        <v>61</v>
      </c>
      <c r="FH19" s="65" t="s">
        <v>61</v>
      </c>
      <c r="FI19" s="65" t="s">
        <v>61</v>
      </c>
      <c r="FJ19" s="65" t="s">
        <v>61</v>
      </c>
      <c r="FK19" s="65" t="s">
        <v>61</v>
      </c>
      <c r="FL19" s="122" t="s">
        <v>62</v>
      </c>
      <c r="FM19" s="65" t="s">
        <v>61</v>
      </c>
      <c r="FN19" s="122" t="s">
        <v>62</v>
      </c>
      <c r="FO19" s="65" t="s">
        <v>61</v>
      </c>
      <c r="FP19" s="65" t="s">
        <v>61</v>
      </c>
      <c r="FQ19" s="65" t="s">
        <v>61</v>
      </c>
      <c r="FR19" s="65" t="s">
        <v>61</v>
      </c>
      <c r="FS19" s="65" t="s">
        <v>61</v>
      </c>
      <c r="FT19" s="29">
        <v>11</v>
      </c>
      <c r="FU19" s="24" t="str">
        <f t="shared" si="40"/>
        <v/>
      </c>
      <c r="FV19" s="24" t="str">
        <f t="shared" si="41"/>
        <v/>
      </c>
      <c r="FW19" s="24" t="str">
        <f t="shared" si="42"/>
        <v/>
      </c>
      <c r="FX19" s="24" t="str">
        <f t="shared" si="43"/>
        <v/>
      </c>
      <c r="FY19" s="24" t="str">
        <f t="shared" si="44"/>
        <v/>
      </c>
      <c r="FZ19" s="24" t="str">
        <f t="shared" si="45"/>
        <v/>
      </c>
      <c r="GA19" s="24" t="str">
        <f t="shared" si="46"/>
        <v/>
      </c>
      <c r="GB19" s="24" t="str">
        <f t="shared" si="47"/>
        <v/>
      </c>
      <c r="GC19" s="24" t="str">
        <f t="shared" si="48"/>
        <v/>
      </c>
      <c r="GD19" s="24" t="str">
        <f t="shared" si="49"/>
        <v/>
      </c>
      <c r="GE19" s="24" t="str">
        <f t="shared" si="50"/>
        <v/>
      </c>
      <c r="GF19" s="24" t="str">
        <f t="shared" si="51"/>
        <v/>
      </c>
      <c r="GG19" s="24">
        <f t="shared" si="52"/>
        <v>3582138</v>
      </c>
      <c r="GH19" s="24" t="str">
        <f t="shared" si="53"/>
        <v/>
      </c>
      <c r="GI19" s="24" t="str">
        <f t="shared" si="54"/>
        <v/>
      </c>
      <c r="GJ19" s="24" t="str">
        <f t="shared" si="55"/>
        <v/>
      </c>
      <c r="GK19" s="24" t="str">
        <f t="shared" si="56"/>
        <v/>
      </c>
      <c r="GL19" s="24" t="str">
        <f t="shared" si="57"/>
        <v/>
      </c>
      <c r="GM19" s="24" t="str">
        <f t="shared" si="58"/>
        <v/>
      </c>
      <c r="GN19" s="24" t="str">
        <f t="shared" si="59"/>
        <v/>
      </c>
      <c r="GO19" s="24">
        <v>3629185.84</v>
      </c>
      <c r="GP19" s="24">
        <v>3629185.84</v>
      </c>
      <c r="GQ19" s="44">
        <f t="shared" si="60"/>
        <v>1</v>
      </c>
      <c r="GR19" s="44">
        <f t="shared" si="156"/>
        <v>1</v>
      </c>
      <c r="GS19" s="145">
        <f t="shared" si="203"/>
        <v>3605661.92</v>
      </c>
      <c r="GT19" s="45">
        <f t="shared" si="157"/>
        <v>13521.232199999999</v>
      </c>
      <c r="GU19" s="29">
        <v>11</v>
      </c>
      <c r="GV19" s="46" t="str">
        <f t="shared" si="61"/>
        <v/>
      </c>
      <c r="GW19" s="46" t="str">
        <f t="shared" si="62"/>
        <v/>
      </c>
      <c r="GX19" s="46" t="str">
        <f t="shared" si="63"/>
        <v/>
      </c>
      <c r="GY19" s="46" t="str">
        <f t="shared" si="64"/>
        <v/>
      </c>
      <c r="GZ19" s="46" t="str">
        <f t="shared" si="65"/>
        <v/>
      </c>
      <c r="HA19" s="46" t="str">
        <f t="shared" si="66"/>
        <v/>
      </c>
      <c r="HB19" s="46" t="str">
        <f t="shared" si="67"/>
        <v/>
      </c>
      <c r="HC19" s="46" t="str">
        <f t="shared" si="68"/>
        <v/>
      </c>
      <c r="HD19" s="46" t="str">
        <f t="shared" si="69"/>
        <v/>
      </c>
      <c r="HE19" s="46" t="str">
        <f t="shared" si="70"/>
        <v/>
      </c>
      <c r="HF19" s="46" t="str">
        <f t="shared" si="71"/>
        <v/>
      </c>
      <c r="HG19" s="46" t="str">
        <f t="shared" si="72"/>
        <v/>
      </c>
      <c r="HH19" s="46">
        <f t="shared" si="73"/>
        <v>26492.689031699349</v>
      </c>
      <c r="HI19" s="46" t="str">
        <f t="shared" si="74"/>
        <v/>
      </c>
      <c r="HJ19" s="46" t="str">
        <f t="shared" si="75"/>
        <v/>
      </c>
      <c r="HK19" s="46" t="str">
        <f t="shared" si="76"/>
        <v/>
      </c>
      <c r="HL19" s="46" t="str">
        <f t="shared" si="77"/>
        <v/>
      </c>
      <c r="HM19" s="46" t="str">
        <f t="shared" si="78"/>
        <v/>
      </c>
      <c r="HN19" s="46" t="str">
        <f t="shared" si="79"/>
        <v/>
      </c>
      <c r="HO19" s="46" t="str">
        <f t="shared" si="80"/>
        <v/>
      </c>
      <c r="HP19" s="30">
        <v>11</v>
      </c>
      <c r="HQ19" s="47" t="str">
        <f t="shared" si="81"/>
        <v/>
      </c>
      <c r="HR19" s="47" t="str">
        <f t="shared" si="82"/>
        <v/>
      </c>
      <c r="HS19" s="47" t="str">
        <f t="shared" si="83"/>
        <v/>
      </c>
      <c r="HT19" s="47" t="str">
        <f t="shared" si="84"/>
        <v/>
      </c>
      <c r="HU19" s="47" t="str">
        <f t="shared" si="85"/>
        <v/>
      </c>
      <c r="HV19" s="47" t="str">
        <f t="shared" si="86"/>
        <v/>
      </c>
      <c r="HW19" s="47" t="str">
        <f t="shared" si="87"/>
        <v/>
      </c>
      <c r="HX19" s="47" t="str">
        <f t="shared" si="88"/>
        <v/>
      </c>
      <c r="HY19" s="47" t="str">
        <f t="shared" si="89"/>
        <v/>
      </c>
      <c r="HZ19" s="47" t="str">
        <f t="shared" si="90"/>
        <v/>
      </c>
      <c r="IA19" s="47" t="str">
        <f t="shared" si="91"/>
        <v/>
      </c>
      <c r="IB19" s="47" t="str">
        <f t="shared" si="92"/>
        <v/>
      </c>
      <c r="IC19" s="47">
        <f t="shared" si="93"/>
        <v>23523.919999999925</v>
      </c>
      <c r="ID19" s="47" t="str">
        <f t="shared" si="94"/>
        <v/>
      </c>
      <c r="IE19" s="47" t="str">
        <f t="shared" si="95"/>
        <v/>
      </c>
      <c r="IF19" s="47" t="str">
        <f t="shared" si="96"/>
        <v/>
      </c>
      <c r="IG19" s="47" t="str">
        <f t="shared" si="97"/>
        <v/>
      </c>
      <c r="IH19" s="47" t="str">
        <f t="shared" si="98"/>
        <v/>
      </c>
      <c r="II19" s="47" t="str">
        <f t="shared" si="99"/>
        <v/>
      </c>
      <c r="IJ19" s="47" t="str">
        <f t="shared" si="100"/>
        <v/>
      </c>
      <c r="IK19" s="29">
        <v>11</v>
      </c>
      <c r="IL19" s="48" t="str">
        <f t="shared" si="158"/>
        <v/>
      </c>
      <c r="IM19" s="48" t="str">
        <f t="shared" si="159"/>
        <v/>
      </c>
      <c r="IN19" s="48" t="str">
        <f t="shared" si="160"/>
        <v/>
      </c>
      <c r="IO19" s="48" t="str">
        <f t="shared" si="161"/>
        <v/>
      </c>
      <c r="IP19" s="48" t="str">
        <f t="shared" si="162"/>
        <v/>
      </c>
      <c r="IQ19" s="48" t="str">
        <f t="shared" si="163"/>
        <v/>
      </c>
      <c r="IR19" s="48" t="str">
        <f t="shared" si="164"/>
        <v/>
      </c>
      <c r="IS19" s="48" t="str">
        <f t="shared" si="165"/>
        <v/>
      </c>
      <c r="IT19" s="48" t="str">
        <f t="shared" si="166"/>
        <v/>
      </c>
      <c r="IU19" s="48" t="str">
        <f t="shared" si="167"/>
        <v/>
      </c>
      <c r="IV19" s="48" t="str">
        <f t="shared" si="168"/>
        <v/>
      </c>
      <c r="IW19" s="48" t="str">
        <f t="shared" si="169"/>
        <v/>
      </c>
      <c r="IX19" s="48">
        <f t="shared" si="170"/>
        <v>39.73903354754902</v>
      </c>
      <c r="IY19" s="48" t="str">
        <f t="shared" si="171"/>
        <v/>
      </c>
      <c r="IZ19" s="48" t="str">
        <f t="shared" si="172"/>
        <v/>
      </c>
      <c r="JA19" s="48" t="str">
        <f t="shared" si="173"/>
        <v/>
      </c>
      <c r="JB19" s="48" t="str">
        <f t="shared" si="174"/>
        <v/>
      </c>
      <c r="JC19" s="48" t="str">
        <f t="shared" si="175"/>
        <v/>
      </c>
      <c r="JD19" s="48" t="str">
        <f t="shared" si="176"/>
        <v/>
      </c>
      <c r="JE19" s="48" t="str">
        <f t="shared" si="177"/>
        <v/>
      </c>
      <c r="JF19" s="49">
        <f t="shared" si="102"/>
        <v>39.73903354754902</v>
      </c>
      <c r="JG19" s="49">
        <f t="shared" si="178"/>
        <v>39.73903354754902</v>
      </c>
      <c r="JH19" s="29">
        <v>11</v>
      </c>
      <c r="JI19" s="50" t="str">
        <f t="shared" si="179"/>
        <v/>
      </c>
      <c r="JJ19" s="50" t="str">
        <f t="shared" si="180"/>
        <v/>
      </c>
      <c r="JK19" s="50" t="str">
        <f t="shared" si="181"/>
        <v/>
      </c>
      <c r="JL19" s="50" t="str">
        <f t="shared" si="182"/>
        <v/>
      </c>
      <c r="JM19" s="50" t="str">
        <f t="shared" si="183"/>
        <v/>
      </c>
      <c r="JN19" s="50" t="str">
        <f t="shared" si="184"/>
        <v/>
      </c>
      <c r="JO19" s="50" t="str">
        <f t="shared" si="185"/>
        <v/>
      </c>
      <c r="JP19" s="50" t="str">
        <f t="shared" si="186"/>
        <v/>
      </c>
      <c r="JQ19" s="50" t="str">
        <f t="shared" si="187"/>
        <v/>
      </c>
      <c r="JR19" s="50" t="str">
        <f t="shared" si="188"/>
        <v/>
      </c>
      <c r="JS19" s="50" t="str">
        <f t="shared" si="189"/>
        <v/>
      </c>
      <c r="JT19" s="50" t="str">
        <f t="shared" si="190"/>
        <v/>
      </c>
      <c r="JU19" s="50">
        <f t="shared" si="191"/>
        <v>40</v>
      </c>
      <c r="JV19" s="50" t="str">
        <f t="shared" si="192"/>
        <v/>
      </c>
      <c r="JW19" s="50" t="str">
        <f t="shared" si="193"/>
        <v/>
      </c>
      <c r="JX19" s="50" t="str">
        <f t="shared" si="194"/>
        <v/>
      </c>
      <c r="JY19" s="50" t="str">
        <f t="shared" si="195"/>
        <v/>
      </c>
      <c r="JZ19" s="50" t="str">
        <f t="shared" si="196"/>
        <v/>
      </c>
      <c r="KA19" s="50" t="str">
        <f t="shared" si="197"/>
        <v/>
      </c>
      <c r="KB19" s="50" t="str">
        <f t="shared" si="198"/>
        <v/>
      </c>
      <c r="KC19" s="30">
        <v>11</v>
      </c>
      <c r="KD19" s="65"/>
      <c r="KE19" s="65"/>
      <c r="KF19" s="65"/>
      <c r="KG19" s="130"/>
      <c r="KH19" s="130"/>
      <c r="KI19" s="130"/>
      <c r="KJ19" s="133"/>
      <c r="KK19" s="130"/>
      <c r="KL19" s="130"/>
      <c r="KM19" s="130"/>
      <c r="KN19" s="130"/>
      <c r="KO19" s="130"/>
      <c r="KP19" s="122">
        <f t="shared" si="202"/>
        <v>73</v>
      </c>
      <c r="KQ19" s="130"/>
      <c r="KR19" s="122">
        <v>36</v>
      </c>
      <c r="KS19" s="130"/>
      <c r="KT19" s="130"/>
      <c r="KU19" s="130"/>
      <c r="KV19" s="130"/>
      <c r="KW19" s="130"/>
      <c r="KX19" s="29">
        <v>11</v>
      </c>
      <c r="KY19" s="67">
        <f t="shared" si="113"/>
        <v>0</v>
      </c>
      <c r="KZ19" s="67">
        <f t="shared" si="114"/>
        <v>0</v>
      </c>
      <c r="LA19" s="67">
        <f t="shared" si="115"/>
        <v>0</v>
      </c>
      <c r="LB19" s="67">
        <f t="shared" si="116"/>
        <v>0</v>
      </c>
      <c r="LC19" s="67">
        <f t="shared" si="117"/>
        <v>0</v>
      </c>
      <c r="LD19" s="67">
        <f t="shared" si="118"/>
        <v>0</v>
      </c>
      <c r="LE19" s="67">
        <f t="shared" si="119"/>
        <v>0</v>
      </c>
      <c r="LF19" s="67">
        <f t="shared" si="120"/>
        <v>0</v>
      </c>
      <c r="LG19" s="67">
        <f t="shared" si="121"/>
        <v>0</v>
      </c>
      <c r="LH19" s="67">
        <f t="shared" si="122"/>
        <v>0</v>
      </c>
      <c r="LI19" s="67">
        <f t="shared" si="123"/>
        <v>0</v>
      </c>
      <c r="LJ19" s="67">
        <f t="shared" si="124"/>
        <v>0</v>
      </c>
      <c r="LK19" s="67">
        <f t="shared" si="125"/>
        <v>60</v>
      </c>
      <c r="LL19" s="67">
        <f t="shared" si="126"/>
        <v>0</v>
      </c>
      <c r="LM19" s="67">
        <f t="shared" si="127"/>
        <v>10</v>
      </c>
      <c r="LN19" s="67">
        <f t="shared" si="128"/>
        <v>0</v>
      </c>
      <c r="LO19" s="67">
        <f t="shared" si="129"/>
        <v>0</v>
      </c>
      <c r="LP19" s="67">
        <f t="shared" si="130"/>
        <v>0</v>
      </c>
      <c r="LQ19" s="67">
        <f t="shared" si="131"/>
        <v>0</v>
      </c>
      <c r="LR19" s="67">
        <f t="shared" si="132"/>
        <v>0</v>
      </c>
      <c r="LS19" s="30">
        <v>11</v>
      </c>
      <c r="LT19" s="51" t="str">
        <f t="shared" si="133"/>
        <v/>
      </c>
      <c r="LU19" s="51" t="str">
        <f t="shared" si="134"/>
        <v/>
      </c>
      <c r="LV19" s="51" t="str">
        <f t="shared" si="135"/>
        <v/>
      </c>
      <c r="LW19" s="51" t="str">
        <f t="shared" si="136"/>
        <v/>
      </c>
      <c r="LX19" s="51" t="str">
        <f t="shared" si="137"/>
        <v/>
      </c>
      <c r="LY19" s="51" t="str">
        <f t="shared" si="138"/>
        <v/>
      </c>
      <c r="LZ19" s="51" t="str">
        <f t="shared" si="139"/>
        <v/>
      </c>
      <c r="MA19" s="51" t="str">
        <f t="shared" si="140"/>
        <v/>
      </c>
      <c r="MB19" s="51" t="str">
        <f t="shared" si="141"/>
        <v/>
      </c>
      <c r="MC19" s="51" t="str">
        <f t="shared" si="142"/>
        <v/>
      </c>
      <c r="MD19" s="51" t="str">
        <f t="shared" si="143"/>
        <v/>
      </c>
      <c r="ME19" s="51" t="str">
        <f t="shared" si="144"/>
        <v/>
      </c>
      <c r="MF19" s="51">
        <f t="shared" si="145"/>
        <v>100</v>
      </c>
      <c r="MG19" s="51" t="str">
        <f t="shared" si="146"/>
        <v/>
      </c>
      <c r="MH19" s="51" t="str">
        <f t="shared" si="147"/>
        <v/>
      </c>
      <c r="MI19" s="51" t="str">
        <f t="shared" si="148"/>
        <v/>
      </c>
      <c r="MJ19" s="51" t="str">
        <f t="shared" si="149"/>
        <v/>
      </c>
      <c r="MK19" s="51" t="str">
        <f t="shared" si="150"/>
        <v/>
      </c>
      <c r="ML19" s="51" t="str">
        <f t="shared" si="151"/>
        <v/>
      </c>
      <c r="MM19" s="51" t="str">
        <f t="shared" si="152"/>
        <v/>
      </c>
      <c r="MN19" s="144">
        <f t="shared" si="153"/>
        <v>100</v>
      </c>
      <c r="MO19" s="29" t="str">
        <f t="shared" si="154"/>
        <v>13.  ICL DIDÁCTICA SAS.
NIT: 830.007.414-9</v>
      </c>
      <c r="MP19" s="68">
        <f t="shared" si="155"/>
        <v>3582138</v>
      </c>
      <c r="MQ19" s="30">
        <v>11</v>
      </c>
      <c r="MR19" s="137">
        <f t="shared" si="199"/>
        <v>47047.839999999851</v>
      </c>
      <c r="MS19" s="137" t="str">
        <f t="shared" si="200"/>
        <v>ADJUDICADO</v>
      </c>
    </row>
    <row r="20" spans="1:357" ht="33.75" x14ac:dyDescent="0.15">
      <c r="A20" s="43"/>
      <c r="B20" s="61" t="s">
        <v>75</v>
      </c>
      <c r="C20" s="62" t="s">
        <v>76</v>
      </c>
      <c r="D20" s="61" t="s">
        <v>77</v>
      </c>
      <c r="E20" s="73" t="s">
        <v>82</v>
      </c>
      <c r="F20" s="75">
        <v>1</v>
      </c>
      <c r="G20" s="23">
        <v>17972822.280000001</v>
      </c>
      <c r="H20" s="30">
        <v>12</v>
      </c>
      <c r="I20" s="105" t="s">
        <v>61</v>
      </c>
      <c r="J20" s="101" t="s">
        <v>61</v>
      </c>
      <c r="K20" s="105" t="s">
        <v>61</v>
      </c>
      <c r="L20" s="101" t="s">
        <v>61</v>
      </c>
      <c r="M20" s="101" t="s">
        <v>61</v>
      </c>
      <c r="N20" s="87">
        <v>14660383.5</v>
      </c>
      <c r="O20" s="101" t="s">
        <v>61</v>
      </c>
      <c r="P20" s="101" t="s">
        <v>61</v>
      </c>
      <c r="Q20" s="101" t="s">
        <v>61</v>
      </c>
      <c r="R20" s="101" t="s">
        <v>61</v>
      </c>
      <c r="S20" s="101" t="s">
        <v>61</v>
      </c>
      <c r="T20" s="101" t="s">
        <v>61</v>
      </c>
      <c r="U20" s="86">
        <v>17739211</v>
      </c>
      <c r="V20" s="86">
        <v>6902000</v>
      </c>
      <c r="W20" s="101" t="s">
        <v>61</v>
      </c>
      <c r="X20" s="101" t="s">
        <v>61</v>
      </c>
      <c r="Y20" s="101" t="s">
        <v>61</v>
      </c>
      <c r="Z20" s="101" t="s">
        <v>61</v>
      </c>
      <c r="AA20" s="101" t="s">
        <v>61</v>
      </c>
      <c r="AB20" s="101" t="s">
        <v>61</v>
      </c>
      <c r="AC20" s="41">
        <v>12</v>
      </c>
      <c r="AD20" s="103" t="str">
        <f t="shared" si="0"/>
        <v>NC</v>
      </c>
      <c r="AE20" s="103" t="str">
        <f t="shared" si="1"/>
        <v>NC</v>
      </c>
      <c r="AF20" s="103" t="str">
        <f t="shared" si="2"/>
        <v>NC</v>
      </c>
      <c r="AG20" s="103" t="str">
        <f t="shared" si="3"/>
        <v>NC</v>
      </c>
      <c r="AH20" s="103" t="str">
        <f t="shared" si="4"/>
        <v>NC</v>
      </c>
      <c r="AI20" s="103">
        <f t="shared" si="5"/>
        <v>14660383.5</v>
      </c>
      <c r="AJ20" s="103" t="str">
        <f t="shared" si="6"/>
        <v>NC</v>
      </c>
      <c r="AK20" s="103" t="str">
        <f t="shared" si="7"/>
        <v>NC</v>
      </c>
      <c r="AL20" s="103" t="str">
        <f t="shared" si="8"/>
        <v>NC</v>
      </c>
      <c r="AM20" s="103" t="str">
        <f t="shared" si="9"/>
        <v>NC</v>
      </c>
      <c r="AN20" s="103" t="str">
        <f t="shared" si="10"/>
        <v>NC</v>
      </c>
      <c r="AO20" s="103" t="str">
        <f t="shared" si="11"/>
        <v>NC</v>
      </c>
      <c r="AP20" s="103">
        <f t="shared" si="12"/>
        <v>17739211</v>
      </c>
      <c r="AQ20" s="103">
        <f t="shared" si="13"/>
        <v>6902000</v>
      </c>
      <c r="AR20" s="103" t="str">
        <f t="shared" si="14"/>
        <v>NC</v>
      </c>
      <c r="AS20" s="103" t="str">
        <f t="shared" si="15"/>
        <v>NC</v>
      </c>
      <c r="AT20" s="103" t="str">
        <f t="shared" si="16"/>
        <v>NC</v>
      </c>
      <c r="AU20" s="103" t="str">
        <f t="shared" si="17"/>
        <v>NC</v>
      </c>
      <c r="AV20" s="103" t="str">
        <f t="shared" si="18"/>
        <v>NC</v>
      </c>
      <c r="AW20" s="103" t="str">
        <f t="shared" si="19"/>
        <v>NC</v>
      </c>
      <c r="AX20" s="30">
        <v>12</v>
      </c>
      <c r="AY20" s="94" t="s">
        <v>63</v>
      </c>
      <c r="AZ20" s="91" t="s">
        <v>63</v>
      </c>
      <c r="BA20" s="94" t="s">
        <v>63</v>
      </c>
      <c r="BB20" s="92" t="s">
        <v>63</v>
      </c>
      <c r="BC20" s="92" t="s">
        <v>63</v>
      </c>
      <c r="BD20" s="96" t="s">
        <v>63</v>
      </c>
      <c r="BE20" s="92" t="s">
        <v>63</v>
      </c>
      <c r="BF20" s="92" t="s">
        <v>63</v>
      </c>
      <c r="BG20" s="92" t="s">
        <v>63</v>
      </c>
      <c r="BH20" s="92" t="s">
        <v>63</v>
      </c>
      <c r="BI20" s="92" t="s">
        <v>63</v>
      </c>
      <c r="BJ20" s="92" t="s">
        <v>63</v>
      </c>
      <c r="BK20" s="90" t="s">
        <v>62</v>
      </c>
      <c r="BL20" s="90" t="s">
        <v>63</v>
      </c>
      <c r="BM20" s="92" t="s">
        <v>63</v>
      </c>
      <c r="BN20" s="92" t="s">
        <v>63</v>
      </c>
      <c r="BO20" s="92" t="s">
        <v>63</v>
      </c>
      <c r="BP20" s="92" t="s">
        <v>63</v>
      </c>
      <c r="BQ20" s="92" t="s">
        <v>63</v>
      </c>
      <c r="BR20" s="92" t="s">
        <v>63</v>
      </c>
      <c r="BS20" s="30">
        <v>12</v>
      </c>
      <c r="BT20" s="94" t="s">
        <v>62</v>
      </c>
      <c r="BU20" s="91" t="s">
        <v>62</v>
      </c>
      <c r="BV20" s="94" t="s">
        <v>62</v>
      </c>
      <c r="BW20" s="92" t="s">
        <v>62</v>
      </c>
      <c r="BX20" s="92" t="s">
        <v>62</v>
      </c>
      <c r="BY20" s="108" t="s">
        <v>62</v>
      </c>
      <c r="BZ20" s="92" t="s">
        <v>63</v>
      </c>
      <c r="CA20" s="92" t="s">
        <v>62</v>
      </c>
      <c r="CB20" s="92" t="s">
        <v>62</v>
      </c>
      <c r="CC20" s="92" t="s">
        <v>62</v>
      </c>
      <c r="CD20" s="92" t="s">
        <v>63</v>
      </c>
      <c r="CE20" s="92" t="s">
        <v>62</v>
      </c>
      <c r="CF20" s="104" t="s">
        <v>62</v>
      </c>
      <c r="CG20" s="104" t="s">
        <v>63</v>
      </c>
      <c r="CH20" s="92" t="s">
        <v>62</v>
      </c>
      <c r="CI20" s="92" t="s">
        <v>63</v>
      </c>
      <c r="CJ20" s="92" t="s">
        <v>62</v>
      </c>
      <c r="CK20" s="92" t="s">
        <v>62</v>
      </c>
      <c r="CL20" s="92" t="s">
        <v>62</v>
      </c>
      <c r="CM20" s="92" t="s">
        <v>62</v>
      </c>
      <c r="CN20" s="30">
        <v>12</v>
      </c>
      <c r="CO20" s="115" t="s">
        <v>62</v>
      </c>
      <c r="CP20" s="65" t="s">
        <v>62</v>
      </c>
      <c r="CQ20" s="115" t="s">
        <v>62</v>
      </c>
      <c r="CR20" s="113" t="s">
        <v>62</v>
      </c>
      <c r="CS20" s="113" t="s">
        <v>62</v>
      </c>
      <c r="CT20" s="117" t="s">
        <v>62</v>
      </c>
      <c r="CU20" s="113" t="s">
        <v>62</v>
      </c>
      <c r="CV20" s="113" t="s">
        <v>62</v>
      </c>
      <c r="CW20" s="113" t="s">
        <v>62</v>
      </c>
      <c r="CX20" s="113" t="s">
        <v>62</v>
      </c>
      <c r="CY20" s="113" t="s">
        <v>63</v>
      </c>
      <c r="CZ20" s="113" t="s">
        <v>62</v>
      </c>
      <c r="DA20" s="112" t="s">
        <v>62</v>
      </c>
      <c r="DB20" s="112" t="s">
        <v>62</v>
      </c>
      <c r="DC20" s="113" t="s">
        <v>62</v>
      </c>
      <c r="DD20" s="113" t="s">
        <v>62</v>
      </c>
      <c r="DE20" s="113" t="s">
        <v>62</v>
      </c>
      <c r="DF20" s="113" t="s">
        <v>62</v>
      </c>
      <c r="DG20" s="113" t="s">
        <v>62</v>
      </c>
      <c r="DH20" s="113" t="s">
        <v>62</v>
      </c>
      <c r="DI20" s="30">
        <v>12</v>
      </c>
      <c r="DJ20" s="42" t="str">
        <f t="shared" si="20"/>
        <v>NO CUMPLE</v>
      </c>
      <c r="DK20" s="42" t="str">
        <f t="shared" si="21"/>
        <v>NO CUMPLE</v>
      </c>
      <c r="DL20" s="42" t="str">
        <f t="shared" si="22"/>
        <v>NO CUMPLE</v>
      </c>
      <c r="DM20" s="42" t="str">
        <f t="shared" si="23"/>
        <v>NO CUMPLE</v>
      </c>
      <c r="DN20" s="42" t="str">
        <f t="shared" si="24"/>
        <v>NO CUMPLE</v>
      </c>
      <c r="DO20" s="42" t="str">
        <f t="shared" si="25"/>
        <v>NO CUMPLE</v>
      </c>
      <c r="DP20" s="42" t="str">
        <f t="shared" si="26"/>
        <v>NO CUMPLE</v>
      </c>
      <c r="DQ20" s="42" t="str">
        <f t="shared" si="27"/>
        <v>NO CUMPLE</v>
      </c>
      <c r="DR20" s="42" t="str">
        <f t="shared" si="28"/>
        <v>NO CUMPLE</v>
      </c>
      <c r="DS20" s="42" t="str">
        <f t="shared" si="29"/>
        <v>NO CUMPLE</v>
      </c>
      <c r="DT20" s="42" t="str">
        <f t="shared" si="30"/>
        <v>NO CUMPLE</v>
      </c>
      <c r="DU20" s="42" t="str">
        <f t="shared" si="31"/>
        <v>NO CUMPLE</v>
      </c>
      <c r="DV20" s="42" t="str">
        <f t="shared" si="32"/>
        <v>CUMPLE</v>
      </c>
      <c r="DW20" s="42" t="str">
        <f t="shared" si="33"/>
        <v>NO CUMPLE</v>
      </c>
      <c r="DX20" s="42" t="str">
        <f t="shared" si="34"/>
        <v>NO CUMPLE</v>
      </c>
      <c r="DY20" s="42" t="str">
        <f t="shared" si="35"/>
        <v>NO CUMPLE</v>
      </c>
      <c r="DZ20" s="42" t="str">
        <f t="shared" si="36"/>
        <v>NO CUMPLE</v>
      </c>
      <c r="EA20" s="42" t="str">
        <f t="shared" si="37"/>
        <v>NO CUMPLE</v>
      </c>
      <c r="EB20" s="42" t="str">
        <f t="shared" si="38"/>
        <v>NO CUMPLE</v>
      </c>
      <c r="EC20" s="42" t="str">
        <f t="shared" si="39"/>
        <v>NO CUMPLE</v>
      </c>
      <c r="ED20" s="30">
        <v>12</v>
      </c>
      <c r="EE20" s="124" t="s">
        <v>61</v>
      </c>
      <c r="EF20" s="65" t="s">
        <v>61</v>
      </c>
      <c r="EG20" s="124" t="s">
        <v>61</v>
      </c>
      <c r="EH20" s="65" t="s">
        <v>61</v>
      </c>
      <c r="EI20" s="65" t="s">
        <v>61</v>
      </c>
      <c r="EJ20" s="126" t="s">
        <v>63</v>
      </c>
      <c r="EK20" s="65" t="s">
        <v>61</v>
      </c>
      <c r="EL20" s="65" t="s">
        <v>61</v>
      </c>
      <c r="EM20" s="65" t="s">
        <v>61</v>
      </c>
      <c r="EN20" s="65" t="s">
        <v>61</v>
      </c>
      <c r="EO20" s="65" t="s">
        <v>61</v>
      </c>
      <c r="EP20" s="65" t="s">
        <v>61</v>
      </c>
      <c r="EQ20" s="122" t="s">
        <v>62</v>
      </c>
      <c r="ER20" s="122" t="s">
        <v>63</v>
      </c>
      <c r="ES20" s="65" t="s">
        <v>61</v>
      </c>
      <c r="ET20" s="65" t="s">
        <v>61</v>
      </c>
      <c r="EU20" s="65" t="s">
        <v>61</v>
      </c>
      <c r="EV20" s="65" t="s">
        <v>61</v>
      </c>
      <c r="EW20" s="65" t="s">
        <v>61</v>
      </c>
      <c r="EX20" s="65" t="s">
        <v>61</v>
      </c>
      <c r="EY20" s="30">
        <v>12</v>
      </c>
      <c r="EZ20" s="124" t="s">
        <v>61</v>
      </c>
      <c r="FA20" s="65" t="s">
        <v>61</v>
      </c>
      <c r="FB20" s="124" t="s">
        <v>61</v>
      </c>
      <c r="FC20" s="65" t="s">
        <v>61</v>
      </c>
      <c r="FD20" s="65" t="s">
        <v>61</v>
      </c>
      <c r="FE20" s="126" t="s">
        <v>62</v>
      </c>
      <c r="FF20" s="65" t="s">
        <v>61</v>
      </c>
      <c r="FG20" s="65" t="s">
        <v>61</v>
      </c>
      <c r="FH20" s="65" t="s">
        <v>61</v>
      </c>
      <c r="FI20" s="65" t="s">
        <v>61</v>
      </c>
      <c r="FJ20" s="65" t="s">
        <v>61</v>
      </c>
      <c r="FK20" s="65" t="s">
        <v>61</v>
      </c>
      <c r="FL20" s="122" t="s">
        <v>62</v>
      </c>
      <c r="FM20" s="122" t="s">
        <v>62</v>
      </c>
      <c r="FN20" s="65" t="s">
        <v>61</v>
      </c>
      <c r="FO20" s="65" t="s">
        <v>61</v>
      </c>
      <c r="FP20" s="65" t="s">
        <v>61</v>
      </c>
      <c r="FQ20" s="65" t="s">
        <v>61</v>
      </c>
      <c r="FR20" s="65" t="s">
        <v>61</v>
      </c>
      <c r="FS20" s="65" t="s">
        <v>61</v>
      </c>
      <c r="FT20" s="30">
        <v>12</v>
      </c>
      <c r="FU20" s="24" t="str">
        <f t="shared" si="40"/>
        <v/>
      </c>
      <c r="FV20" s="24" t="str">
        <f t="shared" si="41"/>
        <v/>
      </c>
      <c r="FW20" s="24" t="str">
        <f t="shared" si="42"/>
        <v/>
      </c>
      <c r="FX20" s="24" t="str">
        <f t="shared" si="43"/>
        <v/>
      </c>
      <c r="FY20" s="24" t="str">
        <f t="shared" si="44"/>
        <v/>
      </c>
      <c r="FZ20" s="24" t="str">
        <f t="shared" si="45"/>
        <v/>
      </c>
      <c r="GA20" s="24" t="str">
        <f t="shared" si="46"/>
        <v/>
      </c>
      <c r="GB20" s="24" t="str">
        <f t="shared" si="47"/>
        <v/>
      </c>
      <c r="GC20" s="24" t="str">
        <f t="shared" si="48"/>
        <v/>
      </c>
      <c r="GD20" s="24" t="str">
        <f t="shared" si="49"/>
        <v/>
      </c>
      <c r="GE20" s="24" t="str">
        <f t="shared" si="50"/>
        <v/>
      </c>
      <c r="GF20" s="24" t="str">
        <f t="shared" si="51"/>
        <v/>
      </c>
      <c r="GG20" s="24">
        <f t="shared" si="52"/>
        <v>17739211</v>
      </c>
      <c r="GH20" s="24" t="str">
        <f t="shared" si="53"/>
        <v/>
      </c>
      <c r="GI20" s="24" t="str">
        <f t="shared" si="54"/>
        <v/>
      </c>
      <c r="GJ20" s="24" t="str">
        <f t="shared" si="55"/>
        <v/>
      </c>
      <c r="GK20" s="24" t="str">
        <f t="shared" si="56"/>
        <v/>
      </c>
      <c r="GL20" s="24" t="str">
        <f t="shared" si="57"/>
        <v/>
      </c>
      <c r="GM20" s="24" t="str">
        <f t="shared" si="58"/>
        <v/>
      </c>
      <c r="GN20" s="24" t="str">
        <f t="shared" si="59"/>
        <v/>
      </c>
      <c r="GO20" s="24">
        <v>17972822.280000001</v>
      </c>
      <c r="GP20" s="24">
        <v>17972822.280000001</v>
      </c>
      <c r="GQ20" s="44">
        <f t="shared" si="60"/>
        <v>1</v>
      </c>
      <c r="GR20" s="44">
        <f t="shared" si="156"/>
        <v>1</v>
      </c>
      <c r="GS20" s="145">
        <f t="shared" si="203"/>
        <v>17856016.640000001</v>
      </c>
      <c r="GT20" s="45">
        <f t="shared" si="157"/>
        <v>66960.062399999995</v>
      </c>
      <c r="GU20" s="30">
        <v>12</v>
      </c>
      <c r="GV20" s="46" t="str">
        <f t="shared" si="61"/>
        <v/>
      </c>
      <c r="GW20" s="46" t="str">
        <f t="shared" si="62"/>
        <v/>
      </c>
      <c r="GX20" s="46" t="str">
        <f t="shared" si="63"/>
        <v/>
      </c>
      <c r="GY20" s="46" t="str">
        <f t="shared" si="64"/>
        <v/>
      </c>
      <c r="GZ20" s="46" t="str">
        <f t="shared" si="65"/>
        <v/>
      </c>
      <c r="HA20" s="46" t="str">
        <f t="shared" si="66"/>
        <v/>
      </c>
      <c r="HB20" s="46" t="str">
        <f t="shared" si="67"/>
        <v/>
      </c>
      <c r="HC20" s="46" t="str">
        <f t="shared" si="68"/>
        <v/>
      </c>
      <c r="HD20" s="46" t="str">
        <f t="shared" si="69"/>
        <v/>
      </c>
      <c r="HE20" s="46" t="str">
        <f t="shared" si="70"/>
        <v/>
      </c>
      <c r="HF20" s="46" t="str">
        <f t="shared" si="71"/>
        <v/>
      </c>
      <c r="HG20" s="46" t="str">
        <f t="shared" si="72"/>
        <v/>
      </c>
      <c r="HH20" s="46">
        <f t="shared" si="73"/>
        <v>26492.225909275738</v>
      </c>
      <c r="HI20" s="46" t="str">
        <f t="shared" si="74"/>
        <v/>
      </c>
      <c r="HJ20" s="46" t="str">
        <f t="shared" si="75"/>
        <v/>
      </c>
      <c r="HK20" s="46" t="str">
        <f t="shared" si="76"/>
        <v/>
      </c>
      <c r="HL20" s="46" t="str">
        <f t="shared" si="77"/>
        <v/>
      </c>
      <c r="HM20" s="46" t="str">
        <f t="shared" si="78"/>
        <v/>
      </c>
      <c r="HN20" s="46" t="str">
        <f t="shared" si="79"/>
        <v/>
      </c>
      <c r="HO20" s="46" t="str">
        <f t="shared" si="80"/>
        <v/>
      </c>
      <c r="HP20" s="30">
        <v>12</v>
      </c>
      <c r="HQ20" s="47" t="str">
        <f t="shared" si="81"/>
        <v/>
      </c>
      <c r="HR20" s="47" t="str">
        <f t="shared" si="82"/>
        <v/>
      </c>
      <c r="HS20" s="47" t="str">
        <f t="shared" si="83"/>
        <v/>
      </c>
      <c r="HT20" s="47" t="str">
        <f t="shared" si="84"/>
        <v/>
      </c>
      <c r="HU20" s="47" t="str">
        <f t="shared" si="85"/>
        <v/>
      </c>
      <c r="HV20" s="47" t="str">
        <f t="shared" si="86"/>
        <v/>
      </c>
      <c r="HW20" s="47" t="str">
        <f t="shared" si="87"/>
        <v/>
      </c>
      <c r="HX20" s="47" t="str">
        <f t="shared" si="88"/>
        <v/>
      </c>
      <c r="HY20" s="47" t="str">
        <f t="shared" si="89"/>
        <v/>
      </c>
      <c r="HZ20" s="47" t="str">
        <f t="shared" si="90"/>
        <v/>
      </c>
      <c r="IA20" s="47" t="str">
        <f t="shared" si="91"/>
        <v/>
      </c>
      <c r="IB20" s="47" t="str">
        <f t="shared" si="92"/>
        <v/>
      </c>
      <c r="IC20" s="47">
        <f t="shared" si="93"/>
        <v>116805.6400000006</v>
      </c>
      <c r="ID20" s="47" t="str">
        <f t="shared" si="94"/>
        <v/>
      </c>
      <c r="IE20" s="47" t="str">
        <f t="shared" si="95"/>
        <v/>
      </c>
      <c r="IF20" s="47" t="str">
        <f t="shared" si="96"/>
        <v/>
      </c>
      <c r="IG20" s="47" t="str">
        <f t="shared" si="97"/>
        <v/>
      </c>
      <c r="IH20" s="47" t="str">
        <f t="shared" si="98"/>
        <v/>
      </c>
      <c r="II20" s="47" t="str">
        <f t="shared" si="99"/>
        <v/>
      </c>
      <c r="IJ20" s="47" t="str">
        <f t="shared" si="100"/>
        <v/>
      </c>
      <c r="IK20" s="30">
        <v>12</v>
      </c>
      <c r="IL20" s="48" t="str">
        <f t="shared" si="158"/>
        <v/>
      </c>
      <c r="IM20" s="48" t="str">
        <f t="shared" si="159"/>
        <v/>
      </c>
      <c r="IN20" s="48" t="str">
        <f t="shared" si="160"/>
        <v/>
      </c>
      <c r="IO20" s="48" t="str">
        <f t="shared" si="161"/>
        <v/>
      </c>
      <c r="IP20" s="48" t="str">
        <f t="shared" si="162"/>
        <v/>
      </c>
      <c r="IQ20" s="48" t="str">
        <f t="shared" si="163"/>
        <v/>
      </c>
      <c r="IR20" s="48" t="str">
        <f t="shared" si="164"/>
        <v/>
      </c>
      <c r="IS20" s="48" t="str">
        <f t="shared" si="165"/>
        <v/>
      </c>
      <c r="IT20" s="48" t="str">
        <f t="shared" si="166"/>
        <v/>
      </c>
      <c r="IU20" s="48" t="str">
        <f t="shared" si="167"/>
        <v/>
      </c>
      <c r="IV20" s="48" t="str">
        <f t="shared" si="168"/>
        <v/>
      </c>
      <c r="IW20" s="48" t="str">
        <f t="shared" si="169"/>
        <v/>
      </c>
      <c r="IX20" s="48">
        <f t="shared" si="170"/>
        <v>39.738338863913604</v>
      </c>
      <c r="IY20" s="48" t="str">
        <f t="shared" si="171"/>
        <v/>
      </c>
      <c r="IZ20" s="48" t="str">
        <f t="shared" si="172"/>
        <v/>
      </c>
      <c r="JA20" s="48" t="str">
        <f t="shared" si="173"/>
        <v/>
      </c>
      <c r="JB20" s="48" t="str">
        <f t="shared" si="174"/>
        <v/>
      </c>
      <c r="JC20" s="48" t="str">
        <f t="shared" si="175"/>
        <v/>
      </c>
      <c r="JD20" s="48" t="str">
        <f t="shared" si="176"/>
        <v/>
      </c>
      <c r="JE20" s="48" t="str">
        <f t="shared" si="177"/>
        <v/>
      </c>
      <c r="JF20" s="49">
        <f t="shared" si="102"/>
        <v>39.738338863913604</v>
      </c>
      <c r="JG20" s="49">
        <f t="shared" si="178"/>
        <v>39.738338863913604</v>
      </c>
      <c r="JH20" s="30">
        <v>12</v>
      </c>
      <c r="JI20" s="50" t="str">
        <f t="shared" si="179"/>
        <v/>
      </c>
      <c r="JJ20" s="50" t="str">
        <f t="shared" si="180"/>
        <v/>
      </c>
      <c r="JK20" s="50" t="str">
        <f t="shared" si="181"/>
        <v/>
      </c>
      <c r="JL20" s="50" t="str">
        <f t="shared" si="182"/>
        <v/>
      </c>
      <c r="JM20" s="50" t="str">
        <f t="shared" si="183"/>
        <v/>
      </c>
      <c r="JN20" s="50" t="str">
        <f t="shared" si="184"/>
        <v/>
      </c>
      <c r="JO20" s="50" t="str">
        <f t="shared" si="185"/>
        <v/>
      </c>
      <c r="JP20" s="50" t="str">
        <f t="shared" si="186"/>
        <v/>
      </c>
      <c r="JQ20" s="50" t="str">
        <f t="shared" si="187"/>
        <v/>
      </c>
      <c r="JR20" s="50" t="str">
        <f t="shared" si="188"/>
        <v/>
      </c>
      <c r="JS20" s="50" t="str">
        <f t="shared" si="189"/>
        <v/>
      </c>
      <c r="JT20" s="50" t="str">
        <f t="shared" si="190"/>
        <v/>
      </c>
      <c r="JU20" s="50">
        <f t="shared" si="191"/>
        <v>40</v>
      </c>
      <c r="JV20" s="50" t="str">
        <f t="shared" si="192"/>
        <v/>
      </c>
      <c r="JW20" s="50" t="str">
        <f t="shared" si="193"/>
        <v/>
      </c>
      <c r="JX20" s="50" t="str">
        <f t="shared" si="194"/>
        <v/>
      </c>
      <c r="JY20" s="50" t="str">
        <f t="shared" si="195"/>
        <v/>
      </c>
      <c r="JZ20" s="50" t="str">
        <f t="shared" si="196"/>
        <v/>
      </c>
      <c r="KA20" s="50" t="str">
        <f t="shared" si="197"/>
        <v/>
      </c>
      <c r="KB20" s="50" t="str">
        <f t="shared" si="198"/>
        <v/>
      </c>
      <c r="KC20" s="30">
        <v>12</v>
      </c>
      <c r="KD20" s="115"/>
      <c r="KE20" s="65"/>
      <c r="KF20" s="115"/>
      <c r="KG20" s="130"/>
      <c r="KH20" s="130"/>
      <c r="KI20" s="126">
        <v>24</v>
      </c>
      <c r="KJ20" s="130"/>
      <c r="KK20" s="130"/>
      <c r="KL20" s="130"/>
      <c r="KM20" s="130"/>
      <c r="KN20" s="130"/>
      <c r="KO20" s="130"/>
      <c r="KP20" s="122">
        <f t="shared" si="202"/>
        <v>73</v>
      </c>
      <c r="KQ20" s="122">
        <v>24</v>
      </c>
      <c r="KR20" s="130"/>
      <c r="KS20" s="130"/>
      <c r="KT20" s="130"/>
      <c r="KU20" s="130"/>
      <c r="KV20" s="130"/>
      <c r="KW20" s="130"/>
      <c r="KX20" s="30">
        <v>12</v>
      </c>
      <c r="KY20" s="67">
        <f t="shared" si="113"/>
        <v>0</v>
      </c>
      <c r="KZ20" s="67">
        <f t="shared" si="114"/>
        <v>0</v>
      </c>
      <c r="LA20" s="67">
        <f t="shared" si="115"/>
        <v>0</v>
      </c>
      <c r="LB20" s="67">
        <f t="shared" si="116"/>
        <v>0</v>
      </c>
      <c r="LC20" s="67">
        <f t="shared" si="117"/>
        <v>0</v>
      </c>
      <c r="LD20" s="67">
        <f t="shared" si="118"/>
        <v>0</v>
      </c>
      <c r="LE20" s="67">
        <f t="shared" si="119"/>
        <v>0</v>
      </c>
      <c r="LF20" s="67">
        <f t="shared" si="120"/>
        <v>0</v>
      </c>
      <c r="LG20" s="67">
        <f t="shared" si="121"/>
        <v>0</v>
      </c>
      <c r="LH20" s="67">
        <f t="shared" si="122"/>
        <v>0</v>
      </c>
      <c r="LI20" s="67">
        <f t="shared" si="123"/>
        <v>0</v>
      </c>
      <c r="LJ20" s="67">
        <f t="shared" si="124"/>
        <v>0</v>
      </c>
      <c r="LK20" s="67">
        <f t="shared" si="125"/>
        <v>60</v>
      </c>
      <c r="LL20" s="67">
        <f t="shared" si="126"/>
        <v>0</v>
      </c>
      <c r="LM20" s="67">
        <f t="shared" si="127"/>
        <v>0</v>
      </c>
      <c r="LN20" s="67">
        <f t="shared" si="128"/>
        <v>0</v>
      </c>
      <c r="LO20" s="67">
        <f t="shared" si="129"/>
        <v>0</v>
      </c>
      <c r="LP20" s="67">
        <f t="shared" si="130"/>
        <v>0</v>
      </c>
      <c r="LQ20" s="67">
        <f t="shared" si="131"/>
        <v>0</v>
      </c>
      <c r="LR20" s="67">
        <f t="shared" si="132"/>
        <v>0</v>
      </c>
      <c r="LS20" s="30">
        <v>12</v>
      </c>
      <c r="LT20" s="51" t="str">
        <f t="shared" si="133"/>
        <v/>
      </c>
      <c r="LU20" s="51" t="str">
        <f t="shared" si="134"/>
        <v/>
      </c>
      <c r="LV20" s="51" t="str">
        <f t="shared" si="135"/>
        <v/>
      </c>
      <c r="LW20" s="51" t="str">
        <f t="shared" si="136"/>
        <v/>
      </c>
      <c r="LX20" s="51" t="str">
        <f t="shared" si="137"/>
        <v/>
      </c>
      <c r="LY20" s="51" t="str">
        <f t="shared" si="138"/>
        <v/>
      </c>
      <c r="LZ20" s="51" t="str">
        <f t="shared" si="139"/>
        <v/>
      </c>
      <c r="MA20" s="51" t="str">
        <f t="shared" si="140"/>
        <v/>
      </c>
      <c r="MB20" s="51" t="str">
        <f t="shared" si="141"/>
        <v/>
      </c>
      <c r="MC20" s="51" t="str">
        <f t="shared" si="142"/>
        <v/>
      </c>
      <c r="MD20" s="51" t="str">
        <f t="shared" si="143"/>
        <v/>
      </c>
      <c r="ME20" s="51" t="str">
        <f t="shared" si="144"/>
        <v/>
      </c>
      <c r="MF20" s="51">
        <f t="shared" si="145"/>
        <v>100</v>
      </c>
      <c r="MG20" s="51" t="str">
        <f t="shared" si="146"/>
        <v/>
      </c>
      <c r="MH20" s="51" t="str">
        <f t="shared" si="147"/>
        <v/>
      </c>
      <c r="MI20" s="51" t="str">
        <f t="shared" si="148"/>
        <v/>
      </c>
      <c r="MJ20" s="51" t="str">
        <f t="shared" si="149"/>
        <v/>
      </c>
      <c r="MK20" s="51" t="str">
        <f t="shared" si="150"/>
        <v/>
      </c>
      <c r="ML20" s="51" t="str">
        <f t="shared" si="151"/>
        <v/>
      </c>
      <c r="MM20" s="51" t="str">
        <f t="shared" si="152"/>
        <v/>
      </c>
      <c r="MN20" s="144">
        <f t="shared" si="153"/>
        <v>100</v>
      </c>
      <c r="MO20" s="29" t="str">
        <f t="shared" si="154"/>
        <v>13.  ICL DIDÁCTICA SAS.
NIT: 830.007.414-9</v>
      </c>
      <c r="MP20" s="68">
        <f t="shared" si="155"/>
        <v>17739211</v>
      </c>
      <c r="MQ20" s="30">
        <v>12</v>
      </c>
      <c r="MR20" s="137">
        <f t="shared" si="199"/>
        <v>233611.28000000119</v>
      </c>
      <c r="MS20" s="137" t="str">
        <f t="shared" si="200"/>
        <v>ADJUDICADO</v>
      </c>
    </row>
    <row r="21" spans="1:357" ht="33.75" x14ac:dyDescent="0.15">
      <c r="A21" s="43"/>
      <c r="B21" s="61" t="s">
        <v>75</v>
      </c>
      <c r="C21" s="62" t="s">
        <v>76</v>
      </c>
      <c r="D21" s="61" t="s">
        <v>77</v>
      </c>
      <c r="E21" s="73" t="s">
        <v>83</v>
      </c>
      <c r="F21" s="63">
        <v>1</v>
      </c>
      <c r="G21" s="23">
        <v>50304358.299999997</v>
      </c>
      <c r="H21" s="29">
        <v>13</v>
      </c>
      <c r="I21" s="105" t="s">
        <v>61</v>
      </c>
      <c r="J21" s="105" t="s">
        <v>61</v>
      </c>
      <c r="K21" s="105" t="s">
        <v>61</v>
      </c>
      <c r="L21" s="101" t="s">
        <v>61</v>
      </c>
      <c r="M21" s="101" t="s">
        <v>61</v>
      </c>
      <c r="N21" s="105" t="s">
        <v>61</v>
      </c>
      <c r="O21" s="101" t="s">
        <v>61</v>
      </c>
      <c r="P21" s="101" t="s">
        <v>61</v>
      </c>
      <c r="Q21" s="101" t="s">
        <v>61</v>
      </c>
      <c r="R21" s="101" t="s">
        <v>61</v>
      </c>
      <c r="S21" s="86">
        <v>49304318</v>
      </c>
      <c r="T21" s="101" t="s">
        <v>61</v>
      </c>
      <c r="U21" s="86">
        <v>49650489</v>
      </c>
      <c r="V21" s="102" t="s">
        <v>61</v>
      </c>
      <c r="W21" s="102" t="s">
        <v>61</v>
      </c>
      <c r="X21" s="102" t="s">
        <v>61</v>
      </c>
      <c r="Y21" s="86">
        <v>50282141</v>
      </c>
      <c r="Z21" s="101" t="s">
        <v>61</v>
      </c>
      <c r="AA21" s="102" t="s">
        <v>61</v>
      </c>
      <c r="AB21" s="101" t="s">
        <v>61</v>
      </c>
      <c r="AC21" s="41">
        <v>13</v>
      </c>
      <c r="AD21" s="103" t="str">
        <f t="shared" si="0"/>
        <v>NC</v>
      </c>
      <c r="AE21" s="103" t="str">
        <f t="shared" si="1"/>
        <v>NC</v>
      </c>
      <c r="AF21" s="103" t="str">
        <f t="shared" si="2"/>
        <v>NC</v>
      </c>
      <c r="AG21" s="103" t="str">
        <f t="shared" si="3"/>
        <v>NC</v>
      </c>
      <c r="AH21" s="103" t="str">
        <f t="shared" si="4"/>
        <v>NC</v>
      </c>
      <c r="AI21" s="103" t="str">
        <f t="shared" si="5"/>
        <v>NC</v>
      </c>
      <c r="AJ21" s="103" t="str">
        <f t="shared" si="6"/>
        <v>NC</v>
      </c>
      <c r="AK21" s="103" t="str">
        <f t="shared" si="7"/>
        <v>NC</v>
      </c>
      <c r="AL21" s="103" t="str">
        <f t="shared" si="8"/>
        <v>NC</v>
      </c>
      <c r="AM21" s="103" t="str">
        <f t="shared" si="9"/>
        <v>NC</v>
      </c>
      <c r="AN21" s="103">
        <f t="shared" si="10"/>
        <v>49304318</v>
      </c>
      <c r="AO21" s="103" t="str">
        <f t="shared" si="11"/>
        <v>NC</v>
      </c>
      <c r="AP21" s="103">
        <f t="shared" si="12"/>
        <v>49650489</v>
      </c>
      <c r="AQ21" s="103" t="str">
        <f t="shared" si="13"/>
        <v>NC</v>
      </c>
      <c r="AR21" s="103" t="str">
        <f t="shared" si="14"/>
        <v>NC</v>
      </c>
      <c r="AS21" s="103" t="str">
        <f t="shared" si="15"/>
        <v>NC</v>
      </c>
      <c r="AT21" s="103">
        <f t="shared" si="16"/>
        <v>50282141</v>
      </c>
      <c r="AU21" s="103" t="str">
        <f t="shared" si="17"/>
        <v>NC</v>
      </c>
      <c r="AV21" s="103" t="str">
        <f t="shared" si="18"/>
        <v>NC</v>
      </c>
      <c r="AW21" s="103" t="str">
        <f t="shared" si="19"/>
        <v>NC</v>
      </c>
      <c r="AX21" s="29">
        <v>13</v>
      </c>
      <c r="AY21" s="94" t="s">
        <v>63</v>
      </c>
      <c r="AZ21" s="94" t="s">
        <v>63</v>
      </c>
      <c r="BA21" s="94" t="s">
        <v>63</v>
      </c>
      <c r="BB21" s="92" t="s">
        <v>63</v>
      </c>
      <c r="BC21" s="92" t="s">
        <v>63</v>
      </c>
      <c r="BD21" s="94" t="s">
        <v>63</v>
      </c>
      <c r="BE21" s="92" t="s">
        <v>63</v>
      </c>
      <c r="BF21" s="92" t="s">
        <v>63</v>
      </c>
      <c r="BG21" s="92" t="s">
        <v>63</v>
      </c>
      <c r="BH21" s="92" t="s">
        <v>63</v>
      </c>
      <c r="BI21" s="90" t="s">
        <v>63</v>
      </c>
      <c r="BJ21" s="92" t="s">
        <v>63</v>
      </c>
      <c r="BK21" s="90" t="s">
        <v>62</v>
      </c>
      <c r="BL21" s="93" t="s">
        <v>63</v>
      </c>
      <c r="BM21" s="93" t="s">
        <v>63</v>
      </c>
      <c r="BN21" s="93" t="s">
        <v>63</v>
      </c>
      <c r="BO21" s="90" t="s">
        <v>62</v>
      </c>
      <c r="BP21" s="92" t="s">
        <v>63</v>
      </c>
      <c r="BQ21" s="93" t="s">
        <v>63</v>
      </c>
      <c r="BR21" s="92" t="s">
        <v>63</v>
      </c>
      <c r="BS21" s="29">
        <v>13</v>
      </c>
      <c r="BT21" s="94" t="s">
        <v>62</v>
      </c>
      <c r="BU21" s="94" t="s">
        <v>62</v>
      </c>
      <c r="BV21" s="94" t="s">
        <v>62</v>
      </c>
      <c r="BW21" s="92" t="s">
        <v>62</v>
      </c>
      <c r="BX21" s="92" t="s">
        <v>62</v>
      </c>
      <c r="BY21" s="94" t="s">
        <v>62</v>
      </c>
      <c r="BZ21" s="92" t="s">
        <v>63</v>
      </c>
      <c r="CA21" s="92" t="s">
        <v>62</v>
      </c>
      <c r="CB21" s="92" t="s">
        <v>62</v>
      </c>
      <c r="CC21" s="92" t="s">
        <v>62</v>
      </c>
      <c r="CD21" s="104" t="s">
        <v>63</v>
      </c>
      <c r="CE21" s="92" t="s">
        <v>62</v>
      </c>
      <c r="CF21" s="104" t="s">
        <v>62</v>
      </c>
      <c r="CG21" s="93" t="s">
        <v>63</v>
      </c>
      <c r="CH21" s="93" t="s">
        <v>62</v>
      </c>
      <c r="CI21" s="93" t="s">
        <v>63</v>
      </c>
      <c r="CJ21" s="104" t="s">
        <v>62</v>
      </c>
      <c r="CK21" s="92" t="s">
        <v>62</v>
      </c>
      <c r="CL21" s="93" t="s">
        <v>62</v>
      </c>
      <c r="CM21" s="92" t="s">
        <v>62</v>
      </c>
      <c r="CN21" s="30">
        <v>13</v>
      </c>
      <c r="CO21" s="115" t="s">
        <v>62</v>
      </c>
      <c r="CP21" s="115" t="s">
        <v>62</v>
      </c>
      <c r="CQ21" s="115" t="s">
        <v>62</v>
      </c>
      <c r="CR21" s="113" t="s">
        <v>62</v>
      </c>
      <c r="CS21" s="113" t="s">
        <v>62</v>
      </c>
      <c r="CT21" s="115" t="s">
        <v>62</v>
      </c>
      <c r="CU21" s="113" t="s">
        <v>62</v>
      </c>
      <c r="CV21" s="113" t="s">
        <v>62</v>
      </c>
      <c r="CW21" s="113" t="s">
        <v>62</v>
      </c>
      <c r="CX21" s="113" t="s">
        <v>62</v>
      </c>
      <c r="CY21" s="112" t="s">
        <v>63</v>
      </c>
      <c r="CZ21" s="113" t="s">
        <v>62</v>
      </c>
      <c r="DA21" s="112" t="s">
        <v>62</v>
      </c>
      <c r="DB21" s="114" t="s">
        <v>62</v>
      </c>
      <c r="DC21" s="114" t="s">
        <v>62</v>
      </c>
      <c r="DD21" s="114" t="s">
        <v>62</v>
      </c>
      <c r="DE21" s="112" t="s">
        <v>62</v>
      </c>
      <c r="DF21" s="113" t="s">
        <v>62</v>
      </c>
      <c r="DG21" s="114" t="s">
        <v>62</v>
      </c>
      <c r="DH21" s="113" t="s">
        <v>62</v>
      </c>
      <c r="DI21" s="30">
        <v>13</v>
      </c>
      <c r="DJ21" s="42" t="str">
        <f t="shared" si="20"/>
        <v>NO CUMPLE</v>
      </c>
      <c r="DK21" s="42" t="str">
        <f t="shared" si="21"/>
        <v>NO CUMPLE</v>
      </c>
      <c r="DL21" s="42" t="str">
        <f t="shared" si="22"/>
        <v>NO CUMPLE</v>
      </c>
      <c r="DM21" s="42" t="str">
        <f t="shared" si="23"/>
        <v>NO CUMPLE</v>
      </c>
      <c r="DN21" s="42" t="str">
        <f t="shared" si="24"/>
        <v>NO CUMPLE</v>
      </c>
      <c r="DO21" s="42" t="str">
        <f t="shared" si="25"/>
        <v>NO CUMPLE</v>
      </c>
      <c r="DP21" s="42" t="str">
        <f t="shared" si="26"/>
        <v>NO CUMPLE</v>
      </c>
      <c r="DQ21" s="42" t="str">
        <f t="shared" si="27"/>
        <v>NO CUMPLE</v>
      </c>
      <c r="DR21" s="42" t="str">
        <f t="shared" si="28"/>
        <v>NO CUMPLE</v>
      </c>
      <c r="DS21" s="42" t="str">
        <f t="shared" si="29"/>
        <v>NO CUMPLE</v>
      </c>
      <c r="DT21" s="42" t="str">
        <f t="shared" si="30"/>
        <v>NO CUMPLE</v>
      </c>
      <c r="DU21" s="42" t="str">
        <f t="shared" si="31"/>
        <v>NO CUMPLE</v>
      </c>
      <c r="DV21" s="42" t="str">
        <f t="shared" si="32"/>
        <v>CUMPLE</v>
      </c>
      <c r="DW21" s="42" t="str">
        <f t="shared" si="33"/>
        <v>NO CUMPLE</v>
      </c>
      <c r="DX21" s="42" t="str">
        <f t="shared" si="34"/>
        <v>NO CUMPLE</v>
      </c>
      <c r="DY21" s="42" t="str">
        <f t="shared" si="35"/>
        <v>NO CUMPLE</v>
      </c>
      <c r="DZ21" s="42" t="str">
        <f t="shared" si="36"/>
        <v>CUMPLE</v>
      </c>
      <c r="EA21" s="42" t="str">
        <f t="shared" si="37"/>
        <v>NO CUMPLE</v>
      </c>
      <c r="EB21" s="42" t="str">
        <f t="shared" si="38"/>
        <v>NO CUMPLE</v>
      </c>
      <c r="EC21" s="42" t="str">
        <f t="shared" si="39"/>
        <v>NO CUMPLE</v>
      </c>
      <c r="ED21" s="30">
        <v>13</v>
      </c>
      <c r="EE21" s="124" t="s">
        <v>61</v>
      </c>
      <c r="EF21" s="124" t="s">
        <v>61</v>
      </c>
      <c r="EG21" s="124" t="s">
        <v>61</v>
      </c>
      <c r="EH21" s="65" t="s">
        <v>61</v>
      </c>
      <c r="EI21" s="65" t="s">
        <v>61</v>
      </c>
      <c r="EJ21" s="124" t="s">
        <v>61</v>
      </c>
      <c r="EK21" s="65" t="s">
        <v>61</v>
      </c>
      <c r="EL21" s="65" t="s">
        <v>61</v>
      </c>
      <c r="EM21" s="65" t="s">
        <v>61</v>
      </c>
      <c r="EN21" s="65" t="s">
        <v>61</v>
      </c>
      <c r="EO21" s="122" t="s">
        <v>62</v>
      </c>
      <c r="EP21" s="65" t="s">
        <v>61</v>
      </c>
      <c r="EQ21" s="122" t="s">
        <v>62</v>
      </c>
      <c r="ER21" s="123" t="s">
        <v>61</v>
      </c>
      <c r="ES21" s="123" t="s">
        <v>61</v>
      </c>
      <c r="ET21" s="123" t="s">
        <v>61</v>
      </c>
      <c r="EU21" s="122" t="s">
        <v>62</v>
      </c>
      <c r="EV21" s="65" t="s">
        <v>61</v>
      </c>
      <c r="EW21" s="123" t="s">
        <v>61</v>
      </c>
      <c r="EX21" s="65" t="s">
        <v>61</v>
      </c>
      <c r="EY21" s="30">
        <v>13</v>
      </c>
      <c r="EZ21" s="124" t="s">
        <v>61</v>
      </c>
      <c r="FA21" s="124" t="s">
        <v>61</v>
      </c>
      <c r="FB21" s="124" t="s">
        <v>61</v>
      </c>
      <c r="FC21" s="65" t="s">
        <v>61</v>
      </c>
      <c r="FD21" s="65" t="s">
        <v>61</v>
      </c>
      <c r="FE21" s="124" t="s">
        <v>61</v>
      </c>
      <c r="FF21" s="65" t="s">
        <v>61</v>
      </c>
      <c r="FG21" s="65" t="s">
        <v>61</v>
      </c>
      <c r="FH21" s="65" t="s">
        <v>61</v>
      </c>
      <c r="FI21" s="65" t="s">
        <v>61</v>
      </c>
      <c r="FJ21" s="122" t="s">
        <v>63</v>
      </c>
      <c r="FK21" s="65" t="s">
        <v>61</v>
      </c>
      <c r="FL21" s="122" t="s">
        <v>62</v>
      </c>
      <c r="FM21" s="123" t="s">
        <v>61</v>
      </c>
      <c r="FN21" s="123" t="s">
        <v>61</v>
      </c>
      <c r="FO21" s="123" t="s">
        <v>61</v>
      </c>
      <c r="FP21" s="122" t="s">
        <v>62</v>
      </c>
      <c r="FQ21" s="65" t="s">
        <v>61</v>
      </c>
      <c r="FR21" s="123" t="s">
        <v>61</v>
      </c>
      <c r="FS21" s="65" t="s">
        <v>61</v>
      </c>
      <c r="FT21" s="30">
        <v>13</v>
      </c>
      <c r="FU21" s="24" t="str">
        <f t="shared" si="40"/>
        <v/>
      </c>
      <c r="FV21" s="24" t="str">
        <f t="shared" si="41"/>
        <v/>
      </c>
      <c r="FW21" s="24" t="str">
        <f t="shared" si="42"/>
        <v/>
      </c>
      <c r="FX21" s="24" t="str">
        <f t="shared" si="43"/>
        <v/>
      </c>
      <c r="FY21" s="24" t="str">
        <f t="shared" si="44"/>
        <v/>
      </c>
      <c r="FZ21" s="24" t="str">
        <f t="shared" si="45"/>
        <v/>
      </c>
      <c r="GA21" s="24" t="str">
        <f t="shared" si="46"/>
        <v/>
      </c>
      <c r="GB21" s="24" t="str">
        <f t="shared" si="47"/>
        <v/>
      </c>
      <c r="GC21" s="24" t="str">
        <f t="shared" si="48"/>
        <v/>
      </c>
      <c r="GD21" s="24" t="str">
        <f t="shared" si="49"/>
        <v/>
      </c>
      <c r="GE21" s="24" t="str">
        <f t="shared" si="50"/>
        <v/>
      </c>
      <c r="GF21" s="24" t="str">
        <f t="shared" si="51"/>
        <v/>
      </c>
      <c r="GG21" s="24">
        <f t="shared" si="52"/>
        <v>49650489</v>
      </c>
      <c r="GH21" s="24" t="str">
        <f t="shared" si="53"/>
        <v/>
      </c>
      <c r="GI21" s="24" t="str">
        <f t="shared" si="54"/>
        <v/>
      </c>
      <c r="GJ21" s="24" t="str">
        <f t="shared" si="55"/>
        <v/>
      </c>
      <c r="GK21" s="24">
        <f t="shared" si="56"/>
        <v>50282141</v>
      </c>
      <c r="GL21" s="24" t="str">
        <f t="shared" si="57"/>
        <v/>
      </c>
      <c r="GM21" s="24" t="str">
        <f t="shared" si="58"/>
        <v/>
      </c>
      <c r="GN21" s="24" t="str">
        <f t="shared" si="59"/>
        <v/>
      </c>
      <c r="GO21" s="24">
        <v>50304358.299999997</v>
      </c>
      <c r="GP21" s="24">
        <v>50304358.299999997</v>
      </c>
      <c r="GQ21" s="44">
        <f t="shared" si="60"/>
        <v>2</v>
      </c>
      <c r="GR21" s="44">
        <f t="shared" si="156"/>
        <v>1</v>
      </c>
      <c r="GS21" s="145">
        <f t="shared" si="203"/>
        <v>50078996.100000001</v>
      </c>
      <c r="GT21" s="45">
        <f t="shared" si="157"/>
        <v>187796.23537499999</v>
      </c>
      <c r="GU21" s="30">
        <v>13</v>
      </c>
      <c r="GV21" s="46" t="str">
        <f t="shared" si="61"/>
        <v/>
      </c>
      <c r="GW21" s="46" t="str">
        <f t="shared" si="62"/>
        <v/>
      </c>
      <c r="GX21" s="46" t="str">
        <f t="shared" si="63"/>
        <v/>
      </c>
      <c r="GY21" s="46" t="str">
        <f t="shared" si="64"/>
        <v/>
      </c>
      <c r="GZ21" s="46" t="str">
        <f t="shared" si="65"/>
        <v/>
      </c>
      <c r="HA21" s="46" t="str">
        <f t="shared" si="66"/>
        <v/>
      </c>
      <c r="HB21" s="46" t="str">
        <f t="shared" si="67"/>
        <v/>
      </c>
      <c r="HC21" s="46" t="str">
        <f t="shared" si="68"/>
        <v/>
      </c>
      <c r="HD21" s="46" t="str">
        <f t="shared" si="69"/>
        <v/>
      </c>
      <c r="HE21" s="46" t="str">
        <f t="shared" si="70"/>
        <v/>
      </c>
      <c r="HF21" s="46" t="str">
        <f t="shared" si="71"/>
        <v/>
      </c>
      <c r="HG21" s="46" t="str">
        <f t="shared" si="72"/>
        <v/>
      </c>
      <c r="HH21" s="46">
        <f t="shared" si="73"/>
        <v>26438.490047926502</v>
      </c>
      <c r="HI21" s="46" t="str">
        <f t="shared" si="74"/>
        <v/>
      </c>
      <c r="HJ21" s="46" t="str">
        <f t="shared" si="75"/>
        <v/>
      </c>
      <c r="HK21" s="46" t="str">
        <f t="shared" si="76"/>
        <v/>
      </c>
      <c r="HL21" s="46">
        <f t="shared" si="77"/>
        <v>26774.839708364951</v>
      </c>
      <c r="HM21" s="46" t="str">
        <f t="shared" si="78"/>
        <v/>
      </c>
      <c r="HN21" s="46" t="str">
        <f t="shared" si="79"/>
        <v/>
      </c>
      <c r="HO21" s="46" t="str">
        <f t="shared" si="80"/>
        <v/>
      </c>
      <c r="HP21" s="29">
        <v>13</v>
      </c>
      <c r="HQ21" s="47" t="str">
        <f t="shared" si="81"/>
        <v/>
      </c>
      <c r="HR21" s="47" t="str">
        <f t="shared" si="82"/>
        <v/>
      </c>
      <c r="HS21" s="47" t="str">
        <f t="shared" si="83"/>
        <v/>
      </c>
      <c r="HT21" s="47" t="str">
        <f t="shared" si="84"/>
        <v/>
      </c>
      <c r="HU21" s="47" t="str">
        <f t="shared" si="85"/>
        <v/>
      </c>
      <c r="HV21" s="47" t="str">
        <f t="shared" si="86"/>
        <v/>
      </c>
      <c r="HW21" s="47" t="str">
        <f t="shared" si="87"/>
        <v/>
      </c>
      <c r="HX21" s="47" t="str">
        <f t="shared" si="88"/>
        <v/>
      </c>
      <c r="HY21" s="47" t="str">
        <f t="shared" si="89"/>
        <v/>
      </c>
      <c r="HZ21" s="47" t="str">
        <f t="shared" si="90"/>
        <v/>
      </c>
      <c r="IA21" s="47" t="str">
        <f t="shared" si="91"/>
        <v/>
      </c>
      <c r="IB21" s="47" t="str">
        <f t="shared" si="92"/>
        <v/>
      </c>
      <c r="IC21" s="47">
        <f t="shared" si="93"/>
        <v>428507.10000000149</v>
      </c>
      <c r="ID21" s="47" t="str">
        <f t="shared" si="94"/>
        <v/>
      </c>
      <c r="IE21" s="47" t="str">
        <f t="shared" si="95"/>
        <v/>
      </c>
      <c r="IF21" s="47" t="str">
        <f t="shared" si="96"/>
        <v/>
      </c>
      <c r="IG21" s="47">
        <f t="shared" si="97"/>
        <v>203144.89999999851</v>
      </c>
      <c r="IH21" s="47" t="str">
        <f t="shared" si="98"/>
        <v/>
      </c>
      <c r="II21" s="47" t="str">
        <f t="shared" si="99"/>
        <v/>
      </c>
      <c r="IJ21" s="47" t="str">
        <f t="shared" si="100"/>
        <v/>
      </c>
      <c r="IK21" s="30">
        <v>13</v>
      </c>
      <c r="IL21" s="48" t="str">
        <f t="shared" si="158"/>
        <v/>
      </c>
      <c r="IM21" s="48" t="str">
        <f t="shared" si="159"/>
        <v/>
      </c>
      <c r="IN21" s="48" t="str">
        <f t="shared" si="160"/>
        <v/>
      </c>
      <c r="IO21" s="48" t="str">
        <f t="shared" si="161"/>
        <v/>
      </c>
      <c r="IP21" s="48" t="str">
        <f t="shared" si="162"/>
        <v/>
      </c>
      <c r="IQ21" s="48" t="str">
        <f t="shared" si="163"/>
        <v/>
      </c>
      <c r="IR21" s="48" t="str">
        <f t="shared" si="164"/>
        <v/>
      </c>
      <c r="IS21" s="48" t="str">
        <f t="shared" si="165"/>
        <v/>
      </c>
      <c r="IT21" s="48" t="str">
        <f t="shared" si="166"/>
        <v/>
      </c>
      <c r="IU21" s="48" t="str">
        <f t="shared" si="167"/>
        <v/>
      </c>
      <c r="IV21" s="48" t="str">
        <f t="shared" si="168"/>
        <v/>
      </c>
      <c r="IW21" s="48" t="str">
        <f t="shared" si="169"/>
        <v/>
      </c>
      <c r="IX21" s="48">
        <f t="shared" si="170"/>
        <v>39.657735071889746</v>
      </c>
      <c r="IY21" s="48" t="str">
        <f t="shared" si="171"/>
        <v/>
      </c>
      <c r="IZ21" s="48" t="str">
        <f t="shared" si="172"/>
        <v/>
      </c>
      <c r="JA21" s="48" t="str">
        <f t="shared" si="173"/>
        <v/>
      </c>
      <c r="JB21" s="48">
        <f t="shared" si="174"/>
        <v>39.837740437452581</v>
      </c>
      <c r="JC21" s="48" t="str">
        <f t="shared" si="175"/>
        <v/>
      </c>
      <c r="JD21" s="48" t="str">
        <f t="shared" si="176"/>
        <v/>
      </c>
      <c r="JE21" s="48" t="str">
        <f t="shared" si="177"/>
        <v/>
      </c>
      <c r="JF21" s="49">
        <f t="shared" si="102"/>
        <v>39.657735071889746</v>
      </c>
      <c r="JG21" s="49">
        <f t="shared" si="178"/>
        <v>39.837740437452581</v>
      </c>
      <c r="JH21" s="30">
        <v>13</v>
      </c>
      <c r="JI21" s="50" t="str">
        <f t="shared" si="179"/>
        <v/>
      </c>
      <c r="JJ21" s="50" t="str">
        <f t="shared" si="180"/>
        <v/>
      </c>
      <c r="JK21" s="50" t="str">
        <f t="shared" si="181"/>
        <v/>
      </c>
      <c r="JL21" s="50" t="str">
        <f t="shared" si="182"/>
        <v/>
      </c>
      <c r="JM21" s="50" t="str">
        <f t="shared" si="183"/>
        <v/>
      </c>
      <c r="JN21" s="50" t="str">
        <f t="shared" si="184"/>
        <v/>
      </c>
      <c r="JO21" s="50" t="str">
        <f t="shared" si="185"/>
        <v/>
      </c>
      <c r="JP21" s="50" t="str">
        <f t="shared" si="186"/>
        <v/>
      </c>
      <c r="JQ21" s="50" t="str">
        <f t="shared" si="187"/>
        <v/>
      </c>
      <c r="JR21" s="50" t="str">
        <f t="shared" si="188"/>
        <v/>
      </c>
      <c r="JS21" s="50" t="str">
        <f t="shared" si="189"/>
        <v/>
      </c>
      <c r="JT21" s="50" t="str">
        <f t="shared" si="190"/>
        <v/>
      </c>
      <c r="JU21" s="50">
        <f t="shared" si="191"/>
        <v>39.657735071889746</v>
      </c>
      <c r="JV21" s="50" t="str">
        <f t="shared" si="192"/>
        <v/>
      </c>
      <c r="JW21" s="50" t="str">
        <f t="shared" si="193"/>
        <v/>
      </c>
      <c r="JX21" s="50" t="str">
        <f t="shared" si="194"/>
        <v/>
      </c>
      <c r="JY21" s="50">
        <f t="shared" si="195"/>
        <v>40</v>
      </c>
      <c r="JZ21" s="50" t="str">
        <f t="shared" si="196"/>
        <v/>
      </c>
      <c r="KA21" s="50" t="str">
        <f t="shared" si="197"/>
        <v/>
      </c>
      <c r="KB21" s="50" t="str">
        <f t="shared" si="198"/>
        <v/>
      </c>
      <c r="KC21" s="29">
        <v>13</v>
      </c>
      <c r="KD21" s="115"/>
      <c r="KE21" s="115"/>
      <c r="KF21" s="115"/>
      <c r="KG21" s="130"/>
      <c r="KH21" s="130"/>
      <c r="KI21" s="132"/>
      <c r="KJ21" s="130"/>
      <c r="KK21" s="130"/>
      <c r="KL21" s="130"/>
      <c r="KM21" s="130"/>
      <c r="KN21" s="122">
        <f>6*12</f>
        <v>72</v>
      </c>
      <c r="KO21" s="130"/>
      <c r="KP21" s="122">
        <f t="shared" si="202"/>
        <v>73</v>
      </c>
      <c r="KQ21" s="131"/>
      <c r="KR21" s="131"/>
      <c r="KS21" s="131"/>
      <c r="KT21" s="122">
        <v>24</v>
      </c>
      <c r="KU21" s="130"/>
      <c r="KV21" s="131"/>
      <c r="KW21" s="130"/>
      <c r="KX21" s="30">
        <v>13</v>
      </c>
      <c r="KY21" s="67">
        <f t="shared" si="113"/>
        <v>0</v>
      </c>
      <c r="KZ21" s="67">
        <f t="shared" si="114"/>
        <v>0</v>
      </c>
      <c r="LA21" s="67">
        <f t="shared" si="115"/>
        <v>0</v>
      </c>
      <c r="LB21" s="67">
        <f t="shared" si="116"/>
        <v>0</v>
      </c>
      <c r="LC21" s="67">
        <f t="shared" si="117"/>
        <v>0</v>
      </c>
      <c r="LD21" s="67">
        <f t="shared" si="118"/>
        <v>0</v>
      </c>
      <c r="LE21" s="67">
        <f t="shared" si="119"/>
        <v>0</v>
      </c>
      <c r="LF21" s="67">
        <f t="shared" si="120"/>
        <v>0</v>
      </c>
      <c r="LG21" s="67">
        <f t="shared" si="121"/>
        <v>0</v>
      </c>
      <c r="LH21" s="67">
        <f t="shared" si="122"/>
        <v>0</v>
      </c>
      <c r="LI21" s="67">
        <f t="shared" si="123"/>
        <v>60</v>
      </c>
      <c r="LJ21" s="67">
        <f t="shared" si="124"/>
        <v>0</v>
      </c>
      <c r="LK21" s="67">
        <f t="shared" si="125"/>
        <v>60</v>
      </c>
      <c r="LL21" s="67">
        <f t="shared" si="126"/>
        <v>0</v>
      </c>
      <c r="LM21" s="67">
        <f t="shared" si="127"/>
        <v>0</v>
      </c>
      <c r="LN21" s="67">
        <f t="shared" si="128"/>
        <v>0</v>
      </c>
      <c r="LO21" s="67">
        <f t="shared" si="129"/>
        <v>0</v>
      </c>
      <c r="LP21" s="67">
        <f t="shared" si="130"/>
        <v>0</v>
      </c>
      <c r="LQ21" s="67">
        <f t="shared" si="131"/>
        <v>0</v>
      </c>
      <c r="LR21" s="67">
        <f t="shared" si="132"/>
        <v>0</v>
      </c>
      <c r="LS21" s="29">
        <v>13</v>
      </c>
      <c r="LT21" s="51" t="str">
        <f t="shared" si="133"/>
        <v/>
      </c>
      <c r="LU21" s="51" t="str">
        <f t="shared" si="134"/>
        <v/>
      </c>
      <c r="LV21" s="51" t="str">
        <f t="shared" si="135"/>
        <v/>
      </c>
      <c r="LW21" s="51" t="str">
        <f t="shared" si="136"/>
        <v/>
      </c>
      <c r="LX21" s="51" t="str">
        <f t="shared" si="137"/>
        <v/>
      </c>
      <c r="LY21" s="51" t="str">
        <f t="shared" si="138"/>
        <v/>
      </c>
      <c r="LZ21" s="51" t="str">
        <f t="shared" si="139"/>
        <v/>
      </c>
      <c r="MA21" s="51" t="str">
        <f t="shared" si="140"/>
        <v/>
      </c>
      <c r="MB21" s="51" t="str">
        <f t="shared" si="141"/>
        <v/>
      </c>
      <c r="MC21" s="51" t="str">
        <f t="shared" si="142"/>
        <v/>
      </c>
      <c r="MD21" s="51" t="str">
        <f t="shared" si="143"/>
        <v/>
      </c>
      <c r="ME21" s="51" t="str">
        <f t="shared" si="144"/>
        <v/>
      </c>
      <c r="MF21" s="51">
        <f t="shared" si="145"/>
        <v>99.657735071889746</v>
      </c>
      <c r="MG21" s="51" t="str">
        <f t="shared" si="146"/>
        <v/>
      </c>
      <c r="MH21" s="51" t="str">
        <f t="shared" si="147"/>
        <v/>
      </c>
      <c r="MI21" s="51" t="str">
        <f t="shared" si="148"/>
        <v/>
      </c>
      <c r="MJ21" s="51">
        <f t="shared" si="149"/>
        <v>40</v>
      </c>
      <c r="MK21" s="51" t="str">
        <f t="shared" si="150"/>
        <v/>
      </c>
      <c r="ML21" s="51" t="str">
        <f t="shared" si="151"/>
        <v/>
      </c>
      <c r="MM21" s="51" t="str">
        <f t="shared" si="152"/>
        <v/>
      </c>
      <c r="MN21" s="144">
        <f t="shared" si="153"/>
        <v>99.657735071889746</v>
      </c>
      <c r="MO21" s="29" t="str">
        <f t="shared" si="154"/>
        <v>13.  ICL DIDÁCTICA SAS.
NIT: 830.007.414-9</v>
      </c>
      <c r="MP21" s="68">
        <f t="shared" si="155"/>
        <v>49650489</v>
      </c>
      <c r="MQ21" s="29">
        <v>13</v>
      </c>
      <c r="MR21" s="137">
        <f t="shared" si="199"/>
        <v>653869.29999999702</v>
      </c>
      <c r="MS21" s="137" t="str">
        <f t="shared" si="200"/>
        <v>ADJUDICADO</v>
      </c>
    </row>
    <row r="22" spans="1:357" ht="33.75" x14ac:dyDescent="0.15">
      <c r="A22" s="43"/>
      <c r="B22" s="61" t="s">
        <v>75</v>
      </c>
      <c r="C22" s="61" t="s">
        <v>84</v>
      </c>
      <c r="D22" s="61" t="s">
        <v>85</v>
      </c>
      <c r="E22" s="61" t="s">
        <v>86</v>
      </c>
      <c r="F22" s="61">
        <v>1</v>
      </c>
      <c r="G22" s="23">
        <v>12254660.460000001</v>
      </c>
      <c r="H22" s="30">
        <v>14</v>
      </c>
      <c r="I22" s="88">
        <v>11662000</v>
      </c>
      <c r="J22" s="88">
        <v>10710000</v>
      </c>
      <c r="K22" s="88">
        <v>5831000</v>
      </c>
      <c r="L22" s="86">
        <v>6406960</v>
      </c>
      <c r="M22" s="101" t="s">
        <v>61</v>
      </c>
      <c r="N22" s="106" t="s">
        <v>61</v>
      </c>
      <c r="O22" s="101" t="s">
        <v>61</v>
      </c>
      <c r="P22" s="86">
        <v>12254660.460000001</v>
      </c>
      <c r="Q22" s="86">
        <v>12078500</v>
      </c>
      <c r="R22" s="86">
        <v>5573592</v>
      </c>
      <c r="S22" s="86">
        <v>12078500</v>
      </c>
      <c r="T22" s="86">
        <v>9793700</v>
      </c>
      <c r="U22" s="101" t="s">
        <v>61</v>
      </c>
      <c r="V22" s="101" t="s">
        <v>61</v>
      </c>
      <c r="W22" s="101" t="s">
        <v>61</v>
      </c>
      <c r="X22" s="101" t="s">
        <v>61</v>
      </c>
      <c r="Y22" s="101" t="s">
        <v>61</v>
      </c>
      <c r="Z22" s="101" t="s">
        <v>61</v>
      </c>
      <c r="AA22" s="101" t="s">
        <v>61</v>
      </c>
      <c r="AB22" s="101" t="s">
        <v>61</v>
      </c>
      <c r="AC22" s="41">
        <v>14</v>
      </c>
      <c r="AD22" s="103">
        <f t="shared" si="0"/>
        <v>11662000</v>
      </c>
      <c r="AE22" s="103">
        <f t="shared" si="1"/>
        <v>10710000</v>
      </c>
      <c r="AF22" s="103">
        <f t="shared" si="2"/>
        <v>5831000</v>
      </c>
      <c r="AG22" s="103">
        <f t="shared" si="3"/>
        <v>6406960</v>
      </c>
      <c r="AH22" s="103" t="str">
        <f t="shared" si="4"/>
        <v>NC</v>
      </c>
      <c r="AI22" s="103" t="str">
        <f t="shared" si="5"/>
        <v>NC</v>
      </c>
      <c r="AJ22" s="103" t="str">
        <f t="shared" si="6"/>
        <v>NC</v>
      </c>
      <c r="AK22" s="103">
        <f t="shared" si="7"/>
        <v>12254660.460000001</v>
      </c>
      <c r="AL22" s="103">
        <f t="shared" si="8"/>
        <v>12078500</v>
      </c>
      <c r="AM22" s="103">
        <f t="shared" si="9"/>
        <v>5573592</v>
      </c>
      <c r="AN22" s="103">
        <f t="shared" si="10"/>
        <v>12078500</v>
      </c>
      <c r="AO22" s="103">
        <f t="shared" si="11"/>
        <v>9793700</v>
      </c>
      <c r="AP22" s="103" t="str">
        <f t="shared" si="12"/>
        <v>NC</v>
      </c>
      <c r="AQ22" s="103" t="str">
        <f t="shared" si="13"/>
        <v>NC</v>
      </c>
      <c r="AR22" s="103" t="str">
        <f t="shared" si="14"/>
        <v>NC</v>
      </c>
      <c r="AS22" s="103" t="str">
        <f t="shared" si="15"/>
        <v>NC</v>
      </c>
      <c r="AT22" s="103" t="str">
        <f t="shared" si="16"/>
        <v>NC</v>
      </c>
      <c r="AU22" s="103" t="str">
        <f t="shared" si="17"/>
        <v>NC</v>
      </c>
      <c r="AV22" s="103" t="str">
        <f t="shared" si="18"/>
        <v>NC</v>
      </c>
      <c r="AW22" s="103" t="str">
        <f t="shared" si="19"/>
        <v>NC</v>
      </c>
      <c r="AX22" s="30">
        <v>14</v>
      </c>
      <c r="AY22" s="90" t="s">
        <v>62</v>
      </c>
      <c r="AZ22" s="90" t="s">
        <v>62</v>
      </c>
      <c r="BA22" s="97" t="s">
        <v>63</v>
      </c>
      <c r="BB22" s="90" t="s">
        <v>62</v>
      </c>
      <c r="BC22" s="92" t="s">
        <v>63</v>
      </c>
      <c r="BD22" s="95" t="s">
        <v>63</v>
      </c>
      <c r="BE22" s="92" t="s">
        <v>63</v>
      </c>
      <c r="BF22" s="90" t="s">
        <v>63</v>
      </c>
      <c r="BG22" s="90" t="s">
        <v>62</v>
      </c>
      <c r="BH22" s="90" t="s">
        <v>62</v>
      </c>
      <c r="BI22" s="90" t="s">
        <v>63</v>
      </c>
      <c r="BJ22" s="90" t="s">
        <v>62</v>
      </c>
      <c r="BK22" s="92" t="s">
        <v>63</v>
      </c>
      <c r="BL22" s="92" t="s">
        <v>63</v>
      </c>
      <c r="BM22" s="92" t="s">
        <v>63</v>
      </c>
      <c r="BN22" s="92" t="s">
        <v>63</v>
      </c>
      <c r="BO22" s="92" t="s">
        <v>63</v>
      </c>
      <c r="BP22" s="92" t="s">
        <v>63</v>
      </c>
      <c r="BQ22" s="92" t="s">
        <v>63</v>
      </c>
      <c r="BR22" s="92" t="s">
        <v>63</v>
      </c>
      <c r="BS22" s="30">
        <v>14</v>
      </c>
      <c r="BT22" s="97" t="s">
        <v>62</v>
      </c>
      <c r="BU22" s="97" t="s">
        <v>62</v>
      </c>
      <c r="BV22" s="97" t="s">
        <v>62</v>
      </c>
      <c r="BW22" s="90" t="s">
        <v>62</v>
      </c>
      <c r="BX22" s="92" t="s">
        <v>62</v>
      </c>
      <c r="BY22" s="95" t="s">
        <v>62</v>
      </c>
      <c r="BZ22" s="92" t="s">
        <v>63</v>
      </c>
      <c r="CA22" s="104" t="s">
        <v>62</v>
      </c>
      <c r="CB22" s="104" t="s">
        <v>62</v>
      </c>
      <c r="CC22" s="104" t="s">
        <v>62</v>
      </c>
      <c r="CD22" s="104" t="s">
        <v>63</v>
      </c>
      <c r="CE22" s="104" t="s">
        <v>62</v>
      </c>
      <c r="CF22" s="92" t="s">
        <v>62</v>
      </c>
      <c r="CG22" s="92" t="s">
        <v>63</v>
      </c>
      <c r="CH22" s="92" t="s">
        <v>62</v>
      </c>
      <c r="CI22" s="92" t="s">
        <v>63</v>
      </c>
      <c r="CJ22" s="92" t="s">
        <v>62</v>
      </c>
      <c r="CK22" s="92" t="s">
        <v>62</v>
      </c>
      <c r="CL22" s="92" t="s">
        <v>62</v>
      </c>
      <c r="CM22" s="92" t="s">
        <v>62</v>
      </c>
      <c r="CN22" s="30">
        <v>14</v>
      </c>
      <c r="CO22" s="118" t="s">
        <v>62</v>
      </c>
      <c r="CP22" s="118" t="s">
        <v>62</v>
      </c>
      <c r="CQ22" s="118" t="s">
        <v>62</v>
      </c>
      <c r="CR22" s="112" t="s">
        <v>62</v>
      </c>
      <c r="CS22" s="113" t="s">
        <v>62</v>
      </c>
      <c r="CT22" s="116" t="s">
        <v>62</v>
      </c>
      <c r="CU22" s="113" t="s">
        <v>62</v>
      </c>
      <c r="CV22" s="112" t="s">
        <v>62</v>
      </c>
      <c r="CW22" s="112" t="s">
        <v>62</v>
      </c>
      <c r="CX22" s="112" t="s">
        <v>62</v>
      </c>
      <c r="CY22" s="112" t="s">
        <v>63</v>
      </c>
      <c r="CZ22" s="112" t="s">
        <v>62</v>
      </c>
      <c r="DA22" s="113" t="s">
        <v>62</v>
      </c>
      <c r="DB22" s="113" t="s">
        <v>62</v>
      </c>
      <c r="DC22" s="113" t="s">
        <v>62</v>
      </c>
      <c r="DD22" s="113" t="s">
        <v>62</v>
      </c>
      <c r="DE22" s="113" t="s">
        <v>62</v>
      </c>
      <c r="DF22" s="113" t="s">
        <v>62</v>
      </c>
      <c r="DG22" s="113" t="s">
        <v>62</v>
      </c>
      <c r="DH22" s="113" t="s">
        <v>62</v>
      </c>
      <c r="DI22" s="30">
        <v>14</v>
      </c>
      <c r="DJ22" s="42" t="str">
        <f t="shared" si="20"/>
        <v>CUMPLE</v>
      </c>
      <c r="DK22" s="42" t="str">
        <f t="shared" si="21"/>
        <v>CUMPLE</v>
      </c>
      <c r="DL22" s="42" t="str">
        <f t="shared" si="22"/>
        <v>NO CUMPLE</v>
      </c>
      <c r="DM22" s="42" t="str">
        <f t="shared" si="23"/>
        <v>CUMPLE</v>
      </c>
      <c r="DN22" s="42" t="str">
        <f t="shared" si="24"/>
        <v>NO CUMPLE</v>
      </c>
      <c r="DO22" s="42" t="str">
        <f t="shared" si="25"/>
        <v>NO CUMPLE</v>
      </c>
      <c r="DP22" s="42" t="str">
        <f t="shared" si="26"/>
        <v>NO CUMPLE</v>
      </c>
      <c r="DQ22" s="42" t="str">
        <f t="shared" si="27"/>
        <v>NO CUMPLE</v>
      </c>
      <c r="DR22" s="42" t="str">
        <f t="shared" si="28"/>
        <v>CUMPLE</v>
      </c>
      <c r="DS22" s="42" t="str">
        <f t="shared" si="29"/>
        <v>CUMPLE</v>
      </c>
      <c r="DT22" s="42" t="str">
        <f t="shared" si="30"/>
        <v>NO CUMPLE</v>
      </c>
      <c r="DU22" s="42" t="str">
        <f t="shared" si="31"/>
        <v>CUMPLE</v>
      </c>
      <c r="DV22" s="42" t="str">
        <f t="shared" si="32"/>
        <v>NO CUMPLE</v>
      </c>
      <c r="DW22" s="42" t="str">
        <f t="shared" si="33"/>
        <v>NO CUMPLE</v>
      </c>
      <c r="DX22" s="42" t="str">
        <f t="shared" si="34"/>
        <v>NO CUMPLE</v>
      </c>
      <c r="DY22" s="42" t="str">
        <f t="shared" si="35"/>
        <v>NO CUMPLE</v>
      </c>
      <c r="DZ22" s="42" t="str">
        <f t="shared" si="36"/>
        <v>NO CUMPLE</v>
      </c>
      <c r="EA22" s="42" t="str">
        <f t="shared" si="37"/>
        <v>NO CUMPLE</v>
      </c>
      <c r="EB22" s="42" t="str">
        <f t="shared" si="38"/>
        <v>NO CUMPLE</v>
      </c>
      <c r="EC22" s="42" t="str">
        <f t="shared" si="39"/>
        <v>NO CUMPLE</v>
      </c>
      <c r="ED22" s="30">
        <v>14</v>
      </c>
      <c r="EE22" s="122" t="s">
        <v>62</v>
      </c>
      <c r="EF22" s="122" t="s">
        <v>62</v>
      </c>
      <c r="EG22" s="122" t="s">
        <v>62</v>
      </c>
      <c r="EH22" s="122" t="s">
        <v>62</v>
      </c>
      <c r="EI22" s="65" t="s">
        <v>61</v>
      </c>
      <c r="EJ22" s="125" t="s">
        <v>61</v>
      </c>
      <c r="EK22" s="65" t="s">
        <v>61</v>
      </c>
      <c r="EL22" s="122" t="s">
        <v>63</v>
      </c>
      <c r="EM22" s="122" t="s">
        <v>62</v>
      </c>
      <c r="EN22" s="122" t="s">
        <v>62</v>
      </c>
      <c r="EO22" s="122" t="s">
        <v>62</v>
      </c>
      <c r="EP22" s="122" t="s">
        <v>62</v>
      </c>
      <c r="EQ22" s="65" t="s">
        <v>61</v>
      </c>
      <c r="ER22" s="65" t="s">
        <v>61</v>
      </c>
      <c r="ES22" s="65" t="s">
        <v>61</v>
      </c>
      <c r="ET22" s="65" t="s">
        <v>61</v>
      </c>
      <c r="EU22" s="65" t="s">
        <v>61</v>
      </c>
      <c r="EV22" s="65" t="s">
        <v>61</v>
      </c>
      <c r="EW22" s="65" t="s">
        <v>61</v>
      </c>
      <c r="EX22" s="65" t="s">
        <v>61</v>
      </c>
      <c r="EY22" s="30">
        <v>14</v>
      </c>
      <c r="EZ22" s="122" t="s">
        <v>62</v>
      </c>
      <c r="FA22" s="122" t="s">
        <v>62</v>
      </c>
      <c r="FB22" s="122" t="s">
        <v>62</v>
      </c>
      <c r="FC22" s="122" t="s">
        <v>62</v>
      </c>
      <c r="FD22" s="65" t="s">
        <v>61</v>
      </c>
      <c r="FE22" s="125" t="s">
        <v>61</v>
      </c>
      <c r="FF22" s="65" t="s">
        <v>61</v>
      </c>
      <c r="FG22" s="122" t="s">
        <v>62</v>
      </c>
      <c r="FH22" s="122" t="s">
        <v>62</v>
      </c>
      <c r="FI22" s="122" t="s">
        <v>62</v>
      </c>
      <c r="FJ22" s="122" t="s">
        <v>62</v>
      </c>
      <c r="FK22" s="122" t="s">
        <v>62</v>
      </c>
      <c r="FL22" s="65" t="s">
        <v>61</v>
      </c>
      <c r="FM22" s="65" t="s">
        <v>61</v>
      </c>
      <c r="FN22" s="65" t="s">
        <v>61</v>
      </c>
      <c r="FO22" s="65" t="s">
        <v>61</v>
      </c>
      <c r="FP22" s="65" t="s">
        <v>61</v>
      </c>
      <c r="FQ22" s="65" t="s">
        <v>61</v>
      </c>
      <c r="FR22" s="65" t="s">
        <v>61</v>
      </c>
      <c r="FS22" s="65" t="s">
        <v>61</v>
      </c>
      <c r="FT22" s="30">
        <v>14</v>
      </c>
      <c r="FU22" s="24">
        <f t="shared" si="40"/>
        <v>11662000</v>
      </c>
      <c r="FV22" s="24">
        <f t="shared" si="41"/>
        <v>10710000</v>
      </c>
      <c r="FW22" s="24" t="str">
        <f t="shared" si="42"/>
        <v/>
      </c>
      <c r="FX22" s="24">
        <f t="shared" si="43"/>
        <v>6406960</v>
      </c>
      <c r="FY22" s="24" t="str">
        <f t="shared" si="44"/>
        <v/>
      </c>
      <c r="FZ22" s="24" t="str">
        <f t="shared" si="45"/>
        <v/>
      </c>
      <c r="GA22" s="24" t="str">
        <f t="shared" si="46"/>
        <v/>
      </c>
      <c r="GB22" s="24" t="str">
        <f t="shared" si="47"/>
        <v/>
      </c>
      <c r="GC22" s="24">
        <f t="shared" si="48"/>
        <v>12078500</v>
      </c>
      <c r="GD22" s="24">
        <f t="shared" si="49"/>
        <v>5573592</v>
      </c>
      <c r="GE22" s="24" t="str">
        <f t="shared" si="50"/>
        <v/>
      </c>
      <c r="GF22" s="24">
        <f t="shared" si="51"/>
        <v>9793700</v>
      </c>
      <c r="GG22" s="24" t="str">
        <f t="shared" si="52"/>
        <v/>
      </c>
      <c r="GH22" s="24" t="str">
        <f t="shared" si="53"/>
        <v/>
      </c>
      <c r="GI22" s="24" t="str">
        <f t="shared" si="54"/>
        <v/>
      </c>
      <c r="GJ22" s="24" t="str">
        <f t="shared" si="55"/>
        <v/>
      </c>
      <c r="GK22" s="24" t="str">
        <f t="shared" si="56"/>
        <v/>
      </c>
      <c r="GL22" s="24" t="str">
        <f t="shared" si="57"/>
        <v/>
      </c>
      <c r="GM22" s="24" t="str">
        <f t="shared" si="58"/>
        <v/>
      </c>
      <c r="GN22" s="24" t="str">
        <f t="shared" si="59"/>
        <v/>
      </c>
      <c r="GO22" s="24">
        <v>12254660.460000001</v>
      </c>
      <c r="GP22" s="24">
        <v>12254660.460000001</v>
      </c>
      <c r="GQ22" s="44">
        <f t="shared" si="60"/>
        <v>6</v>
      </c>
      <c r="GR22" s="44">
        <f t="shared" si="156"/>
        <v>2</v>
      </c>
      <c r="GS22" s="145">
        <f t="shared" si="203"/>
        <v>10091759.119999999</v>
      </c>
      <c r="GT22" s="45">
        <f t="shared" si="157"/>
        <v>37844.096699999995</v>
      </c>
      <c r="GU22" s="30">
        <v>14</v>
      </c>
      <c r="GV22" s="46">
        <f t="shared" si="61"/>
        <v>30815.902655697424</v>
      </c>
      <c r="GW22" s="46">
        <f t="shared" si="62"/>
        <v>28300.318765436412</v>
      </c>
      <c r="GX22" s="46" t="str">
        <f t="shared" si="63"/>
        <v/>
      </c>
      <c r="GY22" s="46">
        <f t="shared" si="64"/>
        <v>16929.879581456626</v>
      </c>
      <c r="GZ22" s="46" t="str">
        <f t="shared" si="65"/>
        <v/>
      </c>
      <c r="HA22" s="46" t="str">
        <f t="shared" si="66"/>
        <v/>
      </c>
      <c r="HB22" s="46" t="str">
        <f t="shared" si="67"/>
        <v/>
      </c>
      <c r="HC22" s="46" t="str">
        <f t="shared" si="68"/>
        <v/>
      </c>
      <c r="HD22" s="46">
        <f t="shared" si="69"/>
        <v>31916.47060768662</v>
      </c>
      <c r="HE22" s="46">
        <f t="shared" si="70"/>
        <v>14727.77126689881</v>
      </c>
      <c r="HF22" s="46" t="str">
        <f t="shared" si="71"/>
        <v/>
      </c>
      <c r="HG22" s="46">
        <f t="shared" si="72"/>
        <v>25879.069271060183</v>
      </c>
      <c r="HH22" s="46" t="str">
        <f t="shared" si="73"/>
        <v/>
      </c>
      <c r="HI22" s="46" t="str">
        <f t="shared" si="74"/>
        <v/>
      </c>
      <c r="HJ22" s="46" t="str">
        <f t="shared" si="75"/>
        <v/>
      </c>
      <c r="HK22" s="46" t="str">
        <f t="shared" si="76"/>
        <v/>
      </c>
      <c r="HL22" s="46" t="str">
        <f t="shared" si="77"/>
        <v/>
      </c>
      <c r="HM22" s="46" t="str">
        <f t="shared" si="78"/>
        <v/>
      </c>
      <c r="HN22" s="46" t="str">
        <f t="shared" si="79"/>
        <v/>
      </c>
      <c r="HO22" s="46" t="str">
        <f t="shared" si="80"/>
        <v/>
      </c>
      <c r="HP22" s="30">
        <v>14</v>
      </c>
      <c r="HQ22" s="47">
        <f t="shared" si="81"/>
        <v>1570240.8800000008</v>
      </c>
      <c r="HR22" s="47">
        <f t="shared" si="82"/>
        <v>618240.88000000082</v>
      </c>
      <c r="HS22" s="47" t="str">
        <f t="shared" si="83"/>
        <v/>
      </c>
      <c r="HT22" s="47">
        <f t="shared" si="84"/>
        <v>3684799.1199999992</v>
      </c>
      <c r="HU22" s="47" t="str">
        <f t="shared" si="85"/>
        <v/>
      </c>
      <c r="HV22" s="47" t="str">
        <f t="shared" si="86"/>
        <v/>
      </c>
      <c r="HW22" s="47" t="str">
        <f t="shared" si="87"/>
        <v/>
      </c>
      <c r="HX22" s="47" t="str">
        <f t="shared" si="88"/>
        <v/>
      </c>
      <c r="HY22" s="47">
        <f t="shared" si="89"/>
        <v>1986740.8800000008</v>
      </c>
      <c r="HZ22" s="47">
        <f t="shared" si="90"/>
        <v>4518167.1199999992</v>
      </c>
      <c r="IA22" s="47" t="str">
        <f t="shared" si="91"/>
        <v/>
      </c>
      <c r="IB22" s="47">
        <f t="shared" si="92"/>
        <v>298059.11999999918</v>
      </c>
      <c r="IC22" s="47" t="str">
        <f t="shared" si="93"/>
        <v/>
      </c>
      <c r="ID22" s="47" t="str">
        <f t="shared" si="94"/>
        <v/>
      </c>
      <c r="IE22" s="47" t="str">
        <f t="shared" si="95"/>
        <v/>
      </c>
      <c r="IF22" s="47" t="str">
        <f t="shared" si="96"/>
        <v/>
      </c>
      <c r="IG22" s="47" t="str">
        <f t="shared" si="97"/>
        <v/>
      </c>
      <c r="IH22" s="47" t="str">
        <f t="shared" si="98"/>
        <v/>
      </c>
      <c r="II22" s="47" t="str">
        <f t="shared" si="99"/>
        <v/>
      </c>
      <c r="IJ22" s="47" t="str">
        <f t="shared" si="100"/>
        <v/>
      </c>
      <c r="IK22" s="30">
        <v>14</v>
      </c>
      <c r="IL22" s="48">
        <f t="shared" si="158"/>
        <v>33.776146016453865</v>
      </c>
      <c r="IM22" s="48">
        <f t="shared" si="159"/>
        <v>37.549521851845384</v>
      </c>
      <c r="IN22" s="48" t="str">
        <f t="shared" si="160"/>
        <v/>
      </c>
      <c r="IO22" s="48">
        <f t="shared" si="161"/>
        <v>25.394819372184937</v>
      </c>
      <c r="IP22" s="48" t="str">
        <f t="shared" si="162"/>
        <v/>
      </c>
      <c r="IQ22" s="48" t="str">
        <f t="shared" si="163"/>
        <v/>
      </c>
      <c r="IR22" s="48" t="str">
        <f t="shared" si="164"/>
        <v/>
      </c>
      <c r="IS22" s="48" t="str">
        <f t="shared" si="165"/>
        <v/>
      </c>
      <c r="IT22" s="48">
        <f t="shared" si="166"/>
        <v>32.125294088470071</v>
      </c>
      <c r="IU22" s="48">
        <f t="shared" si="167"/>
        <v>22.091656900348212</v>
      </c>
      <c r="IV22" s="48" t="str">
        <f t="shared" si="168"/>
        <v/>
      </c>
      <c r="IW22" s="48">
        <f t="shared" si="169"/>
        <v>38.818603906590276</v>
      </c>
      <c r="IX22" s="48" t="str">
        <f t="shared" si="170"/>
        <v/>
      </c>
      <c r="IY22" s="48" t="str">
        <f t="shared" si="171"/>
        <v/>
      </c>
      <c r="IZ22" s="48" t="str">
        <f t="shared" si="172"/>
        <v/>
      </c>
      <c r="JA22" s="48" t="str">
        <f t="shared" si="173"/>
        <v/>
      </c>
      <c r="JB22" s="48" t="str">
        <f t="shared" si="174"/>
        <v/>
      </c>
      <c r="JC22" s="48" t="str">
        <f t="shared" si="175"/>
        <v/>
      </c>
      <c r="JD22" s="48" t="str">
        <f t="shared" si="176"/>
        <v/>
      </c>
      <c r="JE22" s="48" t="str">
        <f t="shared" si="177"/>
        <v/>
      </c>
      <c r="JF22" s="49">
        <f t="shared" si="102"/>
        <v>22.091656900348212</v>
      </c>
      <c r="JG22" s="49">
        <f t="shared" si="178"/>
        <v>38.818603906590276</v>
      </c>
      <c r="JH22" s="30">
        <v>14</v>
      </c>
      <c r="JI22" s="50">
        <f t="shared" si="179"/>
        <v>33.776146016453865</v>
      </c>
      <c r="JJ22" s="50">
        <f t="shared" si="180"/>
        <v>37.549521851845384</v>
      </c>
      <c r="JK22" s="50" t="str">
        <f t="shared" si="181"/>
        <v/>
      </c>
      <c r="JL22" s="50">
        <f t="shared" si="182"/>
        <v>25.394819372184937</v>
      </c>
      <c r="JM22" s="50" t="str">
        <f t="shared" si="183"/>
        <v/>
      </c>
      <c r="JN22" s="50" t="str">
        <f t="shared" si="184"/>
        <v/>
      </c>
      <c r="JO22" s="50" t="str">
        <f t="shared" si="185"/>
        <v/>
      </c>
      <c r="JP22" s="50" t="str">
        <f t="shared" si="186"/>
        <v/>
      </c>
      <c r="JQ22" s="50">
        <f t="shared" si="187"/>
        <v>32.125294088470071</v>
      </c>
      <c r="JR22" s="50">
        <f t="shared" si="188"/>
        <v>22.091656900348212</v>
      </c>
      <c r="JS22" s="50" t="str">
        <f t="shared" si="189"/>
        <v/>
      </c>
      <c r="JT22" s="50">
        <f t="shared" si="190"/>
        <v>40</v>
      </c>
      <c r="JU22" s="50" t="str">
        <f t="shared" si="191"/>
        <v/>
      </c>
      <c r="JV22" s="50" t="str">
        <f t="shared" si="192"/>
        <v/>
      </c>
      <c r="JW22" s="50" t="str">
        <f t="shared" si="193"/>
        <v/>
      </c>
      <c r="JX22" s="50" t="str">
        <f t="shared" si="194"/>
        <v/>
      </c>
      <c r="JY22" s="50" t="str">
        <f t="shared" si="195"/>
        <v/>
      </c>
      <c r="JZ22" s="50" t="str">
        <f t="shared" si="196"/>
        <v/>
      </c>
      <c r="KA22" s="50" t="str">
        <f t="shared" si="197"/>
        <v/>
      </c>
      <c r="KB22" s="50" t="str">
        <f t="shared" si="198"/>
        <v/>
      </c>
      <c r="KC22" s="30">
        <v>14</v>
      </c>
      <c r="KD22" s="122">
        <v>36</v>
      </c>
      <c r="KE22" s="134">
        <v>72</v>
      </c>
      <c r="KF22" s="134">
        <v>24</v>
      </c>
      <c r="KG22" s="122">
        <f>12*6+1</f>
        <v>73</v>
      </c>
      <c r="KH22" s="130"/>
      <c r="KI22" s="133"/>
      <c r="KJ22" s="130"/>
      <c r="KK22" s="122">
        <f>12*3</f>
        <v>36</v>
      </c>
      <c r="KL22" s="122">
        <f>12*6+1</f>
        <v>73</v>
      </c>
      <c r="KM22" s="122">
        <f>12*6</f>
        <v>72</v>
      </c>
      <c r="KN22" s="122">
        <f>6*12</f>
        <v>72</v>
      </c>
      <c r="KO22" s="122">
        <f>12*3</f>
        <v>36</v>
      </c>
      <c r="KP22" s="130"/>
      <c r="KQ22" s="130"/>
      <c r="KR22" s="130"/>
      <c r="KS22" s="130"/>
      <c r="KT22" s="130"/>
      <c r="KU22" s="130"/>
      <c r="KV22" s="130"/>
      <c r="KW22" s="130"/>
      <c r="KX22" s="30">
        <v>14</v>
      </c>
      <c r="KY22" s="67">
        <f t="shared" si="113"/>
        <v>10</v>
      </c>
      <c r="KZ22" s="67">
        <f t="shared" si="114"/>
        <v>60</v>
      </c>
      <c r="LA22" s="67">
        <f t="shared" si="115"/>
        <v>0</v>
      </c>
      <c r="LB22" s="67">
        <f t="shared" si="116"/>
        <v>60</v>
      </c>
      <c r="LC22" s="67">
        <f t="shared" si="117"/>
        <v>0</v>
      </c>
      <c r="LD22" s="67">
        <f t="shared" si="118"/>
        <v>0</v>
      </c>
      <c r="LE22" s="67">
        <f t="shared" si="119"/>
        <v>0</v>
      </c>
      <c r="LF22" s="67">
        <f t="shared" si="120"/>
        <v>10</v>
      </c>
      <c r="LG22" s="67">
        <f t="shared" si="121"/>
        <v>60</v>
      </c>
      <c r="LH22" s="67">
        <f t="shared" si="122"/>
        <v>60</v>
      </c>
      <c r="LI22" s="67">
        <f t="shared" si="123"/>
        <v>60</v>
      </c>
      <c r="LJ22" s="67">
        <f t="shared" si="124"/>
        <v>10</v>
      </c>
      <c r="LK22" s="67">
        <f t="shared" si="125"/>
        <v>0</v>
      </c>
      <c r="LL22" s="67">
        <f t="shared" si="126"/>
        <v>0</v>
      </c>
      <c r="LM22" s="67">
        <f t="shared" si="127"/>
        <v>0</v>
      </c>
      <c r="LN22" s="67">
        <f t="shared" si="128"/>
        <v>0</v>
      </c>
      <c r="LO22" s="67">
        <f t="shared" si="129"/>
        <v>0</v>
      </c>
      <c r="LP22" s="67">
        <f t="shared" si="130"/>
        <v>0</v>
      </c>
      <c r="LQ22" s="67">
        <f t="shared" si="131"/>
        <v>0</v>
      </c>
      <c r="LR22" s="67">
        <f t="shared" si="132"/>
        <v>0</v>
      </c>
      <c r="LS22" s="30">
        <v>14</v>
      </c>
      <c r="LT22" s="51">
        <f t="shared" si="133"/>
        <v>43.776146016453865</v>
      </c>
      <c r="LU22" s="51">
        <f t="shared" si="134"/>
        <v>97.549521851845384</v>
      </c>
      <c r="LV22" s="51" t="str">
        <f t="shared" si="135"/>
        <v/>
      </c>
      <c r="LW22" s="51">
        <f t="shared" si="136"/>
        <v>85.394819372184941</v>
      </c>
      <c r="LX22" s="51" t="str">
        <f t="shared" si="137"/>
        <v/>
      </c>
      <c r="LY22" s="51" t="str">
        <f t="shared" si="138"/>
        <v/>
      </c>
      <c r="LZ22" s="51" t="str">
        <f t="shared" si="139"/>
        <v/>
      </c>
      <c r="MA22" s="51" t="str">
        <f t="shared" si="140"/>
        <v/>
      </c>
      <c r="MB22" s="51">
        <f t="shared" si="141"/>
        <v>92.125294088470071</v>
      </c>
      <c r="MC22" s="51">
        <f t="shared" si="142"/>
        <v>82.091656900348212</v>
      </c>
      <c r="MD22" s="51" t="str">
        <f t="shared" si="143"/>
        <v/>
      </c>
      <c r="ME22" s="51">
        <f t="shared" si="144"/>
        <v>50</v>
      </c>
      <c r="MF22" s="51" t="str">
        <f t="shared" si="145"/>
        <v/>
      </c>
      <c r="MG22" s="51" t="str">
        <f t="shared" si="146"/>
        <v/>
      </c>
      <c r="MH22" s="51" t="str">
        <f t="shared" si="147"/>
        <v/>
      </c>
      <c r="MI22" s="51" t="str">
        <f t="shared" si="148"/>
        <v/>
      </c>
      <c r="MJ22" s="51" t="str">
        <f t="shared" si="149"/>
        <v/>
      </c>
      <c r="MK22" s="51" t="str">
        <f t="shared" si="150"/>
        <v/>
      </c>
      <c r="ML22" s="51" t="str">
        <f t="shared" si="151"/>
        <v/>
      </c>
      <c r="MM22" s="51" t="str">
        <f t="shared" si="152"/>
        <v/>
      </c>
      <c r="MN22" s="144">
        <f t="shared" si="153"/>
        <v>97.549521851845384</v>
      </c>
      <c r="MO22" s="29" t="str">
        <f t="shared" si="154"/>
        <v>2. KASALAB
NIT: 900745087-2</v>
      </c>
      <c r="MP22" s="68">
        <f t="shared" si="155"/>
        <v>10710000</v>
      </c>
      <c r="MQ22" s="30">
        <v>14</v>
      </c>
      <c r="MR22" s="137">
        <f t="shared" si="199"/>
        <v>1544660.4600000009</v>
      </c>
      <c r="MS22" s="137" t="str">
        <f t="shared" si="200"/>
        <v>ADJUDICADO</v>
      </c>
    </row>
    <row r="23" spans="1:357" ht="33.75" x14ac:dyDescent="0.15">
      <c r="A23" s="43"/>
      <c r="B23" s="61" t="s">
        <v>75</v>
      </c>
      <c r="C23" s="61" t="s">
        <v>84</v>
      </c>
      <c r="D23" s="61" t="s">
        <v>85</v>
      </c>
      <c r="E23" s="61" t="s">
        <v>87</v>
      </c>
      <c r="F23" s="61">
        <v>1</v>
      </c>
      <c r="G23" s="23">
        <v>12868660</v>
      </c>
      <c r="H23" s="30">
        <v>15</v>
      </c>
      <c r="I23" s="105" t="s">
        <v>61</v>
      </c>
      <c r="J23" s="88">
        <v>11376400</v>
      </c>
      <c r="K23" s="88">
        <v>12852000</v>
      </c>
      <c r="L23" s="86">
        <v>10517220</v>
      </c>
      <c r="M23" s="101" t="s">
        <v>61</v>
      </c>
      <c r="N23" s="106" t="s">
        <v>61</v>
      </c>
      <c r="O23" s="101" t="s">
        <v>61</v>
      </c>
      <c r="P23" s="86">
        <v>12254660.460000001</v>
      </c>
      <c r="Q23" s="86">
        <v>10710000</v>
      </c>
      <c r="R23" s="86">
        <v>11542003</v>
      </c>
      <c r="S23" s="86">
        <v>12792500</v>
      </c>
      <c r="T23" s="86">
        <v>10162600</v>
      </c>
      <c r="U23" s="102" t="s">
        <v>61</v>
      </c>
      <c r="V23" s="101" t="s">
        <v>61</v>
      </c>
      <c r="W23" s="102" t="s">
        <v>61</v>
      </c>
      <c r="X23" s="101" t="s">
        <v>61</v>
      </c>
      <c r="Y23" s="101" t="s">
        <v>61</v>
      </c>
      <c r="Z23" s="101" t="s">
        <v>61</v>
      </c>
      <c r="AA23" s="101" t="s">
        <v>61</v>
      </c>
      <c r="AB23" s="101" t="s">
        <v>61</v>
      </c>
      <c r="AC23" s="41">
        <v>15</v>
      </c>
      <c r="AD23" s="103" t="str">
        <f t="shared" si="0"/>
        <v>NC</v>
      </c>
      <c r="AE23" s="103">
        <f t="shared" si="1"/>
        <v>11376400</v>
      </c>
      <c r="AF23" s="103">
        <f t="shared" si="2"/>
        <v>12852000</v>
      </c>
      <c r="AG23" s="103">
        <f t="shared" si="3"/>
        <v>10517220</v>
      </c>
      <c r="AH23" s="103" t="str">
        <f t="shared" si="4"/>
        <v>NC</v>
      </c>
      <c r="AI23" s="103" t="str">
        <f t="shared" si="5"/>
        <v>NC</v>
      </c>
      <c r="AJ23" s="103" t="str">
        <f t="shared" si="6"/>
        <v>NC</v>
      </c>
      <c r="AK23" s="103">
        <f t="shared" si="7"/>
        <v>12254660.460000001</v>
      </c>
      <c r="AL23" s="103">
        <f t="shared" si="8"/>
        <v>10710000</v>
      </c>
      <c r="AM23" s="103">
        <f t="shared" si="9"/>
        <v>11542003</v>
      </c>
      <c r="AN23" s="103">
        <f t="shared" si="10"/>
        <v>12792500</v>
      </c>
      <c r="AO23" s="103">
        <f t="shared" si="11"/>
        <v>10162600</v>
      </c>
      <c r="AP23" s="103" t="str">
        <f t="shared" si="12"/>
        <v>NC</v>
      </c>
      <c r="AQ23" s="103" t="str">
        <f t="shared" si="13"/>
        <v>NC</v>
      </c>
      <c r="AR23" s="103" t="str">
        <f t="shared" si="14"/>
        <v>NC</v>
      </c>
      <c r="AS23" s="103" t="str">
        <f t="shared" si="15"/>
        <v>NC</v>
      </c>
      <c r="AT23" s="103" t="str">
        <f t="shared" si="16"/>
        <v>NC</v>
      </c>
      <c r="AU23" s="103" t="str">
        <f t="shared" si="17"/>
        <v>NC</v>
      </c>
      <c r="AV23" s="103" t="str">
        <f t="shared" si="18"/>
        <v>NC</v>
      </c>
      <c r="AW23" s="103" t="str">
        <f t="shared" si="19"/>
        <v>NC</v>
      </c>
      <c r="AX23" s="30">
        <v>15</v>
      </c>
      <c r="AY23" s="94" t="s">
        <v>63</v>
      </c>
      <c r="AZ23" s="90" t="s">
        <v>62</v>
      </c>
      <c r="BA23" s="97" t="s">
        <v>63</v>
      </c>
      <c r="BB23" s="90" t="s">
        <v>62</v>
      </c>
      <c r="BC23" s="92" t="s">
        <v>63</v>
      </c>
      <c r="BD23" s="95" t="s">
        <v>63</v>
      </c>
      <c r="BE23" s="92" t="s">
        <v>63</v>
      </c>
      <c r="BF23" s="90" t="s">
        <v>62</v>
      </c>
      <c r="BG23" s="90" t="s">
        <v>62</v>
      </c>
      <c r="BH23" s="90" t="s">
        <v>62</v>
      </c>
      <c r="BI23" s="90" t="s">
        <v>63</v>
      </c>
      <c r="BJ23" s="90" t="s">
        <v>62</v>
      </c>
      <c r="BK23" s="93" t="s">
        <v>63</v>
      </c>
      <c r="BL23" s="92" t="s">
        <v>63</v>
      </c>
      <c r="BM23" s="93" t="s">
        <v>63</v>
      </c>
      <c r="BN23" s="92" t="s">
        <v>63</v>
      </c>
      <c r="BO23" s="92" t="s">
        <v>63</v>
      </c>
      <c r="BP23" s="92" t="s">
        <v>63</v>
      </c>
      <c r="BQ23" s="92" t="s">
        <v>63</v>
      </c>
      <c r="BR23" s="92" t="s">
        <v>63</v>
      </c>
      <c r="BS23" s="30">
        <v>15</v>
      </c>
      <c r="BT23" s="94" t="s">
        <v>62</v>
      </c>
      <c r="BU23" s="97" t="s">
        <v>62</v>
      </c>
      <c r="BV23" s="97" t="s">
        <v>62</v>
      </c>
      <c r="BW23" s="90" t="s">
        <v>62</v>
      </c>
      <c r="BX23" s="92" t="s">
        <v>62</v>
      </c>
      <c r="BY23" s="95" t="s">
        <v>62</v>
      </c>
      <c r="BZ23" s="92" t="s">
        <v>63</v>
      </c>
      <c r="CA23" s="104" t="s">
        <v>62</v>
      </c>
      <c r="CB23" s="104" t="s">
        <v>62</v>
      </c>
      <c r="CC23" s="104" t="s">
        <v>62</v>
      </c>
      <c r="CD23" s="104" t="s">
        <v>63</v>
      </c>
      <c r="CE23" s="104" t="s">
        <v>62</v>
      </c>
      <c r="CF23" s="93" t="s">
        <v>62</v>
      </c>
      <c r="CG23" s="92" t="s">
        <v>63</v>
      </c>
      <c r="CH23" s="93" t="s">
        <v>62</v>
      </c>
      <c r="CI23" s="92" t="s">
        <v>63</v>
      </c>
      <c r="CJ23" s="92" t="s">
        <v>62</v>
      </c>
      <c r="CK23" s="92" t="s">
        <v>62</v>
      </c>
      <c r="CL23" s="92" t="s">
        <v>62</v>
      </c>
      <c r="CM23" s="92" t="s">
        <v>62</v>
      </c>
      <c r="CN23" s="30">
        <v>15</v>
      </c>
      <c r="CO23" s="115" t="s">
        <v>62</v>
      </c>
      <c r="CP23" s="118" t="s">
        <v>62</v>
      </c>
      <c r="CQ23" s="118" t="s">
        <v>62</v>
      </c>
      <c r="CR23" s="112" t="s">
        <v>62</v>
      </c>
      <c r="CS23" s="113" t="s">
        <v>62</v>
      </c>
      <c r="CT23" s="116" t="s">
        <v>62</v>
      </c>
      <c r="CU23" s="113" t="s">
        <v>62</v>
      </c>
      <c r="CV23" s="112" t="s">
        <v>62</v>
      </c>
      <c r="CW23" s="112" t="s">
        <v>62</v>
      </c>
      <c r="CX23" s="112" t="s">
        <v>62</v>
      </c>
      <c r="CY23" s="112" t="s">
        <v>63</v>
      </c>
      <c r="CZ23" s="112" t="s">
        <v>62</v>
      </c>
      <c r="DA23" s="114" t="s">
        <v>62</v>
      </c>
      <c r="DB23" s="113" t="s">
        <v>62</v>
      </c>
      <c r="DC23" s="114" t="s">
        <v>62</v>
      </c>
      <c r="DD23" s="113" t="s">
        <v>62</v>
      </c>
      <c r="DE23" s="113" t="s">
        <v>62</v>
      </c>
      <c r="DF23" s="113" t="s">
        <v>62</v>
      </c>
      <c r="DG23" s="113" t="s">
        <v>62</v>
      </c>
      <c r="DH23" s="113" t="s">
        <v>62</v>
      </c>
      <c r="DI23" s="29">
        <v>15</v>
      </c>
      <c r="DJ23" s="42" t="str">
        <f t="shared" si="20"/>
        <v>NO CUMPLE</v>
      </c>
      <c r="DK23" s="42" t="str">
        <f t="shared" si="21"/>
        <v>CUMPLE</v>
      </c>
      <c r="DL23" s="42" t="str">
        <f t="shared" si="22"/>
        <v>NO CUMPLE</v>
      </c>
      <c r="DM23" s="42" t="str">
        <f t="shared" si="23"/>
        <v>CUMPLE</v>
      </c>
      <c r="DN23" s="42" t="str">
        <f t="shared" si="24"/>
        <v>NO CUMPLE</v>
      </c>
      <c r="DO23" s="42" t="str">
        <f t="shared" si="25"/>
        <v>NO CUMPLE</v>
      </c>
      <c r="DP23" s="42" t="str">
        <f t="shared" si="26"/>
        <v>NO CUMPLE</v>
      </c>
      <c r="DQ23" s="42" t="str">
        <f t="shared" si="27"/>
        <v>CUMPLE</v>
      </c>
      <c r="DR23" s="42" t="str">
        <f t="shared" si="28"/>
        <v>CUMPLE</v>
      </c>
      <c r="DS23" s="42" t="str">
        <f t="shared" si="29"/>
        <v>CUMPLE</v>
      </c>
      <c r="DT23" s="42" t="str">
        <f t="shared" si="30"/>
        <v>NO CUMPLE</v>
      </c>
      <c r="DU23" s="42" t="str">
        <f t="shared" si="31"/>
        <v>CUMPLE</v>
      </c>
      <c r="DV23" s="42" t="str">
        <f t="shared" si="32"/>
        <v>NO CUMPLE</v>
      </c>
      <c r="DW23" s="42" t="str">
        <f t="shared" si="33"/>
        <v>NO CUMPLE</v>
      </c>
      <c r="DX23" s="42" t="str">
        <f t="shared" si="34"/>
        <v>NO CUMPLE</v>
      </c>
      <c r="DY23" s="42" t="str">
        <f t="shared" si="35"/>
        <v>NO CUMPLE</v>
      </c>
      <c r="DZ23" s="42" t="str">
        <f t="shared" si="36"/>
        <v>NO CUMPLE</v>
      </c>
      <c r="EA23" s="42" t="str">
        <f t="shared" si="37"/>
        <v>NO CUMPLE</v>
      </c>
      <c r="EB23" s="42" t="str">
        <f t="shared" si="38"/>
        <v>NO CUMPLE</v>
      </c>
      <c r="EC23" s="42" t="str">
        <f t="shared" si="39"/>
        <v>NO CUMPLE</v>
      </c>
      <c r="ED23" s="30">
        <v>15</v>
      </c>
      <c r="EE23" s="124" t="s">
        <v>61</v>
      </c>
      <c r="EF23" s="122" t="s">
        <v>62</v>
      </c>
      <c r="EG23" s="122" t="s">
        <v>62</v>
      </c>
      <c r="EH23" s="122" t="s">
        <v>62</v>
      </c>
      <c r="EI23" s="65" t="s">
        <v>61</v>
      </c>
      <c r="EJ23" s="125" t="s">
        <v>61</v>
      </c>
      <c r="EK23" s="65" t="s">
        <v>61</v>
      </c>
      <c r="EL23" s="122" t="s">
        <v>62</v>
      </c>
      <c r="EM23" s="122" t="s">
        <v>62</v>
      </c>
      <c r="EN23" s="122" t="s">
        <v>62</v>
      </c>
      <c r="EO23" s="122" t="s">
        <v>62</v>
      </c>
      <c r="EP23" s="122" t="s">
        <v>62</v>
      </c>
      <c r="EQ23" s="123" t="s">
        <v>61</v>
      </c>
      <c r="ER23" s="65" t="s">
        <v>61</v>
      </c>
      <c r="ES23" s="123" t="s">
        <v>61</v>
      </c>
      <c r="ET23" s="65" t="s">
        <v>61</v>
      </c>
      <c r="EU23" s="65" t="s">
        <v>61</v>
      </c>
      <c r="EV23" s="65" t="s">
        <v>61</v>
      </c>
      <c r="EW23" s="65" t="s">
        <v>61</v>
      </c>
      <c r="EX23" s="65" t="s">
        <v>61</v>
      </c>
      <c r="EY23" s="30">
        <v>15</v>
      </c>
      <c r="EZ23" s="124" t="s">
        <v>61</v>
      </c>
      <c r="FA23" s="122" t="s">
        <v>62</v>
      </c>
      <c r="FB23" s="122" t="s">
        <v>62</v>
      </c>
      <c r="FC23" s="122" t="s">
        <v>62</v>
      </c>
      <c r="FD23" s="65" t="s">
        <v>61</v>
      </c>
      <c r="FE23" s="125" t="s">
        <v>61</v>
      </c>
      <c r="FF23" s="65" t="s">
        <v>61</v>
      </c>
      <c r="FG23" s="122" t="s">
        <v>62</v>
      </c>
      <c r="FH23" s="122" t="s">
        <v>62</v>
      </c>
      <c r="FI23" s="122" t="s">
        <v>62</v>
      </c>
      <c r="FJ23" s="122" t="s">
        <v>62</v>
      </c>
      <c r="FK23" s="122" t="s">
        <v>62</v>
      </c>
      <c r="FL23" s="123" t="s">
        <v>61</v>
      </c>
      <c r="FM23" s="65" t="s">
        <v>61</v>
      </c>
      <c r="FN23" s="123" t="s">
        <v>61</v>
      </c>
      <c r="FO23" s="65" t="s">
        <v>61</v>
      </c>
      <c r="FP23" s="65" t="s">
        <v>61</v>
      </c>
      <c r="FQ23" s="65" t="s">
        <v>61</v>
      </c>
      <c r="FR23" s="65" t="s">
        <v>61</v>
      </c>
      <c r="FS23" s="65" t="s">
        <v>61</v>
      </c>
      <c r="FT23" s="30">
        <v>15</v>
      </c>
      <c r="FU23" s="24" t="str">
        <f t="shared" si="40"/>
        <v/>
      </c>
      <c r="FV23" s="24">
        <f t="shared" si="41"/>
        <v>11376400</v>
      </c>
      <c r="FW23" s="24" t="str">
        <f t="shared" si="42"/>
        <v/>
      </c>
      <c r="FX23" s="24">
        <f t="shared" si="43"/>
        <v>10517220</v>
      </c>
      <c r="FY23" s="24" t="str">
        <f t="shared" si="44"/>
        <v/>
      </c>
      <c r="FZ23" s="24" t="str">
        <f t="shared" si="45"/>
        <v/>
      </c>
      <c r="GA23" s="24" t="str">
        <f t="shared" si="46"/>
        <v/>
      </c>
      <c r="GB23" s="24">
        <f t="shared" si="47"/>
        <v>12254660.460000001</v>
      </c>
      <c r="GC23" s="24">
        <f t="shared" si="48"/>
        <v>10710000</v>
      </c>
      <c r="GD23" s="24">
        <f t="shared" si="49"/>
        <v>11542003</v>
      </c>
      <c r="GE23" s="24" t="str">
        <f t="shared" si="50"/>
        <v/>
      </c>
      <c r="GF23" s="24">
        <f t="shared" si="51"/>
        <v>10162600</v>
      </c>
      <c r="GG23" s="24" t="str">
        <f t="shared" si="52"/>
        <v/>
      </c>
      <c r="GH23" s="24" t="str">
        <f t="shared" si="53"/>
        <v/>
      </c>
      <c r="GI23" s="24" t="str">
        <f t="shared" si="54"/>
        <v/>
      </c>
      <c r="GJ23" s="24" t="str">
        <f t="shared" si="55"/>
        <v/>
      </c>
      <c r="GK23" s="24" t="str">
        <f t="shared" si="56"/>
        <v/>
      </c>
      <c r="GL23" s="24" t="str">
        <f t="shared" si="57"/>
        <v/>
      </c>
      <c r="GM23" s="24" t="str">
        <f t="shared" si="58"/>
        <v/>
      </c>
      <c r="GN23" s="24" t="str">
        <f t="shared" si="59"/>
        <v/>
      </c>
      <c r="GO23" s="24">
        <v>12868660</v>
      </c>
      <c r="GP23" s="24">
        <v>12868660</v>
      </c>
      <c r="GQ23" s="44">
        <f t="shared" si="60"/>
        <v>6</v>
      </c>
      <c r="GR23" s="44">
        <f t="shared" si="156"/>
        <v>2</v>
      </c>
      <c r="GS23" s="145">
        <f t="shared" si="203"/>
        <v>11537525.43</v>
      </c>
      <c r="GT23" s="45">
        <f t="shared" si="157"/>
        <v>43265.720362499997</v>
      </c>
      <c r="GU23" s="30">
        <v>15</v>
      </c>
      <c r="GV23" s="46" t="str">
        <f t="shared" si="61"/>
        <v/>
      </c>
      <c r="GW23" s="46">
        <f t="shared" si="62"/>
        <v>26294.257681793617</v>
      </c>
      <c r="GX23" s="46" t="str">
        <f t="shared" si="63"/>
        <v/>
      </c>
      <c r="GY23" s="46">
        <f t="shared" si="64"/>
        <v>24308.436128838071</v>
      </c>
      <c r="GZ23" s="46" t="str">
        <f t="shared" si="65"/>
        <v/>
      </c>
      <c r="HA23" s="46" t="str">
        <f t="shared" si="66"/>
        <v/>
      </c>
      <c r="HB23" s="46" t="str">
        <f t="shared" si="67"/>
        <v/>
      </c>
      <c r="HC23" s="46">
        <f t="shared" si="68"/>
        <v>28324.179875718812</v>
      </c>
      <c r="HD23" s="46">
        <f t="shared" si="69"/>
        <v>24754.008277839177</v>
      </c>
      <c r="HE23" s="46">
        <f t="shared" si="70"/>
        <v>26677.015668052718</v>
      </c>
      <c r="HF23" s="46" t="str">
        <f t="shared" si="71"/>
        <v/>
      </c>
      <c r="HG23" s="46">
        <f t="shared" si="72"/>
        <v>23488.803410305176</v>
      </c>
      <c r="HH23" s="46" t="str">
        <f t="shared" si="73"/>
        <v/>
      </c>
      <c r="HI23" s="46" t="str">
        <f t="shared" si="74"/>
        <v/>
      </c>
      <c r="HJ23" s="46" t="str">
        <f t="shared" si="75"/>
        <v/>
      </c>
      <c r="HK23" s="46" t="str">
        <f t="shared" si="76"/>
        <v/>
      </c>
      <c r="HL23" s="46" t="str">
        <f t="shared" si="77"/>
        <v/>
      </c>
      <c r="HM23" s="46" t="str">
        <f t="shared" si="78"/>
        <v/>
      </c>
      <c r="HN23" s="46" t="str">
        <f t="shared" si="79"/>
        <v/>
      </c>
      <c r="HO23" s="46" t="str">
        <f t="shared" si="80"/>
        <v/>
      </c>
      <c r="HP23" s="30">
        <v>15</v>
      </c>
      <c r="HQ23" s="47" t="str">
        <f t="shared" si="81"/>
        <v/>
      </c>
      <c r="HR23" s="47">
        <f t="shared" si="82"/>
        <v>161125.4299999997</v>
      </c>
      <c r="HS23" s="47" t="str">
        <f t="shared" si="83"/>
        <v/>
      </c>
      <c r="HT23" s="47">
        <f t="shared" si="84"/>
        <v>1020305.4299999997</v>
      </c>
      <c r="HU23" s="47" t="str">
        <f t="shared" si="85"/>
        <v/>
      </c>
      <c r="HV23" s="47" t="str">
        <f t="shared" si="86"/>
        <v/>
      </c>
      <c r="HW23" s="47" t="str">
        <f t="shared" si="87"/>
        <v/>
      </c>
      <c r="HX23" s="47">
        <f t="shared" si="88"/>
        <v>717135.03000000119</v>
      </c>
      <c r="HY23" s="47">
        <f t="shared" si="89"/>
        <v>827525.4299999997</v>
      </c>
      <c r="HZ23" s="47">
        <f t="shared" si="90"/>
        <v>4477.570000000298</v>
      </c>
      <c r="IA23" s="47" t="str">
        <f t="shared" si="91"/>
        <v/>
      </c>
      <c r="IB23" s="47">
        <f t="shared" si="92"/>
        <v>1374925.4299999997</v>
      </c>
      <c r="IC23" s="47" t="str">
        <f t="shared" si="93"/>
        <v/>
      </c>
      <c r="ID23" s="47" t="str">
        <f t="shared" si="94"/>
        <v/>
      </c>
      <c r="IE23" s="47" t="str">
        <f t="shared" si="95"/>
        <v/>
      </c>
      <c r="IF23" s="47" t="str">
        <f t="shared" si="96"/>
        <v/>
      </c>
      <c r="IG23" s="47" t="str">
        <f t="shared" si="97"/>
        <v/>
      </c>
      <c r="IH23" s="47" t="str">
        <f t="shared" si="98"/>
        <v/>
      </c>
      <c r="II23" s="47" t="str">
        <f t="shared" si="99"/>
        <v/>
      </c>
      <c r="IJ23" s="47" t="str">
        <f t="shared" si="100"/>
        <v/>
      </c>
      <c r="IK23" s="30">
        <v>15</v>
      </c>
      <c r="IL23" s="48" t="str">
        <f t="shared" si="158"/>
        <v/>
      </c>
      <c r="IM23" s="48">
        <f t="shared" si="159"/>
        <v>39.441386522690422</v>
      </c>
      <c r="IN23" s="48" t="str">
        <f t="shared" si="160"/>
        <v/>
      </c>
      <c r="IO23" s="48">
        <f t="shared" si="161"/>
        <v>36.462654193257109</v>
      </c>
      <c r="IP23" s="48" t="str">
        <f t="shared" si="162"/>
        <v/>
      </c>
      <c r="IQ23" s="48" t="str">
        <f t="shared" si="163"/>
        <v/>
      </c>
      <c r="IR23" s="48" t="str">
        <f t="shared" si="164"/>
        <v/>
      </c>
      <c r="IS23" s="48">
        <f t="shared" si="165"/>
        <v>37.513730186421782</v>
      </c>
      <c r="IT23" s="48">
        <f t="shared" si="166"/>
        <v>37.131012416758765</v>
      </c>
      <c r="IU23" s="48">
        <f t="shared" si="167"/>
        <v>39.984476497920923</v>
      </c>
      <c r="IV23" s="48" t="str">
        <f t="shared" si="168"/>
        <v/>
      </c>
      <c r="IW23" s="48">
        <f t="shared" si="169"/>
        <v>35.233205115457757</v>
      </c>
      <c r="IX23" s="48" t="str">
        <f t="shared" si="170"/>
        <v/>
      </c>
      <c r="IY23" s="48" t="str">
        <f t="shared" si="171"/>
        <v/>
      </c>
      <c r="IZ23" s="48" t="str">
        <f t="shared" si="172"/>
        <v/>
      </c>
      <c r="JA23" s="48" t="str">
        <f t="shared" si="173"/>
        <v/>
      </c>
      <c r="JB23" s="48" t="str">
        <f t="shared" si="174"/>
        <v/>
      </c>
      <c r="JC23" s="48" t="str">
        <f t="shared" si="175"/>
        <v/>
      </c>
      <c r="JD23" s="48" t="str">
        <f t="shared" si="176"/>
        <v/>
      </c>
      <c r="JE23" s="48" t="str">
        <f t="shared" si="177"/>
        <v/>
      </c>
      <c r="JF23" s="49">
        <f t="shared" si="102"/>
        <v>35.233205115457757</v>
      </c>
      <c r="JG23" s="49">
        <f t="shared" si="178"/>
        <v>39.984476497920923</v>
      </c>
      <c r="JH23" s="30">
        <v>15</v>
      </c>
      <c r="JI23" s="50" t="str">
        <f t="shared" si="179"/>
        <v/>
      </c>
      <c r="JJ23" s="50">
        <f t="shared" si="180"/>
        <v>39.441386522690422</v>
      </c>
      <c r="JK23" s="50" t="str">
        <f t="shared" si="181"/>
        <v/>
      </c>
      <c r="JL23" s="50">
        <f t="shared" si="182"/>
        <v>36.462654193257109</v>
      </c>
      <c r="JM23" s="50" t="str">
        <f t="shared" si="183"/>
        <v/>
      </c>
      <c r="JN23" s="50" t="str">
        <f t="shared" si="184"/>
        <v/>
      </c>
      <c r="JO23" s="50" t="str">
        <f t="shared" si="185"/>
        <v/>
      </c>
      <c r="JP23" s="50">
        <f t="shared" si="186"/>
        <v>37.513730186421782</v>
      </c>
      <c r="JQ23" s="50">
        <f t="shared" si="187"/>
        <v>37.131012416758765</v>
      </c>
      <c r="JR23" s="50">
        <f t="shared" si="188"/>
        <v>40</v>
      </c>
      <c r="JS23" s="50" t="str">
        <f t="shared" si="189"/>
        <v/>
      </c>
      <c r="JT23" s="50">
        <f t="shared" si="190"/>
        <v>35.233205115457757</v>
      </c>
      <c r="JU23" s="50" t="str">
        <f t="shared" si="191"/>
        <v/>
      </c>
      <c r="JV23" s="50" t="str">
        <f t="shared" si="192"/>
        <v/>
      </c>
      <c r="JW23" s="50" t="str">
        <f t="shared" si="193"/>
        <v/>
      </c>
      <c r="JX23" s="50" t="str">
        <f t="shared" si="194"/>
        <v/>
      </c>
      <c r="JY23" s="50" t="str">
        <f t="shared" si="195"/>
        <v/>
      </c>
      <c r="JZ23" s="50" t="str">
        <f t="shared" si="196"/>
        <v/>
      </c>
      <c r="KA23" s="50" t="str">
        <f t="shared" si="197"/>
        <v/>
      </c>
      <c r="KB23" s="50" t="str">
        <f t="shared" si="198"/>
        <v/>
      </c>
      <c r="KC23" s="30">
        <v>15</v>
      </c>
      <c r="KD23" s="115"/>
      <c r="KE23" s="134">
        <v>72</v>
      </c>
      <c r="KF23" s="134">
        <v>24</v>
      </c>
      <c r="KG23" s="122">
        <f>5*12</f>
        <v>60</v>
      </c>
      <c r="KH23" s="130"/>
      <c r="KI23" s="133"/>
      <c r="KJ23" s="130"/>
      <c r="KK23" s="122">
        <v>24</v>
      </c>
      <c r="KL23" s="122">
        <f>12*6+1</f>
        <v>73</v>
      </c>
      <c r="KM23" s="122">
        <f>12*6</f>
        <v>72</v>
      </c>
      <c r="KN23" s="122">
        <f>6*12</f>
        <v>72</v>
      </c>
      <c r="KO23" s="122">
        <f t="shared" ref="KO23:KO31" si="204">12*3</f>
        <v>36</v>
      </c>
      <c r="KP23" s="131"/>
      <c r="KQ23" s="130"/>
      <c r="KR23" s="131"/>
      <c r="KS23" s="130"/>
      <c r="KT23" s="130"/>
      <c r="KU23" s="130"/>
      <c r="KV23" s="130"/>
      <c r="KW23" s="130"/>
      <c r="KX23" s="30">
        <v>15</v>
      </c>
      <c r="KY23" s="67">
        <f t="shared" si="113"/>
        <v>0</v>
      </c>
      <c r="KZ23" s="67">
        <f t="shared" si="114"/>
        <v>60</v>
      </c>
      <c r="LA23" s="67">
        <f t="shared" si="115"/>
        <v>0</v>
      </c>
      <c r="LB23" s="67">
        <f t="shared" si="116"/>
        <v>30</v>
      </c>
      <c r="LC23" s="67">
        <f t="shared" si="117"/>
        <v>0</v>
      </c>
      <c r="LD23" s="67">
        <f t="shared" si="118"/>
        <v>0</v>
      </c>
      <c r="LE23" s="67">
        <f t="shared" si="119"/>
        <v>0</v>
      </c>
      <c r="LF23" s="67">
        <f t="shared" si="120"/>
        <v>0</v>
      </c>
      <c r="LG23" s="67">
        <f t="shared" si="121"/>
        <v>60</v>
      </c>
      <c r="LH23" s="67">
        <f t="shared" si="122"/>
        <v>60</v>
      </c>
      <c r="LI23" s="67">
        <f t="shared" si="123"/>
        <v>60</v>
      </c>
      <c r="LJ23" s="67">
        <f t="shared" si="124"/>
        <v>10</v>
      </c>
      <c r="LK23" s="67">
        <f t="shared" si="125"/>
        <v>0</v>
      </c>
      <c r="LL23" s="67">
        <f t="shared" si="126"/>
        <v>0</v>
      </c>
      <c r="LM23" s="67">
        <f t="shared" si="127"/>
        <v>0</v>
      </c>
      <c r="LN23" s="67">
        <f t="shared" si="128"/>
        <v>0</v>
      </c>
      <c r="LO23" s="67">
        <f t="shared" si="129"/>
        <v>0</v>
      </c>
      <c r="LP23" s="67">
        <f t="shared" si="130"/>
        <v>0</v>
      </c>
      <c r="LQ23" s="67">
        <f t="shared" si="131"/>
        <v>0</v>
      </c>
      <c r="LR23" s="67">
        <f t="shared" si="132"/>
        <v>0</v>
      </c>
      <c r="LS23" s="30">
        <v>15</v>
      </c>
      <c r="LT23" s="51" t="str">
        <f t="shared" si="133"/>
        <v/>
      </c>
      <c r="LU23" s="51">
        <f t="shared" si="134"/>
        <v>99.441386522690422</v>
      </c>
      <c r="LV23" s="51" t="str">
        <f t="shared" si="135"/>
        <v/>
      </c>
      <c r="LW23" s="51">
        <f t="shared" si="136"/>
        <v>66.462654193257109</v>
      </c>
      <c r="LX23" s="51" t="str">
        <f t="shared" si="137"/>
        <v/>
      </c>
      <c r="LY23" s="51" t="str">
        <f t="shared" si="138"/>
        <v/>
      </c>
      <c r="LZ23" s="51" t="str">
        <f t="shared" si="139"/>
        <v/>
      </c>
      <c r="MA23" s="51">
        <f t="shared" si="140"/>
        <v>37.513730186421782</v>
      </c>
      <c r="MB23" s="51">
        <f t="shared" si="141"/>
        <v>97.131012416758765</v>
      </c>
      <c r="MC23" s="51">
        <f t="shared" si="142"/>
        <v>100</v>
      </c>
      <c r="MD23" s="51" t="str">
        <f t="shared" si="143"/>
        <v/>
      </c>
      <c r="ME23" s="51">
        <f t="shared" si="144"/>
        <v>45.233205115457757</v>
      </c>
      <c r="MF23" s="51" t="str">
        <f t="shared" si="145"/>
        <v/>
      </c>
      <c r="MG23" s="51" t="str">
        <f t="shared" si="146"/>
        <v/>
      </c>
      <c r="MH23" s="51" t="str">
        <f t="shared" si="147"/>
        <v/>
      </c>
      <c r="MI23" s="51" t="str">
        <f t="shared" si="148"/>
        <v/>
      </c>
      <c r="MJ23" s="51" t="str">
        <f t="shared" si="149"/>
        <v/>
      </c>
      <c r="MK23" s="51" t="str">
        <f t="shared" si="150"/>
        <v/>
      </c>
      <c r="ML23" s="51" t="str">
        <f t="shared" si="151"/>
        <v/>
      </c>
      <c r="MM23" s="51" t="str">
        <f t="shared" si="152"/>
        <v/>
      </c>
      <c r="MN23" s="144">
        <f t="shared" si="153"/>
        <v>100</v>
      </c>
      <c r="MO23" s="29" t="str">
        <f t="shared" si="154"/>
        <v>10. LAB BRANDS S.A NIT.:  860.028.662-8</v>
      </c>
      <c r="MP23" s="68">
        <f t="shared" si="155"/>
        <v>11542003</v>
      </c>
      <c r="MQ23" s="30">
        <v>15</v>
      </c>
      <c r="MR23" s="137">
        <f t="shared" si="199"/>
        <v>1326657</v>
      </c>
      <c r="MS23" s="137" t="str">
        <f t="shared" si="200"/>
        <v>ADJUDICADO</v>
      </c>
    </row>
    <row r="24" spans="1:357" ht="33.75" x14ac:dyDescent="0.15">
      <c r="A24" s="43"/>
      <c r="B24" s="61" t="s">
        <v>75</v>
      </c>
      <c r="C24" s="61" t="s">
        <v>84</v>
      </c>
      <c r="D24" s="61" t="s">
        <v>85</v>
      </c>
      <c r="E24" s="61" t="s">
        <v>88</v>
      </c>
      <c r="F24" s="61">
        <v>1</v>
      </c>
      <c r="G24" s="23">
        <v>18643928.73</v>
      </c>
      <c r="H24" s="29">
        <v>16</v>
      </c>
      <c r="I24" s="105" t="s">
        <v>61</v>
      </c>
      <c r="J24" s="105" t="s">
        <v>61</v>
      </c>
      <c r="K24" s="105" t="s">
        <v>61</v>
      </c>
      <c r="L24" s="101" t="s">
        <v>61</v>
      </c>
      <c r="M24" s="101" t="s">
        <v>61</v>
      </c>
      <c r="N24" s="106" t="s">
        <v>61</v>
      </c>
      <c r="O24" s="101" t="s">
        <v>61</v>
      </c>
      <c r="P24" s="101" t="s">
        <v>61</v>
      </c>
      <c r="Q24" s="101" t="s">
        <v>61</v>
      </c>
      <c r="R24" s="101" t="s">
        <v>61</v>
      </c>
      <c r="S24" s="101" t="s">
        <v>61</v>
      </c>
      <c r="T24" s="86">
        <v>13054300</v>
      </c>
      <c r="U24" s="101" t="s">
        <v>61</v>
      </c>
      <c r="V24" s="101" t="s">
        <v>61</v>
      </c>
      <c r="W24" s="101" t="s">
        <v>61</v>
      </c>
      <c r="X24" s="101" t="s">
        <v>61</v>
      </c>
      <c r="Y24" s="101" t="s">
        <v>61</v>
      </c>
      <c r="Z24" s="101" t="s">
        <v>61</v>
      </c>
      <c r="AA24" s="101" t="s">
        <v>61</v>
      </c>
      <c r="AB24" s="101" t="s">
        <v>61</v>
      </c>
      <c r="AC24" s="41">
        <v>16</v>
      </c>
      <c r="AD24" s="103" t="str">
        <f t="shared" si="0"/>
        <v>NC</v>
      </c>
      <c r="AE24" s="103" t="str">
        <f t="shared" si="1"/>
        <v>NC</v>
      </c>
      <c r="AF24" s="103" t="str">
        <f t="shared" si="2"/>
        <v>NC</v>
      </c>
      <c r="AG24" s="103" t="str">
        <f t="shared" si="3"/>
        <v>NC</v>
      </c>
      <c r="AH24" s="103" t="str">
        <f t="shared" si="4"/>
        <v>NC</v>
      </c>
      <c r="AI24" s="103" t="str">
        <f t="shared" si="5"/>
        <v>NC</v>
      </c>
      <c r="AJ24" s="103" t="str">
        <f t="shared" si="6"/>
        <v>NC</v>
      </c>
      <c r="AK24" s="103" t="str">
        <f t="shared" si="7"/>
        <v>NC</v>
      </c>
      <c r="AL24" s="103" t="str">
        <f t="shared" si="8"/>
        <v>NC</v>
      </c>
      <c r="AM24" s="103" t="str">
        <f t="shared" si="9"/>
        <v>NC</v>
      </c>
      <c r="AN24" s="103" t="str">
        <f t="shared" si="10"/>
        <v>NC</v>
      </c>
      <c r="AO24" s="103">
        <f t="shared" si="11"/>
        <v>13054300</v>
      </c>
      <c r="AP24" s="103" t="str">
        <f t="shared" si="12"/>
        <v>NC</v>
      </c>
      <c r="AQ24" s="103" t="str">
        <f t="shared" si="13"/>
        <v>NC</v>
      </c>
      <c r="AR24" s="103" t="str">
        <f t="shared" si="14"/>
        <v>NC</v>
      </c>
      <c r="AS24" s="103" t="str">
        <f t="shared" si="15"/>
        <v>NC</v>
      </c>
      <c r="AT24" s="103" t="str">
        <f t="shared" si="16"/>
        <v>NC</v>
      </c>
      <c r="AU24" s="103" t="str">
        <f t="shared" si="17"/>
        <v>NC</v>
      </c>
      <c r="AV24" s="103" t="str">
        <f t="shared" si="18"/>
        <v>NC</v>
      </c>
      <c r="AW24" s="103" t="str">
        <f t="shared" si="19"/>
        <v>NC</v>
      </c>
      <c r="AX24" s="29">
        <v>16</v>
      </c>
      <c r="AY24" s="94" t="s">
        <v>63</v>
      </c>
      <c r="AZ24" s="94" t="s">
        <v>63</v>
      </c>
      <c r="BA24" s="94" t="s">
        <v>63</v>
      </c>
      <c r="BB24" s="92" t="s">
        <v>63</v>
      </c>
      <c r="BC24" s="92" t="s">
        <v>63</v>
      </c>
      <c r="BD24" s="95" t="s">
        <v>63</v>
      </c>
      <c r="BE24" s="92" t="s">
        <v>63</v>
      </c>
      <c r="BF24" s="92" t="s">
        <v>63</v>
      </c>
      <c r="BG24" s="92" t="s">
        <v>63</v>
      </c>
      <c r="BH24" s="92" t="s">
        <v>63</v>
      </c>
      <c r="BI24" s="92" t="s">
        <v>63</v>
      </c>
      <c r="BJ24" s="90" t="s">
        <v>62</v>
      </c>
      <c r="BK24" s="92" t="s">
        <v>63</v>
      </c>
      <c r="BL24" s="92" t="s">
        <v>63</v>
      </c>
      <c r="BM24" s="92" t="s">
        <v>63</v>
      </c>
      <c r="BN24" s="92" t="s">
        <v>63</v>
      </c>
      <c r="BO24" s="92" t="s">
        <v>63</v>
      </c>
      <c r="BP24" s="92" t="s">
        <v>63</v>
      </c>
      <c r="BQ24" s="92" t="s">
        <v>63</v>
      </c>
      <c r="BR24" s="92" t="s">
        <v>63</v>
      </c>
      <c r="BS24" s="30">
        <v>16</v>
      </c>
      <c r="BT24" s="94" t="s">
        <v>62</v>
      </c>
      <c r="BU24" s="94" t="s">
        <v>62</v>
      </c>
      <c r="BV24" s="94" t="s">
        <v>62</v>
      </c>
      <c r="BW24" s="92" t="s">
        <v>62</v>
      </c>
      <c r="BX24" s="92" t="s">
        <v>62</v>
      </c>
      <c r="BY24" s="95" t="s">
        <v>62</v>
      </c>
      <c r="BZ24" s="92" t="s">
        <v>63</v>
      </c>
      <c r="CA24" s="92" t="s">
        <v>62</v>
      </c>
      <c r="CB24" s="92" t="s">
        <v>62</v>
      </c>
      <c r="CC24" s="92" t="s">
        <v>62</v>
      </c>
      <c r="CD24" s="92" t="s">
        <v>63</v>
      </c>
      <c r="CE24" s="104" t="s">
        <v>62</v>
      </c>
      <c r="CF24" s="92" t="s">
        <v>62</v>
      </c>
      <c r="CG24" s="92" t="s">
        <v>63</v>
      </c>
      <c r="CH24" s="92" t="s">
        <v>62</v>
      </c>
      <c r="CI24" s="92" t="s">
        <v>63</v>
      </c>
      <c r="CJ24" s="92" t="s">
        <v>62</v>
      </c>
      <c r="CK24" s="92" t="s">
        <v>62</v>
      </c>
      <c r="CL24" s="92" t="s">
        <v>62</v>
      </c>
      <c r="CM24" s="92" t="s">
        <v>62</v>
      </c>
      <c r="CN24" s="29">
        <v>16</v>
      </c>
      <c r="CO24" s="115" t="s">
        <v>62</v>
      </c>
      <c r="CP24" s="115" t="s">
        <v>62</v>
      </c>
      <c r="CQ24" s="115" t="s">
        <v>62</v>
      </c>
      <c r="CR24" s="113" t="s">
        <v>62</v>
      </c>
      <c r="CS24" s="113" t="s">
        <v>62</v>
      </c>
      <c r="CT24" s="116" t="s">
        <v>62</v>
      </c>
      <c r="CU24" s="113" t="s">
        <v>62</v>
      </c>
      <c r="CV24" s="113" t="s">
        <v>62</v>
      </c>
      <c r="CW24" s="113" t="s">
        <v>62</v>
      </c>
      <c r="CX24" s="113" t="s">
        <v>62</v>
      </c>
      <c r="CY24" s="113" t="s">
        <v>63</v>
      </c>
      <c r="CZ24" s="112" t="s">
        <v>62</v>
      </c>
      <c r="DA24" s="113" t="s">
        <v>62</v>
      </c>
      <c r="DB24" s="113" t="s">
        <v>62</v>
      </c>
      <c r="DC24" s="113" t="s">
        <v>62</v>
      </c>
      <c r="DD24" s="113" t="s">
        <v>62</v>
      </c>
      <c r="DE24" s="113" t="s">
        <v>62</v>
      </c>
      <c r="DF24" s="113" t="s">
        <v>62</v>
      </c>
      <c r="DG24" s="113" t="s">
        <v>62</v>
      </c>
      <c r="DH24" s="113" t="s">
        <v>62</v>
      </c>
      <c r="DI24" s="30">
        <v>16</v>
      </c>
      <c r="DJ24" s="42" t="str">
        <f t="shared" si="20"/>
        <v>NO CUMPLE</v>
      </c>
      <c r="DK24" s="42" t="str">
        <f t="shared" si="21"/>
        <v>NO CUMPLE</v>
      </c>
      <c r="DL24" s="42" t="str">
        <f t="shared" si="22"/>
        <v>NO CUMPLE</v>
      </c>
      <c r="DM24" s="42" t="str">
        <f t="shared" si="23"/>
        <v>NO CUMPLE</v>
      </c>
      <c r="DN24" s="42" t="str">
        <f t="shared" si="24"/>
        <v>NO CUMPLE</v>
      </c>
      <c r="DO24" s="42" t="str">
        <f t="shared" si="25"/>
        <v>NO CUMPLE</v>
      </c>
      <c r="DP24" s="42" t="str">
        <f t="shared" si="26"/>
        <v>NO CUMPLE</v>
      </c>
      <c r="DQ24" s="42" t="str">
        <f t="shared" si="27"/>
        <v>NO CUMPLE</v>
      </c>
      <c r="DR24" s="42" t="str">
        <f t="shared" si="28"/>
        <v>NO CUMPLE</v>
      </c>
      <c r="DS24" s="42" t="str">
        <f t="shared" si="29"/>
        <v>NO CUMPLE</v>
      </c>
      <c r="DT24" s="42" t="str">
        <f t="shared" si="30"/>
        <v>NO CUMPLE</v>
      </c>
      <c r="DU24" s="42" t="str">
        <f t="shared" si="31"/>
        <v>CUMPLE</v>
      </c>
      <c r="DV24" s="42" t="str">
        <f t="shared" si="32"/>
        <v>NO CUMPLE</v>
      </c>
      <c r="DW24" s="42" t="str">
        <f t="shared" si="33"/>
        <v>NO CUMPLE</v>
      </c>
      <c r="DX24" s="42" t="str">
        <f t="shared" si="34"/>
        <v>NO CUMPLE</v>
      </c>
      <c r="DY24" s="42" t="str">
        <f t="shared" si="35"/>
        <v>NO CUMPLE</v>
      </c>
      <c r="DZ24" s="42" t="str">
        <f t="shared" si="36"/>
        <v>NO CUMPLE</v>
      </c>
      <c r="EA24" s="42" t="str">
        <f t="shared" si="37"/>
        <v>NO CUMPLE</v>
      </c>
      <c r="EB24" s="42" t="str">
        <f t="shared" si="38"/>
        <v>NO CUMPLE</v>
      </c>
      <c r="EC24" s="42" t="str">
        <f t="shared" si="39"/>
        <v>NO CUMPLE</v>
      </c>
      <c r="ED24" s="29">
        <v>16</v>
      </c>
      <c r="EE24" s="124" t="s">
        <v>61</v>
      </c>
      <c r="EF24" s="124" t="s">
        <v>61</v>
      </c>
      <c r="EG24" s="124" t="s">
        <v>61</v>
      </c>
      <c r="EH24" s="65" t="s">
        <v>61</v>
      </c>
      <c r="EI24" s="65" t="s">
        <v>61</v>
      </c>
      <c r="EJ24" s="125" t="s">
        <v>61</v>
      </c>
      <c r="EK24" s="65" t="s">
        <v>61</v>
      </c>
      <c r="EL24" s="65" t="s">
        <v>61</v>
      </c>
      <c r="EM24" s="65" t="s">
        <v>61</v>
      </c>
      <c r="EN24" s="65" t="s">
        <v>61</v>
      </c>
      <c r="EO24" s="65" t="s">
        <v>61</v>
      </c>
      <c r="EP24" s="122" t="s">
        <v>62</v>
      </c>
      <c r="EQ24" s="65" t="s">
        <v>61</v>
      </c>
      <c r="ER24" s="65" t="s">
        <v>61</v>
      </c>
      <c r="ES24" s="65" t="s">
        <v>61</v>
      </c>
      <c r="ET24" s="65" t="s">
        <v>61</v>
      </c>
      <c r="EU24" s="65" t="s">
        <v>61</v>
      </c>
      <c r="EV24" s="65" t="s">
        <v>61</v>
      </c>
      <c r="EW24" s="65" t="s">
        <v>61</v>
      </c>
      <c r="EX24" s="65" t="s">
        <v>61</v>
      </c>
      <c r="EY24" s="29">
        <v>16</v>
      </c>
      <c r="EZ24" s="124" t="s">
        <v>61</v>
      </c>
      <c r="FA24" s="124" t="s">
        <v>61</v>
      </c>
      <c r="FB24" s="124" t="s">
        <v>61</v>
      </c>
      <c r="FC24" s="65" t="s">
        <v>61</v>
      </c>
      <c r="FD24" s="65" t="s">
        <v>61</v>
      </c>
      <c r="FE24" s="125" t="s">
        <v>61</v>
      </c>
      <c r="FF24" s="65" t="s">
        <v>61</v>
      </c>
      <c r="FG24" s="65" t="s">
        <v>61</v>
      </c>
      <c r="FH24" s="65" t="s">
        <v>61</v>
      </c>
      <c r="FI24" s="65" t="s">
        <v>61</v>
      </c>
      <c r="FJ24" s="65" t="s">
        <v>61</v>
      </c>
      <c r="FK24" s="122" t="s">
        <v>62</v>
      </c>
      <c r="FL24" s="65" t="s">
        <v>61</v>
      </c>
      <c r="FM24" s="65" t="s">
        <v>61</v>
      </c>
      <c r="FN24" s="65" t="s">
        <v>61</v>
      </c>
      <c r="FO24" s="65" t="s">
        <v>61</v>
      </c>
      <c r="FP24" s="65" t="s">
        <v>61</v>
      </c>
      <c r="FQ24" s="65" t="s">
        <v>61</v>
      </c>
      <c r="FR24" s="65" t="s">
        <v>61</v>
      </c>
      <c r="FS24" s="65" t="s">
        <v>61</v>
      </c>
      <c r="FT24" s="29">
        <v>16</v>
      </c>
      <c r="FU24" s="24" t="str">
        <f t="shared" si="40"/>
        <v/>
      </c>
      <c r="FV24" s="24" t="str">
        <f t="shared" si="41"/>
        <v/>
      </c>
      <c r="FW24" s="24" t="str">
        <f t="shared" si="42"/>
        <v/>
      </c>
      <c r="FX24" s="24" t="str">
        <f t="shared" si="43"/>
        <v/>
      </c>
      <c r="FY24" s="24" t="str">
        <f t="shared" si="44"/>
        <v/>
      </c>
      <c r="FZ24" s="24" t="str">
        <f t="shared" si="45"/>
        <v/>
      </c>
      <c r="GA24" s="24" t="str">
        <f t="shared" si="46"/>
        <v/>
      </c>
      <c r="GB24" s="24" t="str">
        <f t="shared" si="47"/>
        <v/>
      </c>
      <c r="GC24" s="24" t="str">
        <f t="shared" si="48"/>
        <v/>
      </c>
      <c r="GD24" s="24" t="str">
        <f t="shared" si="49"/>
        <v/>
      </c>
      <c r="GE24" s="24" t="str">
        <f t="shared" si="50"/>
        <v/>
      </c>
      <c r="GF24" s="24">
        <f t="shared" si="51"/>
        <v>13054300</v>
      </c>
      <c r="GG24" s="24" t="str">
        <f t="shared" si="52"/>
        <v/>
      </c>
      <c r="GH24" s="24" t="str">
        <f t="shared" si="53"/>
        <v/>
      </c>
      <c r="GI24" s="24" t="str">
        <f t="shared" si="54"/>
        <v/>
      </c>
      <c r="GJ24" s="24" t="str">
        <f t="shared" si="55"/>
        <v/>
      </c>
      <c r="GK24" s="24" t="str">
        <f t="shared" si="56"/>
        <v/>
      </c>
      <c r="GL24" s="24" t="str">
        <f t="shared" si="57"/>
        <v/>
      </c>
      <c r="GM24" s="24" t="str">
        <f t="shared" si="58"/>
        <v/>
      </c>
      <c r="GN24" s="24" t="str">
        <f t="shared" si="59"/>
        <v/>
      </c>
      <c r="GO24" s="24">
        <v>18643928.73</v>
      </c>
      <c r="GP24" s="24">
        <v>18643928.73</v>
      </c>
      <c r="GQ24" s="44">
        <f t="shared" si="60"/>
        <v>1</v>
      </c>
      <c r="GR24" s="44">
        <f t="shared" si="156"/>
        <v>1</v>
      </c>
      <c r="GS24" s="145">
        <f t="shared" si="203"/>
        <v>15849114.369999999</v>
      </c>
      <c r="GT24" s="45">
        <f t="shared" si="157"/>
        <v>59434.178887499998</v>
      </c>
      <c r="GU24" s="29">
        <v>16</v>
      </c>
      <c r="GV24" s="46" t="str">
        <f t="shared" si="61"/>
        <v/>
      </c>
      <c r="GW24" s="46" t="str">
        <f t="shared" si="62"/>
        <v/>
      </c>
      <c r="GX24" s="46" t="str">
        <f t="shared" si="63"/>
        <v/>
      </c>
      <c r="GY24" s="46" t="str">
        <f t="shared" si="64"/>
        <v/>
      </c>
      <c r="GZ24" s="46" t="str">
        <f t="shared" si="65"/>
        <v/>
      </c>
      <c r="HA24" s="46" t="str">
        <f t="shared" si="66"/>
        <v/>
      </c>
      <c r="HB24" s="46" t="str">
        <f t="shared" si="67"/>
        <v/>
      </c>
      <c r="HC24" s="46" t="str">
        <f t="shared" si="68"/>
        <v/>
      </c>
      <c r="HD24" s="46" t="str">
        <f t="shared" si="69"/>
        <v/>
      </c>
      <c r="HE24" s="46" t="str">
        <f t="shared" si="70"/>
        <v/>
      </c>
      <c r="HF24" s="46" t="str">
        <f t="shared" si="71"/>
        <v/>
      </c>
      <c r="HG24" s="46">
        <f t="shared" si="72"/>
        <v>21964.297722880692</v>
      </c>
      <c r="HH24" s="46" t="str">
        <f t="shared" si="73"/>
        <v/>
      </c>
      <c r="HI24" s="46" t="str">
        <f t="shared" si="74"/>
        <v/>
      </c>
      <c r="HJ24" s="46" t="str">
        <f t="shared" si="75"/>
        <v/>
      </c>
      <c r="HK24" s="46" t="str">
        <f t="shared" si="76"/>
        <v/>
      </c>
      <c r="HL24" s="46" t="str">
        <f t="shared" si="77"/>
        <v/>
      </c>
      <c r="HM24" s="46" t="str">
        <f t="shared" si="78"/>
        <v/>
      </c>
      <c r="HN24" s="46" t="str">
        <f t="shared" si="79"/>
        <v/>
      </c>
      <c r="HO24" s="46" t="str">
        <f t="shared" si="80"/>
        <v/>
      </c>
      <c r="HP24" s="30">
        <v>16</v>
      </c>
      <c r="HQ24" s="47" t="str">
        <f t="shared" si="81"/>
        <v/>
      </c>
      <c r="HR24" s="47" t="str">
        <f t="shared" si="82"/>
        <v/>
      </c>
      <c r="HS24" s="47" t="str">
        <f t="shared" si="83"/>
        <v/>
      </c>
      <c r="HT24" s="47" t="str">
        <f t="shared" si="84"/>
        <v/>
      </c>
      <c r="HU24" s="47" t="str">
        <f t="shared" si="85"/>
        <v/>
      </c>
      <c r="HV24" s="47" t="str">
        <f t="shared" si="86"/>
        <v/>
      </c>
      <c r="HW24" s="47" t="str">
        <f t="shared" si="87"/>
        <v/>
      </c>
      <c r="HX24" s="47" t="str">
        <f t="shared" si="88"/>
        <v/>
      </c>
      <c r="HY24" s="47" t="str">
        <f t="shared" si="89"/>
        <v/>
      </c>
      <c r="HZ24" s="47" t="str">
        <f t="shared" si="90"/>
        <v/>
      </c>
      <c r="IA24" s="47" t="str">
        <f t="shared" si="91"/>
        <v/>
      </c>
      <c r="IB24" s="47">
        <f t="shared" si="92"/>
        <v>2794814.3699999992</v>
      </c>
      <c r="IC24" s="47" t="str">
        <f t="shared" si="93"/>
        <v/>
      </c>
      <c r="ID24" s="47" t="str">
        <f t="shared" si="94"/>
        <v/>
      </c>
      <c r="IE24" s="47" t="str">
        <f t="shared" si="95"/>
        <v/>
      </c>
      <c r="IF24" s="47" t="str">
        <f t="shared" si="96"/>
        <v/>
      </c>
      <c r="IG24" s="47" t="str">
        <f t="shared" si="97"/>
        <v/>
      </c>
      <c r="IH24" s="47" t="str">
        <f t="shared" si="98"/>
        <v/>
      </c>
      <c r="II24" s="47" t="str">
        <f t="shared" si="99"/>
        <v/>
      </c>
      <c r="IJ24" s="47" t="str">
        <f t="shared" si="100"/>
        <v/>
      </c>
      <c r="IK24" s="29">
        <v>16</v>
      </c>
      <c r="IL24" s="48" t="str">
        <f t="shared" si="158"/>
        <v/>
      </c>
      <c r="IM24" s="48" t="str">
        <f t="shared" si="159"/>
        <v/>
      </c>
      <c r="IN24" s="48" t="str">
        <f t="shared" si="160"/>
        <v/>
      </c>
      <c r="IO24" s="48" t="str">
        <f t="shared" si="161"/>
        <v/>
      </c>
      <c r="IP24" s="48" t="str">
        <f t="shared" si="162"/>
        <v/>
      </c>
      <c r="IQ24" s="48" t="str">
        <f t="shared" si="163"/>
        <v/>
      </c>
      <c r="IR24" s="48" t="str">
        <f t="shared" si="164"/>
        <v/>
      </c>
      <c r="IS24" s="48" t="str">
        <f t="shared" si="165"/>
        <v/>
      </c>
      <c r="IT24" s="48" t="str">
        <f t="shared" si="166"/>
        <v/>
      </c>
      <c r="IU24" s="48" t="str">
        <f t="shared" si="167"/>
        <v/>
      </c>
      <c r="IV24" s="48" t="str">
        <f t="shared" si="168"/>
        <v/>
      </c>
      <c r="IW24" s="48">
        <f t="shared" si="169"/>
        <v>32.946446584321045</v>
      </c>
      <c r="IX24" s="48" t="str">
        <f t="shared" si="170"/>
        <v/>
      </c>
      <c r="IY24" s="48" t="str">
        <f t="shared" si="171"/>
        <v/>
      </c>
      <c r="IZ24" s="48" t="str">
        <f t="shared" si="172"/>
        <v/>
      </c>
      <c r="JA24" s="48" t="str">
        <f t="shared" si="173"/>
        <v/>
      </c>
      <c r="JB24" s="48" t="str">
        <f t="shared" si="174"/>
        <v/>
      </c>
      <c r="JC24" s="48" t="str">
        <f t="shared" si="175"/>
        <v/>
      </c>
      <c r="JD24" s="48" t="str">
        <f t="shared" si="176"/>
        <v/>
      </c>
      <c r="JE24" s="48" t="str">
        <f t="shared" si="177"/>
        <v/>
      </c>
      <c r="JF24" s="49">
        <f t="shared" si="102"/>
        <v>32.946446584321045</v>
      </c>
      <c r="JG24" s="49">
        <f t="shared" si="178"/>
        <v>32.946446584321045</v>
      </c>
      <c r="JH24" s="29">
        <v>16</v>
      </c>
      <c r="JI24" s="50" t="str">
        <f t="shared" si="179"/>
        <v/>
      </c>
      <c r="JJ24" s="50" t="str">
        <f t="shared" si="180"/>
        <v/>
      </c>
      <c r="JK24" s="50" t="str">
        <f t="shared" si="181"/>
        <v/>
      </c>
      <c r="JL24" s="50" t="str">
        <f t="shared" si="182"/>
        <v/>
      </c>
      <c r="JM24" s="50" t="str">
        <f t="shared" si="183"/>
        <v/>
      </c>
      <c r="JN24" s="50" t="str">
        <f t="shared" si="184"/>
        <v/>
      </c>
      <c r="JO24" s="50" t="str">
        <f t="shared" si="185"/>
        <v/>
      </c>
      <c r="JP24" s="50" t="str">
        <f t="shared" si="186"/>
        <v/>
      </c>
      <c r="JQ24" s="50" t="str">
        <f t="shared" si="187"/>
        <v/>
      </c>
      <c r="JR24" s="50" t="str">
        <f t="shared" si="188"/>
        <v/>
      </c>
      <c r="JS24" s="50" t="str">
        <f t="shared" si="189"/>
        <v/>
      </c>
      <c r="JT24" s="50">
        <f t="shared" si="190"/>
        <v>40</v>
      </c>
      <c r="JU24" s="50" t="str">
        <f t="shared" si="191"/>
        <v/>
      </c>
      <c r="JV24" s="50" t="str">
        <f t="shared" si="192"/>
        <v/>
      </c>
      <c r="JW24" s="50" t="str">
        <f t="shared" si="193"/>
        <v/>
      </c>
      <c r="JX24" s="50" t="str">
        <f t="shared" si="194"/>
        <v/>
      </c>
      <c r="JY24" s="50" t="str">
        <f t="shared" si="195"/>
        <v/>
      </c>
      <c r="JZ24" s="50" t="str">
        <f t="shared" si="196"/>
        <v/>
      </c>
      <c r="KA24" s="50" t="str">
        <f t="shared" si="197"/>
        <v/>
      </c>
      <c r="KB24" s="50" t="str">
        <f t="shared" si="198"/>
        <v/>
      </c>
      <c r="KC24" s="30">
        <v>16</v>
      </c>
      <c r="KD24" s="115"/>
      <c r="KE24" s="115"/>
      <c r="KF24" s="115"/>
      <c r="KG24" s="130"/>
      <c r="KH24" s="130"/>
      <c r="KI24" s="133"/>
      <c r="KJ24" s="130"/>
      <c r="KK24" s="130"/>
      <c r="KL24" s="130"/>
      <c r="KM24" s="130"/>
      <c r="KN24" s="130"/>
      <c r="KO24" s="122">
        <f t="shared" si="204"/>
        <v>36</v>
      </c>
      <c r="KP24" s="130"/>
      <c r="KQ24" s="130"/>
      <c r="KR24" s="130"/>
      <c r="KS24" s="130"/>
      <c r="KT24" s="130"/>
      <c r="KU24" s="130"/>
      <c r="KV24" s="130"/>
      <c r="KW24" s="130"/>
      <c r="KX24" s="29">
        <v>16</v>
      </c>
      <c r="KY24" s="67">
        <f t="shared" si="113"/>
        <v>0</v>
      </c>
      <c r="KZ24" s="67">
        <f t="shared" si="114"/>
        <v>0</v>
      </c>
      <c r="LA24" s="67">
        <f t="shared" si="115"/>
        <v>0</v>
      </c>
      <c r="LB24" s="67">
        <f t="shared" si="116"/>
        <v>0</v>
      </c>
      <c r="LC24" s="67">
        <f t="shared" si="117"/>
        <v>0</v>
      </c>
      <c r="LD24" s="67">
        <f t="shared" si="118"/>
        <v>0</v>
      </c>
      <c r="LE24" s="67">
        <f t="shared" si="119"/>
        <v>0</v>
      </c>
      <c r="LF24" s="67">
        <f t="shared" si="120"/>
        <v>0</v>
      </c>
      <c r="LG24" s="67">
        <f t="shared" si="121"/>
        <v>0</v>
      </c>
      <c r="LH24" s="67">
        <f t="shared" si="122"/>
        <v>0</v>
      </c>
      <c r="LI24" s="67">
        <f t="shared" si="123"/>
        <v>0</v>
      </c>
      <c r="LJ24" s="67">
        <f t="shared" si="124"/>
        <v>10</v>
      </c>
      <c r="LK24" s="67">
        <f t="shared" si="125"/>
        <v>0</v>
      </c>
      <c r="LL24" s="67">
        <f t="shared" si="126"/>
        <v>0</v>
      </c>
      <c r="LM24" s="67">
        <f t="shared" si="127"/>
        <v>0</v>
      </c>
      <c r="LN24" s="67">
        <f t="shared" si="128"/>
        <v>0</v>
      </c>
      <c r="LO24" s="67">
        <f t="shared" si="129"/>
        <v>0</v>
      </c>
      <c r="LP24" s="67">
        <f t="shared" si="130"/>
        <v>0</v>
      </c>
      <c r="LQ24" s="67">
        <f t="shared" si="131"/>
        <v>0</v>
      </c>
      <c r="LR24" s="67">
        <f t="shared" si="132"/>
        <v>0</v>
      </c>
      <c r="LS24" s="30">
        <v>16</v>
      </c>
      <c r="LT24" s="51" t="str">
        <f t="shared" si="133"/>
        <v/>
      </c>
      <c r="LU24" s="51" t="str">
        <f t="shared" si="134"/>
        <v/>
      </c>
      <c r="LV24" s="51" t="str">
        <f t="shared" si="135"/>
        <v/>
      </c>
      <c r="LW24" s="51" t="str">
        <f t="shared" si="136"/>
        <v/>
      </c>
      <c r="LX24" s="51" t="str">
        <f t="shared" si="137"/>
        <v/>
      </c>
      <c r="LY24" s="51" t="str">
        <f t="shared" si="138"/>
        <v/>
      </c>
      <c r="LZ24" s="51" t="str">
        <f t="shared" si="139"/>
        <v/>
      </c>
      <c r="MA24" s="51" t="str">
        <f t="shared" si="140"/>
        <v/>
      </c>
      <c r="MB24" s="51" t="str">
        <f t="shared" si="141"/>
        <v/>
      </c>
      <c r="MC24" s="51" t="str">
        <f t="shared" si="142"/>
        <v/>
      </c>
      <c r="MD24" s="51" t="str">
        <f t="shared" si="143"/>
        <v/>
      </c>
      <c r="ME24" s="51">
        <f t="shared" si="144"/>
        <v>50</v>
      </c>
      <c r="MF24" s="51" t="str">
        <f t="shared" si="145"/>
        <v/>
      </c>
      <c r="MG24" s="51" t="str">
        <f t="shared" si="146"/>
        <v/>
      </c>
      <c r="MH24" s="51" t="str">
        <f t="shared" si="147"/>
        <v/>
      </c>
      <c r="MI24" s="51" t="str">
        <f t="shared" si="148"/>
        <v/>
      </c>
      <c r="MJ24" s="51" t="str">
        <f t="shared" si="149"/>
        <v/>
      </c>
      <c r="MK24" s="51" t="str">
        <f t="shared" si="150"/>
        <v/>
      </c>
      <c r="ML24" s="51" t="str">
        <f t="shared" si="151"/>
        <v/>
      </c>
      <c r="MM24" s="51" t="str">
        <f t="shared" si="152"/>
        <v/>
      </c>
      <c r="MN24" s="144">
        <f t="shared" si="153"/>
        <v>50</v>
      </c>
      <c r="MO24" s="29" t="str">
        <f t="shared" si="154"/>
        <v>12. KASSEL GROUP S.A.S.
NIT: 830.053.900-2</v>
      </c>
      <c r="MP24" s="68">
        <f t="shared" si="155"/>
        <v>13054300</v>
      </c>
      <c r="MQ24" s="30">
        <v>16</v>
      </c>
      <c r="MR24" s="137">
        <f t="shared" si="199"/>
        <v>5589628.7300000004</v>
      </c>
      <c r="MS24" s="137" t="str">
        <f t="shared" si="200"/>
        <v>ADJUDICADO</v>
      </c>
    </row>
    <row r="25" spans="1:357" ht="30.6" customHeight="1" x14ac:dyDescent="0.15">
      <c r="A25" s="43"/>
      <c r="B25" s="61" t="s">
        <v>75</v>
      </c>
      <c r="C25" s="61" t="s">
        <v>84</v>
      </c>
      <c r="D25" s="61" t="s">
        <v>85</v>
      </c>
      <c r="E25" s="61" t="s">
        <v>89</v>
      </c>
      <c r="F25" s="63">
        <v>2</v>
      </c>
      <c r="G25" s="23">
        <v>40990285.420000002</v>
      </c>
      <c r="H25" s="30">
        <v>17</v>
      </c>
      <c r="I25" s="88">
        <v>39032000</v>
      </c>
      <c r="J25" s="88">
        <v>40460000</v>
      </c>
      <c r="K25" s="105" t="s">
        <v>61</v>
      </c>
      <c r="L25" s="101" t="s">
        <v>61</v>
      </c>
      <c r="M25" s="101" t="s">
        <v>61</v>
      </c>
      <c r="N25" s="106" t="s">
        <v>61</v>
      </c>
      <c r="O25" s="101" t="s">
        <v>61</v>
      </c>
      <c r="P25" s="86">
        <v>39608912</v>
      </c>
      <c r="Q25" s="101" t="s">
        <v>61</v>
      </c>
      <c r="R25" s="101" t="s">
        <v>61</v>
      </c>
      <c r="S25" s="101" t="s">
        <v>61</v>
      </c>
      <c r="T25" s="86">
        <v>34962200</v>
      </c>
      <c r="U25" s="101" t="s">
        <v>61</v>
      </c>
      <c r="V25" s="102" t="s">
        <v>61</v>
      </c>
      <c r="W25" s="86">
        <v>33899998.859999999</v>
      </c>
      <c r="X25" s="101" t="s">
        <v>61</v>
      </c>
      <c r="Y25" s="101" t="s">
        <v>61</v>
      </c>
      <c r="Z25" s="101" t="s">
        <v>61</v>
      </c>
      <c r="AA25" s="102" t="s">
        <v>61</v>
      </c>
      <c r="AB25" s="101" t="s">
        <v>61</v>
      </c>
      <c r="AC25" s="41">
        <v>17</v>
      </c>
      <c r="AD25" s="103">
        <f t="shared" si="0"/>
        <v>39032000</v>
      </c>
      <c r="AE25" s="103">
        <f t="shared" si="1"/>
        <v>40460000</v>
      </c>
      <c r="AF25" s="103" t="str">
        <f t="shared" si="2"/>
        <v>NC</v>
      </c>
      <c r="AG25" s="103" t="str">
        <f t="shared" si="3"/>
        <v>NC</v>
      </c>
      <c r="AH25" s="103" t="str">
        <f t="shared" si="4"/>
        <v>NC</v>
      </c>
      <c r="AI25" s="103" t="str">
        <f t="shared" si="5"/>
        <v>NC</v>
      </c>
      <c r="AJ25" s="103" t="str">
        <f t="shared" si="6"/>
        <v>NC</v>
      </c>
      <c r="AK25" s="103">
        <f t="shared" si="7"/>
        <v>39608912</v>
      </c>
      <c r="AL25" s="103" t="str">
        <f t="shared" si="8"/>
        <v>NC</v>
      </c>
      <c r="AM25" s="103" t="str">
        <f t="shared" si="9"/>
        <v>NC</v>
      </c>
      <c r="AN25" s="103" t="str">
        <f t="shared" si="10"/>
        <v>NC</v>
      </c>
      <c r="AO25" s="103">
        <f t="shared" si="11"/>
        <v>34962200</v>
      </c>
      <c r="AP25" s="103" t="str">
        <f t="shared" si="12"/>
        <v>NC</v>
      </c>
      <c r="AQ25" s="103" t="str">
        <f t="shared" si="13"/>
        <v>NC</v>
      </c>
      <c r="AR25" s="103">
        <f t="shared" si="14"/>
        <v>33899998.859999999</v>
      </c>
      <c r="AS25" s="103" t="str">
        <f t="shared" si="15"/>
        <v>NC</v>
      </c>
      <c r="AT25" s="103" t="str">
        <f t="shared" si="16"/>
        <v>NC</v>
      </c>
      <c r="AU25" s="103" t="str">
        <f t="shared" si="17"/>
        <v>NC</v>
      </c>
      <c r="AV25" s="103" t="str">
        <f t="shared" si="18"/>
        <v>NC</v>
      </c>
      <c r="AW25" s="103" t="str">
        <f t="shared" si="19"/>
        <v>NC</v>
      </c>
      <c r="AX25" s="30">
        <v>17</v>
      </c>
      <c r="AY25" s="90" t="s">
        <v>62</v>
      </c>
      <c r="AZ25" s="90" t="s">
        <v>62</v>
      </c>
      <c r="BA25" s="94" t="s">
        <v>63</v>
      </c>
      <c r="BB25" s="92" t="s">
        <v>63</v>
      </c>
      <c r="BC25" s="92" t="s">
        <v>63</v>
      </c>
      <c r="BD25" s="95" t="s">
        <v>63</v>
      </c>
      <c r="BE25" s="92" t="s">
        <v>63</v>
      </c>
      <c r="BF25" s="90" t="s">
        <v>62</v>
      </c>
      <c r="BG25" s="92" t="s">
        <v>63</v>
      </c>
      <c r="BH25" s="92" t="s">
        <v>63</v>
      </c>
      <c r="BI25" s="92" t="s">
        <v>63</v>
      </c>
      <c r="BJ25" s="90" t="s">
        <v>63</v>
      </c>
      <c r="BK25" s="92" t="s">
        <v>63</v>
      </c>
      <c r="BL25" s="93" t="s">
        <v>63</v>
      </c>
      <c r="BM25" s="90" t="s">
        <v>63</v>
      </c>
      <c r="BN25" s="92" t="s">
        <v>63</v>
      </c>
      <c r="BO25" s="92" t="s">
        <v>63</v>
      </c>
      <c r="BP25" s="92" t="s">
        <v>63</v>
      </c>
      <c r="BQ25" s="93" t="s">
        <v>63</v>
      </c>
      <c r="BR25" s="92" t="s">
        <v>63</v>
      </c>
      <c r="BS25" s="30">
        <v>17</v>
      </c>
      <c r="BT25" s="97" t="s">
        <v>62</v>
      </c>
      <c r="BU25" s="97" t="s">
        <v>62</v>
      </c>
      <c r="BV25" s="94" t="s">
        <v>62</v>
      </c>
      <c r="BW25" s="92" t="s">
        <v>62</v>
      </c>
      <c r="BX25" s="92" t="s">
        <v>62</v>
      </c>
      <c r="BY25" s="95" t="s">
        <v>62</v>
      </c>
      <c r="BZ25" s="92" t="s">
        <v>63</v>
      </c>
      <c r="CA25" s="104" t="s">
        <v>62</v>
      </c>
      <c r="CB25" s="92" t="s">
        <v>62</v>
      </c>
      <c r="CC25" s="92" t="s">
        <v>62</v>
      </c>
      <c r="CD25" s="92" t="s">
        <v>63</v>
      </c>
      <c r="CE25" s="104" t="s">
        <v>62</v>
      </c>
      <c r="CF25" s="92" t="s">
        <v>62</v>
      </c>
      <c r="CG25" s="93" t="s">
        <v>63</v>
      </c>
      <c r="CH25" s="104" t="s">
        <v>62</v>
      </c>
      <c r="CI25" s="92" t="s">
        <v>63</v>
      </c>
      <c r="CJ25" s="92" t="s">
        <v>62</v>
      </c>
      <c r="CK25" s="92" t="s">
        <v>62</v>
      </c>
      <c r="CL25" s="93" t="s">
        <v>62</v>
      </c>
      <c r="CM25" s="92" t="s">
        <v>62</v>
      </c>
      <c r="CN25" s="30">
        <v>17</v>
      </c>
      <c r="CO25" s="118" t="s">
        <v>62</v>
      </c>
      <c r="CP25" s="118" t="s">
        <v>62</v>
      </c>
      <c r="CQ25" s="115" t="s">
        <v>62</v>
      </c>
      <c r="CR25" s="113" t="s">
        <v>62</v>
      </c>
      <c r="CS25" s="113" t="s">
        <v>62</v>
      </c>
      <c r="CT25" s="116" t="s">
        <v>62</v>
      </c>
      <c r="CU25" s="113" t="s">
        <v>62</v>
      </c>
      <c r="CV25" s="112" t="s">
        <v>62</v>
      </c>
      <c r="CW25" s="113" t="s">
        <v>62</v>
      </c>
      <c r="CX25" s="113" t="s">
        <v>62</v>
      </c>
      <c r="CY25" s="113" t="s">
        <v>63</v>
      </c>
      <c r="CZ25" s="112" t="s">
        <v>62</v>
      </c>
      <c r="DA25" s="113" t="s">
        <v>62</v>
      </c>
      <c r="DB25" s="114" t="s">
        <v>62</v>
      </c>
      <c r="DC25" s="112" t="s">
        <v>62</v>
      </c>
      <c r="DD25" s="113" t="s">
        <v>62</v>
      </c>
      <c r="DE25" s="113" t="s">
        <v>62</v>
      </c>
      <c r="DF25" s="113" t="s">
        <v>62</v>
      </c>
      <c r="DG25" s="114" t="s">
        <v>62</v>
      </c>
      <c r="DH25" s="113" t="s">
        <v>62</v>
      </c>
      <c r="DI25" s="30">
        <v>17</v>
      </c>
      <c r="DJ25" s="42" t="str">
        <f t="shared" si="20"/>
        <v>CUMPLE</v>
      </c>
      <c r="DK25" s="42" t="str">
        <f t="shared" si="21"/>
        <v>CUMPLE</v>
      </c>
      <c r="DL25" s="42" t="str">
        <f t="shared" si="22"/>
        <v>NO CUMPLE</v>
      </c>
      <c r="DM25" s="42" t="str">
        <f t="shared" si="23"/>
        <v>NO CUMPLE</v>
      </c>
      <c r="DN25" s="42" t="str">
        <f t="shared" si="24"/>
        <v>NO CUMPLE</v>
      </c>
      <c r="DO25" s="42" t="str">
        <f t="shared" si="25"/>
        <v>NO CUMPLE</v>
      </c>
      <c r="DP25" s="42" t="str">
        <f t="shared" si="26"/>
        <v>NO CUMPLE</v>
      </c>
      <c r="DQ25" s="42" t="str">
        <f t="shared" si="27"/>
        <v>CUMPLE</v>
      </c>
      <c r="DR25" s="42" t="str">
        <f t="shared" si="28"/>
        <v>NO CUMPLE</v>
      </c>
      <c r="DS25" s="42" t="str">
        <f t="shared" si="29"/>
        <v>NO CUMPLE</v>
      </c>
      <c r="DT25" s="42" t="str">
        <f t="shared" si="30"/>
        <v>NO CUMPLE</v>
      </c>
      <c r="DU25" s="42" t="str">
        <f t="shared" si="31"/>
        <v>NO CUMPLE</v>
      </c>
      <c r="DV25" s="42" t="str">
        <f t="shared" si="32"/>
        <v>NO CUMPLE</v>
      </c>
      <c r="DW25" s="42" t="str">
        <f t="shared" si="33"/>
        <v>NO CUMPLE</v>
      </c>
      <c r="DX25" s="42" t="str">
        <f t="shared" si="34"/>
        <v>NO CUMPLE</v>
      </c>
      <c r="DY25" s="42" t="str">
        <f t="shared" si="35"/>
        <v>NO CUMPLE</v>
      </c>
      <c r="DZ25" s="42" t="str">
        <f t="shared" si="36"/>
        <v>NO CUMPLE</v>
      </c>
      <c r="EA25" s="42" t="str">
        <f t="shared" si="37"/>
        <v>NO CUMPLE</v>
      </c>
      <c r="EB25" s="42" t="str">
        <f t="shared" si="38"/>
        <v>NO CUMPLE</v>
      </c>
      <c r="EC25" s="42" t="str">
        <f t="shared" si="39"/>
        <v>NO CUMPLE</v>
      </c>
      <c r="ED25" s="30">
        <v>17</v>
      </c>
      <c r="EE25" s="122" t="s">
        <v>62</v>
      </c>
      <c r="EF25" s="122" t="s">
        <v>62</v>
      </c>
      <c r="EG25" s="124" t="s">
        <v>61</v>
      </c>
      <c r="EH25" s="65" t="s">
        <v>61</v>
      </c>
      <c r="EI25" s="65" t="s">
        <v>61</v>
      </c>
      <c r="EJ25" s="125" t="s">
        <v>61</v>
      </c>
      <c r="EK25" s="65" t="s">
        <v>61</v>
      </c>
      <c r="EL25" s="122" t="s">
        <v>62</v>
      </c>
      <c r="EM25" s="65" t="s">
        <v>61</v>
      </c>
      <c r="EN25" s="65" t="s">
        <v>61</v>
      </c>
      <c r="EO25" s="65" t="s">
        <v>61</v>
      </c>
      <c r="EP25" s="122" t="s">
        <v>62</v>
      </c>
      <c r="EQ25" s="65" t="s">
        <v>61</v>
      </c>
      <c r="ER25" s="123" t="s">
        <v>61</v>
      </c>
      <c r="ES25" s="122" t="s">
        <v>62</v>
      </c>
      <c r="ET25" s="65" t="s">
        <v>61</v>
      </c>
      <c r="EU25" s="65" t="s">
        <v>61</v>
      </c>
      <c r="EV25" s="65" t="s">
        <v>61</v>
      </c>
      <c r="EW25" s="123" t="s">
        <v>61</v>
      </c>
      <c r="EX25" s="65" t="s">
        <v>61</v>
      </c>
      <c r="EY25" s="30">
        <v>17</v>
      </c>
      <c r="EZ25" s="122" t="s">
        <v>62</v>
      </c>
      <c r="FA25" s="122" t="s">
        <v>62</v>
      </c>
      <c r="FB25" s="124" t="s">
        <v>61</v>
      </c>
      <c r="FC25" s="65" t="s">
        <v>61</v>
      </c>
      <c r="FD25" s="65" t="s">
        <v>61</v>
      </c>
      <c r="FE25" s="125" t="s">
        <v>61</v>
      </c>
      <c r="FF25" s="65" t="s">
        <v>61</v>
      </c>
      <c r="FG25" s="122" t="s">
        <v>62</v>
      </c>
      <c r="FH25" s="65" t="s">
        <v>61</v>
      </c>
      <c r="FI25" s="65" t="s">
        <v>61</v>
      </c>
      <c r="FJ25" s="65" t="s">
        <v>61</v>
      </c>
      <c r="FK25" s="122" t="s">
        <v>63</v>
      </c>
      <c r="FL25" s="65" t="s">
        <v>61</v>
      </c>
      <c r="FM25" s="123" t="s">
        <v>61</v>
      </c>
      <c r="FN25" s="122" t="s">
        <v>62</v>
      </c>
      <c r="FO25" s="65" t="s">
        <v>61</v>
      </c>
      <c r="FP25" s="65" t="s">
        <v>61</v>
      </c>
      <c r="FQ25" s="65" t="s">
        <v>61</v>
      </c>
      <c r="FR25" s="123" t="s">
        <v>61</v>
      </c>
      <c r="FS25" s="65" t="s">
        <v>61</v>
      </c>
      <c r="FT25" s="30">
        <v>17</v>
      </c>
      <c r="FU25" s="24">
        <f t="shared" si="40"/>
        <v>39032000</v>
      </c>
      <c r="FV25" s="24">
        <f t="shared" si="41"/>
        <v>40460000</v>
      </c>
      <c r="FW25" s="24" t="str">
        <f t="shared" si="42"/>
        <v/>
      </c>
      <c r="FX25" s="24" t="str">
        <f t="shared" si="43"/>
        <v/>
      </c>
      <c r="FY25" s="24" t="str">
        <f t="shared" si="44"/>
        <v/>
      </c>
      <c r="FZ25" s="24" t="str">
        <f t="shared" si="45"/>
        <v/>
      </c>
      <c r="GA25" s="24" t="str">
        <f t="shared" si="46"/>
        <v/>
      </c>
      <c r="GB25" s="24">
        <f t="shared" si="47"/>
        <v>39608912</v>
      </c>
      <c r="GC25" s="24" t="str">
        <f t="shared" si="48"/>
        <v/>
      </c>
      <c r="GD25" s="24" t="str">
        <f t="shared" si="49"/>
        <v/>
      </c>
      <c r="GE25" s="24" t="str">
        <f t="shared" si="50"/>
        <v/>
      </c>
      <c r="GF25" s="24" t="str">
        <f t="shared" si="51"/>
        <v/>
      </c>
      <c r="GG25" s="24" t="str">
        <f t="shared" si="52"/>
        <v/>
      </c>
      <c r="GH25" s="24" t="str">
        <f t="shared" si="53"/>
        <v/>
      </c>
      <c r="GI25" s="24" t="str">
        <f t="shared" si="54"/>
        <v/>
      </c>
      <c r="GJ25" s="24" t="str">
        <f t="shared" si="55"/>
        <v/>
      </c>
      <c r="GK25" s="24" t="str">
        <f t="shared" si="56"/>
        <v/>
      </c>
      <c r="GL25" s="24" t="str">
        <f t="shared" si="57"/>
        <v/>
      </c>
      <c r="GM25" s="24" t="str">
        <f t="shared" si="58"/>
        <v/>
      </c>
      <c r="GN25" s="24" t="str">
        <f t="shared" si="59"/>
        <v/>
      </c>
      <c r="GO25" s="24">
        <v>40990285.420000002</v>
      </c>
      <c r="GP25" s="24">
        <v>40990285.420000002</v>
      </c>
      <c r="GQ25" s="44">
        <f t="shared" si="60"/>
        <v>3</v>
      </c>
      <c r="GR25" s="44">
        <f t="shared" si="156"/>
        <v>1</v>
      </c>
      <c r="GS25" s="145">
        <f t="shared" si="203"/>
        <v>40022799.359999999</v>
      </c>
      <c r="GT25" s="45">
        <f t="shared" si="157"/>
        <v>150085.4976</v>
      </c>
      <c r="GU25" s="30">
        <v>17</v>
      </c>
      <c r="GV25" s="46">
        <f t="shared" si="61"/>
        <v>26006.510038715427</v>
      </c>
      <c r="GW25" s="46">
        <f t="shared" si="62"/>
        <v>26957.967723058671</v>
      </c>
      <c r="GX25" s="46" t="str">
        <f t="shared" si="63"/>
        <v/>
      </c>
      <c r="GY25" s="46" t="str">
        <f t="shared" si="64"/>
        <v/>
      </c>
      <c r="GZ25" s="46" t="str">
        <f t="shared" si="65"/>
        <v/>
      </c>
      <c r="HA25" s="46" t="str">
        <f t="shared" si="66"/>
        <v/>
      </c>
      <c r="HB25" s="46" t="str">
        <f t="shared" si="67"/>
        <v/>
      </c>
      <c r="HC25" s="46">
        <f t="shared" si="68"/>
        <v>26390.898943190099</v>
      </c>
      <c r="HD25" s="46" t="str">
        <f t="shared" si="69"/>
        <v/>
      </c>
      <c r="HE25" s="46" t="str">
        <f t="shared" si="70"/>
        <v/>
      </c>
      <c r="HF25" s="46" t="str">
        <f t="shared" si="71"/>
        <v/>
      </c>
      <c r="HG25" s="46" t="str">
        <f t="shared" si="72"/>
        <v/>
      </c>
      <c r="HH25" s="46" t="str">
        <f t="shared" si="73"/>
        <v/>
      </c>
      <c r="HI25" s="46" t="str">
        <f t="shared" si="74"/>
        <v/>
      </c>
      <c r="HJ25" s="46" t="str">
        <f t="shared" si="75"/>
        <v/>
      </c>
      <c r="HK25" s="46" t="str">
        <f t="shared" si="76"/>
        <v/>
      </c>
      <c r="HL25" s="46" t="str">
        <f t="shared" si="77"/>
        <v/>
      </c>
      <c r="HM25" s="46" t="str">
        <f t="shared" si="78"/>
        <v/>
      </c>
      <c r="HN25" s="46" t="str">
        <f t="shared" si="79"/>
        <v/>
      </c>
      <c r="HO25" s="46" t="str">
        <f t="shared" si="80"/>
        <v/>
      </c>
      <c r="HP25" s="29">
        <v>17</v>
      </c>
      <c r="HQ25" s="47">
        <f t="shared" si="81"/>
        <v>990799.3599999994</v>
      </c>
      <c r="HR25" s="47">
        <f t="shared" si="82"/>
        <v>437200.6400000006</v>
      </c>
      <c r="HS25" s="47" t="str">
        <f t="shared" si="83"/>
        <v/>
      </c>
      <c r="HT25" s="47" t="str">
        <f t="shared" si="84"/>
        <v/>
      </c>
      <c r="HU25" s="47" t="str">
        <f t="shared" si="85"/>
        <v/>
      </c>
      <c r="HV25" s="47" t="str">
        <f t="shared" si="86"/>
        <v/>
      </c>
      <c r="HW25" s="47" t="str">
        <f t="shared" si="87"/>
        <v/>
      </c>
      <c r="HX25" s="47">
        <f t="shared" si="88"/>
        <v>413887.3599999994</v>
      </c>
      <c r="HY25" s="47" t="str">
        <f t="shared" si="89"/>
        <v/>
      </c>
      <c r="HZ25" s="47" t="str">
        <f t="shared" si="90"/>
        <v/>
      </c>
      <c r="IA25" s="47" t="str">
        <f t="shared" si="91"/>
        <v/>
      </c>
      <c r="IB25" s="47" t="str">
        <f t="shared" si="92"/>
        <v/>
      </c>
      <c r="IC25" s="47" t="str">
        <f t="shared" si="93"/>
        <v/>
      </c>
      <c r="ID25" s="47" t="str">
        <f t="shared" si="94"/>
        <v/>
      </c>
      <c r="IE25" s="47" t="str">
        <f t="shared" si="95"/>
        <v/>
      </c>
      <c r="IF25" s="47" t="str">
        <f t="shared" si="96"/>
        <v/>
      </c>
      <c r="IG25" s="47" t="str">
        <f t="shared" si="97"/>
        <v/>
      </c>
      <c r="IH25" s="47" t="str">
        <f t="shared" si="98"/>
        <v/>
      </c>
      <c r="II25" s="47" t="str">
        <f t="shared" si="99"/>
        <v/>
      </c>
      <c r="IJ25" s="47" t="str">
        <f t="shared" si="100"/>
        <v/>
      </c>
      <c r="IK25" s="30">
        <v>17</v>
      </c>
      <c r="IL25" s="48">
        <f t="shared" si="158"/>
        <v>39.009765058073135</v>
      </c>
      <c r="IM25" s="48">
        <f t="shared" si="159"/>
        <v>39.563048415411984</v>
      </c>
      <c r="IN25" s="48" t="str">
        <f t="shared" si="160"/>
        <v/>
      </c>
      <c r="IO25" s="48" t="str">
        <f t="shared" si="161"/>
        <v/>
      </c>
      <c r="IP25" s="48" t="str">
        <f t="shared" si="162"/>
        <v/>
      </c>
      <c r="IQ25" s="48" t="str">
        <f t="shared" si="163"/>
        <v/>
      </c>
      <c r="IR25" s="48" t="str">
        <f t="shared" si="164"/>
        <v/>
      </c>
      <c r="IS25" s="48">
        <f t="shared" si="165"/>
        <v>39.586348414785149</v>
      </c>
      <c r="IT25" s="48" t="str">
        <f t="shared" si="166"/>
        <v/>
      </c>
      <c r="IU25" s="48" t="str">
        <f t="shared" si="167"/>
        <v/>
      </c>
      <c r="IV25" s="48" t="str">
        <f t="shared" si="168"/>
        <v/>
      </c>
      <c r="IW25" s="48" t="str">
        <f t="shared" si="169"/>
        <v/>
      </c>
      <c r="IX25" s="48" t="str">
        <f t="shared" si="170"/>
        <v/>
      </c>
      <c r="IY25" s="48" t="str">
        <f t="shared" si="171"/>
        <v/>
      </c>
      <c r="IZ25" s="48" t="str">
        <f t="shared" si="172"/>
        <v/>
      </c>
      <c r="JA25" s="48" t="str">
        <f t="shared" si="173"/>
        <v/>
      </c>
      <c r="JB25" s="48" t="str">
        <f t="shared" si="174"/>
        <v/>
      </c>
      <c r="JC25" s="48" t="str">
        <f t="shared" si="175"/>
        <v/>
      </c>
      <c r="JD25" s="48" t="str">
        <f t="shared" si="176"/>
        <v/>
      </c>
      <c r="JE25" s="48" t="str">
        <f t="shared" si="177"/>
        <v/>
      </c>
      <c r="JF25" s="49">
        <f t="shared" si="102"/>
        <v>39.009765058073135</v>
      </c>
      <c r="JG25" s="49">
        <f t="shared" si="178"/>
        <v>39.586348414785149</v>
      </c>
      <c r="JH25" s="30">
        <v>17</v>
      </c>
      <c r="JI25" s="50">
        <f t="shared" si="179"/>
        <v>39.009765058073135</v>
      </c>
      <c r="JJ25" s="50">
        <f t="shared" si="180"/>
        <v>39.563048415411984</v>
      </c>
      <c r="JK25" s="50" t="str">
        <f t="shared" si="181"/>
        <v/>
      </c>
      <c r="JL25" s="50" t="str">
        <f t="shared" si="182"/>
        <v/>
      </c>
      <c r="JM25" s="50" t="str">
        <f t="shared" si="183"/>
        <v/>
      </c>
      <c r="JN25" s="50" t="str">
        <f t="shared" si="184"/>
        <v/>
      </c>
      <c r="JO25" s="50" t="str">
        <f t="shared" si="185"/>
        <v/>
      </c>
      <c r="JP25" s="50">
        <f t="shared" si="186"/>
        <v>40</v>
      </c>
      <c r="JQ25" s="50" t="str">
        <f t="shared" si="187"/>
        <v/>
      </c>
      <c r="JR25" s="50" t="str">
        <f t="shared" si="188"/>
        <v/>
      </c>
      <c r="JS25" s="50" t="str">
        <f t="shared" si="189"/>
        <v/>
      </c>
      <c r="JT25" s="50" t="str">
        <f t="shared" si="190"/>
        <v/>
      </c>
      <c r="JU25" s="50" t="str">
        <f t="shared" si="191"/>
        <v/>
      </c>
      <c r="JV25" s="50" t="str">
        <f t="shared" si="192"/>
        <v/>
      </c>
      <c r="JW25" s="50" t="str">
        <f t="shared" si="193"/>
        <v/>
      </c>
      <c r="JX25" s="50" t="str">
        <f t="shared" si="194"/>
        <v/>
      </c>
      <c r="JY25" s="50" t="str">
        <f t="shared" si="195"/>
        <v/>
      </c>
      <c r="JZ25" s="50" t="str">
        <f t="shared" si="196"/>
        <v/>
      </c>
      <c r="KA25" s="50" t="str">
        <f t="shared" si="197"/>
        <v/>
      </c>
      <c r="KB25" s="50" t="str">
        <f t="shared" si="198"/>
        <v/>
      </c>
      <c r="KC25" s="29">
        <v>17</v>
      </c>
      <c r="KD25" s="122">
        <v>36</v>
      </c>
      <c r="KE25" s="134">
        <v>72</v>
      </c>
      <c r="KF25" s="115"/>
      <c r="KG25" s="130"/>
      <c r="KH25" s="130"/>
      <c r="KI25" s="133"/>
      <c r="KJ25" s="130"/>
      <c r="KK25" s="122">
        <f>6*12</f>
        <v>72</v>
      </c>
      <c r="KL25" s="130"/>
      <c r="KM25" s="130"/>
      <c r="KN25" s="130"/>
      <c r="KO25" s="122">
        <f t="shared" si="204"/>
        <v>36</v>
      </c>
      <c r="KP25" s="130"/>
      <c r="KQ25" s="131"/>
      <c r="KR25" s="122">
        <v>24</v>
      </c>
      <c r="KS25" s="130"/>
      <c r="KT25" s="130"/>
      <c r="KU25" s="130"/>
      <c r="KV25" s="131"/>
      <c r="KW25" s="130"/>
      <c r="KX25" s="30">
        <v>17</v>
      </c>
      <c r="KY25" s="67">
        <f t="shared" si="113"/>
        <v>10</v>
      </c>
      <c r="KZ25" s="67">
        <f t="shared" si="114"/>
        <v>60</v>
      </c>
      <c r="LA25" s="67">
        <f t="shared" si="115"/>
        <v>0</v>
      </c>
      <c r="LB25" s="67">
        <f t="shared" si="116"/>
        <v>0</v>
      </c>
      <c r="LC25" s="67">
        <f t="shared" si="117"/>
        <v>0</v>
      </c>
      <c r="LD25" s="67">
        <f t="shared" si="118"/>
        <v>0</v>
      </c>
      <c r="LE25" s="67">
        <f t="shared" si="119"/>
        <v>0</v>
      </c>
      <c r="LF25" s="67">
        <f t="shared" si="120"/>
        <v>60</v>
      </c>
      <c r="LG25" s="67">
        <f t="shared" si="121"/>
        <v>0</v>
      </c>
      <c r="LH25" s="67">
        <f t="shared" si="122"/>
        <v>0</v>
      </c>
      <c r="LI25" s="67">
        <f t="shared" si="123"/>
        <v>0</v>
      </c>
      <c r="LJ25" s="67">
        <f t="shared" si="124"/>
        <v>10</v>
      </c>
      <c r="LK25" s="67">
        <f t="shared" si="125"/>
        <v>0</v>
      </c>
      <c r="LL25" s="67">
        <f t="shared" si="126"/>
        <v>0</v>
      </c>
      <c r="LM25" s="67">
        <f t="shared" si="127"/>
        <v>0</v>
      </c>
      <c r="LN25" s="67">
        <f t="shared" si="128"/>
        <v>0</v>
      </c>
      <c r="LO25" s="67">
        <f t="shared" si="129"/>
        <v>0</v>
      </c>
      <c r="LP25" s="67">
        <f t="shared" si="130"/>
        <v>0</v>
      </c>
      <c r="LQ25" s="67">
        <f t="shared" si="131"/>
        <v>0</v>
      </c>
      <c r="LR25" s="67">
        <f t="shared" si="132"/>
        <v>0</v>
      </c>
      <c r="LS25" s="30">
        <v>17</v>
      </c>
      <c r="LT25" s="51">
        <f t="shared" si="133"/>
        <v>49.009765058073135</v>
      </c>
      <c r="LU25" s="51">
        <f t="shared" si="134"/>
        <v>99.563048415411984</v>
      </c>
      <c r="LV25" s="51" t="str">
        <f t="shared" si="135"/>
        <v/>
      </c>
      <c r="LW25" s="51" t="str">
        <f t="shared" si="136"/>
        <v/>
      </c>
      <c r="LX25" s="51" t="str">
        <f t="shared" si="137"/>
        <v/>
      </c>
      <c r="LY25" s="51" t="str">
        <f t="shared" si="138"/>
        <v/>
      </c>
      <c r="LZ25" s="51" t="str">
        <f t="shared" si="139"/>
        <v/>
      </c>
      <c r="MA25" s="51">
        <f t="shared" si="140"/>
        <v>100</v>
      </c>
      <c r="MB25" s="51" t="str">
        <f t="shared" si="141"/>
        <v/>
      </c>
      <c r="MC25" s="51" t="str">
        <f t="shared" si="142"/>
        <v/>
      </c>
      <c r="MD25" s="51" t="str">
        <f t="shared" si="143"/>
        <v/>
      </c>
      <c r="ME25" s="51" t="str">
        <f t="shared" si="144"/>
        <v/>
      </c>
      <c r="MF25" s="51" t="str">
        <f t="shared" si="145"/>
        <v/>
      </c>
      <c r="MG25" s="51" t="str">
        <f t="shared" si="146"/>
        <v/>
      </c>
      <c r="MH25" s="51" t="str">
        <f t="shared" si="147"/>
        <v/>
      </c>
      <c r="MI25" s="51" t="str">
        <f t="shared" si="148"/>
        <v/>
      </c>
      <c r="MJ25" s="51" t="str">
        <f t="shared" si="149"/>
        <v/>
      </c>
      <c r="MK25" s="51" t="str">
        <f t="shared" si="150"/>
        <v/>
      </c>
      <c r="ML25" s="51" t="str">
        <f t="shared" si="151"/>
        <v/>
      </c>
      <c r="MM25" s="51" t="str">
        <f t="shared" si="152"/>
        <v/>
      </c>
      <c r="MN25" s="144">
        <f t="shared" si="153"/>
        <v>100</v>
      </c>
      <c r="MO25" s="29" t="str">
        <f t="shared" si="154"/>
        <v>8. INSTRUMENTACIÓN Y SERVICIOS S.A.S. - NIT.: 830505910-7</v>
      </c>
      <c r="MP25" s="68">
        <f t="shared" si="155"/>
        <v>39608912</v>
      </c>
      <c r="MQ25" s="29">
        <v>17</v>
      </c>
      <c r="MR25" s="137">
        <f t="shared" si="199"/>
        <v>1381373.4200000018</v>
      </c>
      <c r="MS25" s="137" t="str">
        <f t="shared" si="200"/>
        <v>ADJUDICADO</v>
      </c>
    </row>
    <row r="26" spans="1:357" ht="34.5" customHeight="1" x14ac:dyDescent="0.15">
      <c r="A26" s="43"/>
      <c r="B26" s="61" t="s">
        <v>75</v>
      </c>
      <c r="C26" s="61" t="s">
        <v>90</v>
      </c>
      <c r="D26" s="61" t="s">
        <v>85</v>
      </c>
      <c r="E26" s="61" t="s">
        <v>91</v>
      </c>
      <c r="F26" s="61">
        <v>1</v>
      </c>
      <c r="G26" s="23">
        <v>30672910.449999999</v>
      </c>
      <c r="H26" s="30">
        <v>18</v>
      </c>
      <c r="I26" s="88">
        <v>29155000</v>
      </c>
      <c r="J26" s="88">
        <v>25585000</v>
      </c>
      <c r="K26" s="105" t="s">
        <v>61</v>
      </c>
      <c r="L26" s="88">
        <v>29988000</v>
      </c>
      <c r="M26" s="101" t="s">
        <v>61</v>
      </c>
      <c r="N26" s="106" t="s">
        <v>61</v>
      </c>
      <c r="O26" s="101" t="s">
        <v>61</v>
      </c>
      <c r="P26" s="86">
        <v>29639232.420000002</v>
      </c>
      <c r="Q26" s="101" t="s">
        <v>61</v>
      </c>
      <c r="R26" s="86">
        <v>17319475</v>
      </c>
      <c r="S26" s="101" t="s">
        <v>61</v>
      </c>
      <c r="T26" s="86">
        <v>24537800</v>
      </c>
      <c r="U26" s="101" t="s">
        <v>61</v>
      </c>
      <c r="V26" s="102" t="s">
        <v>61</v>
      </c>
      <c r="W26" s="101" t="s">
        <v>61</v>
      </c>
      <c r="X26" s="101" t="s">
        <v>61</v>
      </c>
      <c r="Y26" s="101" t="s">
        <v>61</v>
      </c>
      <c r="Z26" s="102" t="s">
        <v>61</v>
      </c>
      <c r="AA26" s="101" t="s">
        <v>61</v>
      </c>
      <c r="AB26" s="101" t="s">
        <v>61</v>
      </c>
      <c r="AC26" s="41">
        <v>18</v>
      </c>
      <c r="AD26" s="103">
        <f t="shared" si="0"/>
        <v>29155000</v>
      </c>
      <c r="AE26" s="103">
        <f t="shared" si="1"/>
        <v>25585000</v>
      </c>
      <c r="AF26" s="103" t="str">
        <f t="shared" si="2"/>
        <v>NC</v>
      </c>
      <c r="AG26" s="103">
        <f t="shared" si="3"/>
        <v>29988000</v>
      </c>
      <c r="AH26" s="103" t="str">
        <f t="shared" si="4"/>
        <v>NC</v>
      </c>
      <c r="AI26" s="103" t="str">
        <f t="shared" si="5"/>
        <v>NC</v>
      </c>
      <c r="AJ26" s="103" t="str">
        <f t="shared" si="6"/>
        <v>NC</v>
      </c>
      <c r="AK26" s="103">
        <f t="shared" si="7"/>
        <v>29639232.420000002</v>
      </c>
      <c r="AL26" s="103" t="str">
        <f t="shared" si="8"/>
        <v>NC</v>
      </c>
      <c r="AM26" s="103">
        <f t="shared" si="9"/>
        <v>17319475</v>
      </c>
      <c r="AN26" s="103" t="str">
        <f t="shared" si="10"/>
        <v>NC</v>
      </c>
      <c r="AO26" s="103">
        <f t="shared" si="11"/>
        <v>24537800</v>
      </c>
      <c r="AP26" s="103" t="str">
        <f t="shared" si="12"/>
        <v>NC</v>
      </c>
      <c r="AQ26" s="103" t="str">
        <f t="shared" si="13"/>
        <v>NC</v>
      </c>
      <c r="AR26" s="103" t="str">
        <f t="shared" si="14"/>
        <v>NC</v>
      </c>
      <c r="AS26" s="103" t="str">
        <f t="shared" si="15"/>
        <v>NC</v>
      </c>
      <c r="AT26" s="103" t="str">
        <f t="shared" si="16"/>
        <v>NC</v>
      </c>
      <c r="AU26" s="103" t="str">
        <f t="shared" si="17"/>
        <v>NC</v>
      </c>
      <c r="AV26" s="103" t="str">
        <f t="shared" si="18"/>
        <v>NC</v>
      </c>
      <c r="AW26" s="103" t="str">
        <f t="shared" si="19"/>
        <v>NC</v>
      </c>
      <c r="AX26" s="30">
        <v>18</v>
      </c>
      <c r="AY26" s="90" t="s">
        <v>62</v>
      </c>
      <c r="AZ26" s="90" t="s">
        <v>62</v>
      </c>
      <c r="BA26" s="94" t="s">
        <v>63</v>
      </c>
      <c r="BB26" s="90" t="s">
        <v>62</v>
      </c>
      <c r="BC26" s="92" t="s">
        <v>63</v>
      </c>
      <c r="BD26" s="95" t="s">
        <v>63</v>
      </c>
      <c r="BE26" s="92" t="s">
        <v>63</v>
      </c>
      <c r="BF26" s="90" t="s">
        <v>62</v>
      </c>
      <c r="BG26" s="92" t="s">
        <v>63</v>
      </c>
      <c r="BH26" s="90" t="s">
        <v>62</v>
      </c>
      <c r="BI26" s="92" t="s">
        <v>63</v>
      </c>
      <c r="BJ26" s="90" t="s">
        <v>62</v>
      </c>
      <c r="BK26" s="92" t="s">
        <v>63</v>
      </c>
      <c r="BL26" s="93" t="s">
        <v>63</v>
      </c>
      <c r="BM26" s="92" t="s">
        <v>63</v>
      </c>
      <c r="BN26" s="92" t="s">
        <v>63</v>
      </c>
      <c r="BO26" s="92" t="s">
        <v>63</v>
      </c>
      <c r="BP26" s="93" t="s">
        <v>63</v>
      </c>
      <c r="BQ26" s="92" t="s">
        <v>63</v>
      </c>
      <c r="BR26" s="92" t="s">
        <v>63</v>
      </c>
      <c r="BS26" s="30">
        <v>18</v>
      </c>
      <c r="BT26" s="97" t="s">
        <v>62</v>
      </c>
      <c r="BU26" s="97" t="s">
        <v>62</v>
      </c>
      <c r="BV26" s="94" t="s">
        <v>62</v>
      </c>
      <c r="BW26" s="97" t="s">
        <v>62</v>
      </c>
      <c r="BX26" s="92" t="s">
        <v>62</v>
      </c>
      <c r="BY26" s="95" t="s">
        <v>62</v>
      </c>
      <c r="BZ26" s="92" t="s">
        <v>63</v>
      </c>
      <c r="CA26" s="104" t="s">
        <v>62</v>
      </c>
      <c r="CB26" s="92" t="s">
        <v>62</v>
      </c>
      <c r="CC26" s="104" t="s">
        <v>62</v>
      </c>
      <c r="CD26" s="92" t="s">
        <v>63</v>
      </c>
      <c r="CE26" s="104" t="s">
        <v>62</v>
      </c>
      <c r="CF26" s="92" t="s">
        <v>62</v>
      </c>
      <c r="CG26" s="93" t="s">
        <v>63</v>
      </c>
      <c r="CH26" s="92" t="s">
        <v>62</v>
      </c>
      <c r="CI26" s="92" t="s">
        <v>63</v>
      </c>
      <c r="CJ26" s="92" t="s">
        <v>62</v>
      </c>
      <c r="CK26" s="93" t="s">
        <v>62</v>
      </c>
      <c r="CL26" s="92" t="s">
        <v>62</v>
      </c>
      <c r="CM26" s="92" t="s">
        <v>62</v>
      </c>
      <c r="CN26" s="30">
        <v>18</v>
      </c>
      <c r="CO26" s="118" t="s">
        <v>62</v>
      </c>
      <c r="CP26" s="118" t="s">
        <v>62</v>
      </c>
      <c r="CQ26" s="115" t="s">
        <v>62</v>
      </c>
      <c r="CR26" s="118" t="s">
        <v>62</v>
      </c>
      <c r="CS26" s="113" t="s">
        <v>62</v>
      </c>
      <c r="CT26" s="116" t="s">
        <v>62</v>
      </c>
      <c r="CU26" s="113" t="s">
        <v>62</v>
      </c>
      <c r="CV26" s="112" t="s">
        <v>62</v>
      </c>
      <c r="CW26" s="113" t="s">
        <v>62</v>
      </c>
      <c r="CX26" s="112" t="s">
        <v>62</v>
      </c>
      <c r="CY26" s="113" t="s">
        <v>63</v>
      </c>
      <c r="CZ26" s="112" t="s">
        <v>62</v>
      </c>
      <c r="DA26" s="113" t="s">
        <v>62</v>
      </c>
      <c r="DB26" s="114" t="s">
        <v>62</v>
      </c>
      <c r="DC26" s="113" t="s">
        <v>62</v>
      </c>
      <c r="DD26" s="113" t="s">
        <v>62</v>
      </c>
      <c r="DE26" s="113" t="s">
        <v>62</v>
      </c>
      <c r="DF26" s="114" t="s">
        <v>62</v>
      </c>
      <c r="DG26" s="113" t="s">
        <v>62</v>
      </c>
      <c r="DH26" s="113" t="s">
        <v>62</v>
      </c>
      <c r="DI26" s="30">
        <v>18</v>
      </c>
      <c r="DJ26" s="42" t="str">
        <f t="shared" si="20"/>
        <v>CUMPLE</v>
      </c>
      <c r="DK26" s="42" t="str">
        <f t="shared" si="21"/>
        <v>CUMPLE</v>
      </c>
      <c r="DL26" s="42" t="str">
        <f t="shared" si="22"/>
        <v>NO CUMPLE</v>
      </c>
      <c r="DM26" s="42" t="str">
        <f t="shared" si="23"/>
        <v>CUMPLE</v>
      </c>
      <c r="DN26" s="42" t="str">
        <f t="shared" si="24"/>
        <v>NO CUMPLE</v>
      </c>
      <c r="DO26" s="42" t="str">
        <f t="shared" si="25"/>
        <v>NO CUMPLE</v>
      </c>
      <c r="DP26" s="42" t="str">
        <f t="shared" si="26"/>
        <v>NO CUMPLE</v>
      </c>
      <c r="DQ26" s="42" t="str">
        <f t="shared" si="27"/>
        <v>CUMPLE</v>
      </c>
      <c r="DR26" s="42" t="str">
        <f t="shared" si="28"/>
        <v>NO CUMPLE</v>
      </c>
      <c r="DS26" s="42" t="str">
        <f t="shared" si="29"/>
        <v>CUMPLE</v>
      </c>
      <c r="DT26" s="42" t="str">
        <f t="shared" si="30"/>
        <v>NO CUMPLE</v>
      </c>
      <c r="DU26" s="42" t="str">
        <f t="shared" si="31"/>
        <v>CUMPLE</v>
      </c>
      <c r="DV26" s="42" t="str">
        <f t="shared" si="32"/>
        <v>NO CUMPLE</v>
      </c>
      <c r="DW26" s="42" t="str">
        <f t="shared" si="33"/>
        <v>NO CUMPLE</v>
      </c>
      <c r="DX26" s="42" t="str">
        <f t="shared" si="34"/>
        <v>NO CUMPLE</v>
      </c>
      <c r="DY26" s="42" t="str">
        <f t="shared" si="35"/>
        <v>NO CUMPLE</v>
      </c>
      <c r="DZ26" s="42" t="str">
        <f t="shared" si="36"/>
        <v>NO CUMPLE</v>
      </c>
      <c r="EA26" s="42" t="str">
        <f t="shared" si="37"/>
        <v>NO CUMPLE</v>
      </c>
      <c r="EB26" s="42" t="str">
        <f t="shared" si="38"/>
        <v>NO CUMPLE</v>
      </c>
      <c r="EC26" s="42" t="str">
        <f t="shared" si="39"/>
        <v>NO CUMPLE</v>
      </c>
      <c r="ED26" s="30">
        <v>18</v>
      </c>
      <c r="EE26" s="122" t="s">
        <v>62</v>
      </c>
      <c r="EF26" s="122" t="s">
        <v>62</v>
      </c>
      <c r="EG26" s="124" t="s">
        <v>61</v>
      </c>
      <c r="EH26" s="122" t="s">
        <v>62</v>
      </c>
      <c r="EI26" s="65" t="s">
        <v>61</v>
      </c>
      <c r="EJ26" s="125" t="s">
        <v>61</v>
      </c>
      <c r="EK26" s="65" t="s">
        <v>61</v>
      </c>
      <c r="EL26" s="122" t="s">
        <v>62</v>
      </c>
      <c r="EM26" s="65" t="s">
        <v>61</v>
      </c>
      <c r="EN26" s="122" t="s">
        <v>62</v>
      </c>
      <c r="EO26" s="65" t="s">
        <v>61</v>
      </c>
      <c r="EP26" s="122" t="s">
        <v>62</v>
      </c>
      <c r="EQ26" s="65" t="s">
        <v>61</v>
      </c>
      <c r="ER26" s="123" t="s">
        <v>61</v>
      </c>
      <c r="ES26" s="65" t="s">
        <v>61</v>
      </c>
      <c r="ET26" s="65" t="s">
        <v>61</v>
      </c>
      <c r="EU26" s="65" t="s">
        <v>61</v>
      </c>
      <c r="EV26" s="123" t="s">
        <v>61</v>
      </c>
      <c r="EW26" s="65" t="s">
        <v>61</v>
      </c>
      <c r="EX26" s="65" t="s">
        <v>61</v>
      </c>
      <c r="EY26" s="30">
        <v>18</v>
      </c>
      <c r="EZ26" s="122" t="s">
        <v>62</v>
      </c>
      <c r="FA26" s="122" t="s">
        <v>62</v>
      </c>
      <c r="FB26" s="124" t="s">
        <v>61</v>
      </c>
      <c r="FC26" s="122" t="s">
        <v>62</v>
      </c>
      <c r="FD26" s="65" t="s">
        <v>61</v>
      </c>
      <c r="FE26" s="125" t="s">
        <v>61</v>
      </c>
      <c r="FF26" s="65" t="s">
        <v>61</v>
      </c>
      <c r="FG26" s="122" t="s">
        <v>62</v>
      </c>
      <c r="FH26" s="65" t="s">
        <v>61</v>
      </c>
      <c r="FI26" s="122" t="s">
        <v>62</v>
      </c>
      <c r="FJ26" s="65" t="s">
        <v>61</v>
      </c>
      <c r="FK26" s="122" t="s">
        <v>62</v>
      </c>
      <c r="FL26" s="65" t="s">
        <v>61</v>
      </c>
      <c r="FM26" s="123" t="s">
        <v>61</v>
      </c>
      <c r="FN26" s="65" t="s">
        <v>61</v>
      </c>
      <c r="FO26" s="65" t="s">
        <v>61</v>
      </c>
      <c r="FP26" s="65" t="s">
        <v>61</v>
      </c>
      <c r="FQ26" s="123" t="s">
        <v>61</v>
      </c>
      <c r="FR26" s="65" t="s">
        <v>61</v>
      </c>
      <c r="FS26" s="65" t="s">
        <v>61</v>
      </c>
      <c r="FT26" s="30">
        <v>18</v>
      </c>
      <c r="FU26" s="24">
        <f t="shared" si="40"/>
        <v>29155000</v>
      </c>
      <c r="FV26" s="24">
        <f t="shared" si="41"/>
        <v>25585000</v>
      </c>
      <c r="FW26" s="24" t="str">
        <f t="shared" si="42"/>
        <v/>
      </c>
      <c r="FX26" s="24">
        <f t="shared" si="43"/>
        <v>29988000</v>
      </c>
      <c r="FY26" s="24" t="str">
        <f t="shared" si="44"/>
        <v/>
      </c>
      <c r="FZ26" s="24" t="str">
        <f t="shared" si="45"/>
        <v/>
      </c>
      <c r="GA26" s="24" t="str">
        <f t="shared" si="46"/>
        <v/>
      </c>
      <c r="GB26" s="24">
        <f t="shared" si="47"/>
        <v>29639232.420000002</v>
      </c>
      <c r="GC26" s="24" t="str">
        <f t="shared" si="48"/>
        <v/>
      </c>
      <c r="GD26" s="24">
        <f t="shared" si="49"/>
        <v>17319475</v>
      </c>
      <c r="GE26" s="24" t="str">
        <f t="shared" si="50"/>
        <v/>
      </c>
      <c r="GF26" s="24">
        <f t="shared" si="51"/>
        <v>24537800</v>
      </c>
      <c r="GG26" s="24" t="str">
        <f t="shared" si="52"/>
        <v/>
      </c>
      <c r="GH26" s="24" t="str">
        <f t="shared" si="53"/>
        <v/>
      </c>
      <c r="GI26" s="24" t="str">
        <f t="shared" si="54"/>
        <v/>
      </c>
      <c r="GJ26" s="24" t="str">
        <f t="shared" si="55"/>
        <v/>
      </c>
      <c r="GK26" s="24" t="str">
        <f t="shared" si="56"/>
        <v/>
      </c>
      <c r="GL26" s="24" t="str">
        <f t="shared" si="57"/>
        <v/>
      </c>
      <c r="GM26" s="24" t="str">
        <f t="shared" si="58"/>
        <v/>
      </c>
      <c r="GN26" s="24" t="str">
        <f t="shared" si="59"/>
        <v/>
      </c>
      <c r="GO26" s="24">
        <v>30672910.449999999</v>
      </c>
      <c r="GP26" s="24">
        <v>30672910.449999999</v>
      </c>
      <c r="GQ26" s="44">
        <f t="shared" si="60"/>
        <v>6</v>
      </c>
      <c r="GR26" s="44">
        <f t="shared" si="156"/>
        <v>2</v>
      </c>
      <c r="GS26" s="145">
        <f t="shared" si="203"/>
        <v>27196291.039999999</v>
      </c>
      <c r="GT26" s="45">
        <f t="shared" si="157"/>
        <v>101986.09139999999</v>
      </c>
      <c r="GU26" s="30">
        <v>18</v>
      </c>
      <c r="GV26" s="46">
        <f t="shared" si="61"/>
        <v>28587.231454582445</v>
      </c>
      <c r="GW26" s="46">
        <f t="shared" si="62"/>
        <v>25086.754133613165</v>
      </c>
      <c r="GX26" s="46" t="str">
        <f t="shared" si="63"/>
        <v/>
      </c>
      <c r="GY26" s="46">
        <f t="shared" si="64"/>
        <v>29404.009496141945</v>
      </c>
      <c r="GZ26" s="46" t="str">
        <f t="shared" si="65"/>
        <v/>
      </c>
      <c r="HA26" s="46" t="str">
        <f t="shared" si="66"/>
        <v/>
      </c>
      <c r="HB26" s="46" t="str">
        <f t="shared" si="67"/>
        <v/>
      </c>
      <c r="HC26" s="46">
        <f t="shared" si="68"/>
        <v>29062.033864747173</v>
      </c>
      <c r="HD26" s="46" t="str">
        <f t="shared" si="69"/>
        <v/>
      </c>
      <c r="HE26" s="46">
        <f t="shared" si="70"/>
        <v>16982.193122855577</v>
      </c>
      <c r="HF26" s="46" t="str">
        <f t="shared" si="71"/>
        <v/>
      </c>
      <c r="HG26" s="46">
        <f t="shared" si="72"/>
        <v>24059.94745279551</v>
      </c>
      <c r="HH26" s="46" t="str">
        <f t="shared" si="73"/>
        <v/>
      </c>
      <c r="HI26" s="46" t="str">
        <f t="shared" si="74"/>
        <v/>
      </c>
      <c r="HJ26" s="46" t="str">
        <f t="shared" si="75"/>
        <v/>
      </c>
      <c r="HK26" s="46" t="str">
        <f t="shared" si="76"/>
        <v/>
      </c>
      <c r="HL26" s="46" t="str">
        <f t="shared" si="77"/>
        <v/>
      </c>
      <c r="HM26" s="46" t="str">
        <f t="shared" si="78"/>
        <v/>
      </c>
      <c r="HN26" s="46" t="str">
        <f t="shared" si="79"/>
        <v/>
      </c>
      <c r="HO26" s="46" t="str">
        <f t="shared" si="80"/>
        <v/>
      </c>
      <c r="HP26" s="30">
        <v>18</v>
      </c>
      <c r="HQ26" s="47">
        <f t="shared" si="81"/>
        <v>1958708.9600000009</v>
      </c>
      <c r="HR26" s="47">
        <f t="shared" si="82"/>
        <v>1611291.0399999991</v>
      </c>
      <c r="HS26" s="47" t="str">
        <f t="shared" si="83"/>
        <v/>
      </c>
      <c r="HT26" s="47">
        <f t="shared" si="84"/>
        <v>2791708.9600000009</v>
      </c>
      <c r="HU26" s="47" t="str">
        <f t="shared" si="85"/>
        <v/>
      </c>
      <c r="HV26" s="47" t="str">
        <f t="shared" si="86"/>
        <v/>
      </c>
      <c r="HW26" s="47" t="str">
        <f t="shared" si="87"/>
        <v/>
      </c>
      <c r="HX26" s="47">
        <f t="shared" si="88"/>
        <v>2442941.3800000027</v>
      </c>
      <c r="HY26" s="47" t="str">
        <f t="shared" si="89"/>
        <v/>
      </c>
      <c r="HZ26" s="47">
        <f t="shared" si="90"/>
        <v>9876816.0399999991</v>
      </c>
      <c r="IA26" s="47" t="str">
        <f t="shared" si="91"/>
        <v/>
      </c>
      <c r="IB26" s="47">
        <f t="shared" si="92"/>
        <v>2658491.0399999991</v>
      </c>
      <c r="IC26" s="47" t="str">
        <f t="shared" si="93"/>
        <v/>
      </c>
      <c r="ID26" s="47" t="str">
        <f t="shared" si="94"/>
        <v/>
      </c>
      <c r="IE26" s="47" t="str">
        <f t="shared" si="95"/>
        <v/>
      </c>
      <c r="IF26" s="47" t="str">
        <f t="shared" si="96"/>
        <v/>
      </c>
      <c r="IG26" s="47" t="str">
        <f t="shared" si="97"/>
        <v/>
      </c>
      <c r="IH26" s="47" t="str">
        <f t="shared" si="98"/>
        <v/>
      </c>
      <c r="II26" s="47" t="str">
        <f t="shared" si="99"/>
        <v/>
      </c>
      <c r="IJ26" s="47" t="str">
        <f t="shared" si="100"/>
        <v/>
      </c>
      <c r="IK26" s="30">
        <v>18</v>
      </c>
      <c r="IL26" s="48">
        <f t="shared" si="158"/>
        <v>37.119152818126338</v>
      </c>
      <c r="IM26" s="48">
        <f t="shared" si="159"/>
        <v>37.630131200419747</v>
      </c>
      <c r="IN26" s="48" t="str">
        <f t="shared" si="160"/>
        <v/>
      </c>
      <c r="IO26" s="48">
        <f t="shared" si="161"/>
        <v>35.893985755787085</v>
      </c>
      <c r="IP26" s="48" t="str">
        <f t="shared" si="162"/>
        <v/>
      </c>
      <c r="IQ26" s="48" t="str">
        <f t="shared" si="163"/>
        <v/>
      </c>
      <c r="IR26" s="48" t="str">
        <f t="shared" si="164"/>
        <v/>
      </c>
      <c r="IS26" s="48">
        <f t="shared" si="165"/>
        <v>36.406949202879247</v>
      </c>
      <c r="IT26" s="48" t="str">
        <f t="shared" si="166"/>
        <v/>
      </c>
      <c r="IU26" s="48">
        <f t="shared" si="167"/>
        <v>25.473289684283358</v>
      </c>
      <c r="IV26" s="48" t="str">
        <f t="shared" si="168"/>
        <v/>
      </c>
      <c r="IW26" s="48">
        <f t="shared" si="169"/>
        <v>36.089921179193269</v>
      </c>
      <c r="IX26" s="48" t="str">
        <f t="shared" si="170"/>
        <v/>
      </c>
      <c r="IY26" s="48" t="str">
        <f t="shared" si="171"/>
        <v/>
      </c>
      <c r="IZ26" s="48" t="str">
        <f t="shared" si="172"/>
        <v/>
      </c>
      <c r="JA26" s="48" t="str">
        <f t="shared" si="173"/>
        <v/>
      </c>
      <c r="JB26" s="48" t="str">
        <f t="shared" si="174"/>
        <v/>
      </c>
      <c r="JC26" s="48" t="str">
        <f t="shared" si="175"/>
        <v/>
      </c>
      <c r="JD26" s="48" t="str">
        <f t="shared" si="176"/>
        <v/>
      </c>
      <c r="JE26" s="48" t="str">
        <f t="shared" si="177"/>
        <v/>
      </c>
      <c r="JF26" s="49">
        <f t="shared" si="102"/>
        <v>25.473289684283358</v>
      </c>
      <c r="JG26" s="49">
        <f t="shared" si="178"/>
        <v>37.630131200419747</v>
      </c>
      <c r="JH26" s="30">
        <v>18</v>
      </c>
      <c r="JI26" s="50">
        <f t="shared" si="179"/>
        <v>37.119152818126338</v>
      </c>
      <c r="JJ26" s="50">
        <f t="shared" si="180"/>
        <v>40</v>
      </c>
      <c r="JK26" s="50" t="str">
        <f t="shared" si="181"/>
        <v/>
      </c>
      <c r="JL26" s="50">
        <f t="shared" si="182"/>
        <v>35.893985755787085</v>
      </c>
      <c r="JM26" s="50" t="str">
        <f t="shared" si="183"/>
        <v/>
      </c>
      <c r="JN26" s="50" t="str">
        <f t="shared" si="184"/>
        <v/>
      </c>
      <c r="JO26" s="50" t="str">
        <f t="shared" si="185"/>
        <v/>
      </c>
      <c r="JP26" s="50">
        <f t="shared" si="186"/>
        <v>36.406949202879247</v>
      </c>
      <c r="JQ26" s="50" t="str">
        <f t="shared" si="187"/>
        <v/>
      </c>
      <c r="JR26" s="50">
        <f t="shared" si="188"/>
        <v>25.473289684283358</v>
      </c>
      <c r="JS26" s="50" t="str">
        <f t="shared" si="189"/>
        <v/>
      </c>
      <c r="JT26" s="50">
        <f t="shared" si="190"/>
        <v>36.089921179193269</v>
      </c>
      <c r="JU26" s="50" t="str">
        <f t="shared" si="191"/>
        <v/>
      </c>
      <c r="JV26" s="50" t="str">
        <f t="shared" si="192"/>
        <v/>
      </c>
      <c r="JW26" s="50" t="str">
        <f t="shared" si="193"/>
        <v/>
      </c>
      <c r="JX26" s="50" t="str">
        <f t="shared" si="194"/>
        <v/>
      </c>
      <c r="JY26" s="50" t="str">
        <f t="shared" si="195"/>
        <v/>
      </c>
      <c r="JZ26" s="50" t="str">
        <f t="shared" si="196"/>
        <v/>
      </c>
      <c r="KA26" s="50" t="str">
        <f t="shared" si="197"/>
        <v/>
      </c>
      <c r="KB26" s="50" t="str">
        <f t="shared" si="198"/>
        <v/>
      </c>
      <c r="KC26" s="30">
        <v>18</v>
      </c>
      <c r="KD26" s="122">
        <v>36</v>
      </c>
      <c r="KE26" s="134">
        <v>72</v>
      </c>
      <c r="KF26" s="115"/>
      <c r="KG26" s="122">
        <f>5*12</f>
        <v>60</v>
      </c>
      <c r="KH26" s="130"/>
      <c r="KI26" s="133"/>
      <c r="KJ26" s="130"/>
      <c r="KK26" s="122">
        <f>6*12</f>
        <v>72</v>
      </c>
      <c r="KL26" s="130"/>
      <c r="KM26" s="122">
        <f>12*6</f>
        <v>72</v>
      </c>
      <c r="KN26" s="130"/>
      <c r="KO26" s="122">
        <f t="shared" si="204"/>
        <v>36</v>
      </c>
      <c r="KP26" s="130"/>
      <c r="KQ26" s="131"/>
      <c r="KR26" s="130"/>
      <c r="KS26" s="130"/>
      <c r="KT26" s="130"/>
      <c r="KU26" s="131"/>
      <c r="KV26" s="130"/>
      <c r="KW26" s="130"/>
      <c r="KX26" s="30">
        <v>18</v>
      </c>
      <c r="KY26" s="67">
        <f t="shared" si="113"/>
        <v>10</v>
      </c>
      <c r="KZ26" s="67">
        <f t="shared" si="114"/>
        <v>60</v>
      </c>
      <c r="LA26" s="67">
        <f t="shared" si="115"/>
        <v>0</v>
      </c>
      <c r="LB26" s="67">
        <f t="shared" si="116"/>
        <v>30</v>
      </c>
      <c r="LC26" s="67">
        <f t="shared" si="117"/>
        <v>0</v>
      </c>
      <c r="LD26" s="67">
        <f t="shared" si="118"/>
        <v>0</v>
      </c>
      <c r="LE26" s="67">
        <f t="shared" si="119"/>
        <v>0</v>
      </c>
      <c r="LF26" s="67">
        <f t="shared" si="120"/>
        <v>60</v>
      </c>
      <c r="LG26" s="67">
        <f t="shared" si="121"/>
        <v>0</v>
      </c>
      <c r="LH26" s="67">
        <f t="shared" si="122"/>
        <v>60</v>
      </c>
      <c r="LI26" s="67">
        <f t="shared" si="123"/>
        <v>0</v>
      </c>
      <c r="LJ26" s="67">
        <f t="shared" si="124"/>
        <v>10</v>
      </c>
      <c r="LK26" s="67">
        <f t="shared" si="125"/>
        <v>0</v>
      </c>
      <c r="LL26" s="67">
        <f t="shared" si="126"/>
        <v>0</v>
      </c>
      <c r="LM26" s="67">
        <f t="shared" si="127"/>
        <v>0</v>
      </c>
      <c r="LN26" s="67">
        <f t="shared" si="128"/>
        <v>0</v>
      </c>
      <c r="LO26" s="67">
        <f t="shared" si="129"/>
        <v>0</v>
      </c>
      <c r="LP26" s="67">
        <f t="shared" si="130"/>
        <v>0</v>
      </c>
      <c r="LQ26" s="67">
        <f t="shared" si="131"/>
        <v>0</v>
      </c>
      <c r="LR26" s="67">
        <f t="shared" si="132"/>
        <v>0</v>
      </c>
      <c r="LS26" s="30">
        <v>18</v>
      </c>
      <c r="LT26" s="51">
        <f t="shared" si="133"/>
        <v>47.119152818126338</v>
      </c>
      <c r="LU26" s="51">
        <f t="shared" si="134"/>
        <v>100</v>
      </c>
      <c r="LV26" s="51" t="str">
        <f t="shared" si="135"/>
        <v/>
      </c>
      <c r="LW26" s="51">
        <f t="shared" si="136"/>
        <v>65.893985755787085</v>
      </c>
      <c r="LX26" s="51" t="str">
        <f t="shared" si="137"/>
        <v/>
      </c>
      <c r="LY26" s="51" t="str">
        <f t="shared" si="138"/>
        <v/>
      </c>
      <c r="LZ26" s="51" t="str">
        <f t="shared" si="139"/>
        <v/>
      </c>
      <c r="MA26" s="51">
        <f t="shared" si="140"/>
        <v>96.406949202879247</v>
      </c>
      <c r="MB26" s="51" t="str">
        <f t="shared" si="141"/>
        <v/>
      </c>
      <c r="MC26" s="51">
        <f t="shared" si="142"/>
        <v>85.473289684283358</v>
      </c>
      <c r="MD26" s="51" t="str">
        <f t="shared" si="143"/>
        <v/>
      </c>
      <c r="ME26" s="51">
        <f t="shared" si="144"/>
        <v>46.089921179193269</v>
      </c>
      <c r="MF26" s="51" t="str">
        <f t="shared" si="145"/>
        <v/>
      </c>
      <c r="MG26" s="51" t="str">
        <f t="shared" si="146"/>
        <v/>
      </c>
      <c r="MH26" s="51" t="str">
        <f t="shared" si="147"/>
        <v/>
      </c>
      <c r="MI26" s="51" t="str">
        <f t="shared" si="148"/>
        <v/>
      </c>
      <c r="MJ26" s="51" t="str">
        <f t="shared" si="149"/>
        <v/>
      </c>
      <c r="MK26" s="51" t="str">
        <f t="shared" si="150"/>
        <v/>
      </c>
      <c r="ML26" s="51" t="str">
        <f t="shared" si="151"/>
        <v/>
      </c>
      <c r="MM26" s="51" t="str">
        <f t="shared" si="152"/>
        <v/>
      </c>
      <c r="MN26" s="144">
        <f t="shared" si="153"/>
        <v>100</v>
      </c>
      <c r="MO26" s="29" t="str">
        <f t="shared" si="154"/>
        <v>2. KASALAB
NIT: 900745087-2</v>
      </c>
      <c r="MP26" s="68">
        <f t="shared" si="155"/>
        <v>25585000</v>
      </c>
      <c r="MQ26" s="30">
        <v>18</v>
      </c>
      <c r="MR26" s="137">
        <f t="shared" si="199"/>
        <v>5087910.4499999993</v>
      </c>
      <c r="MS26" s="137" t="str">
        <f t="shared" si="200"/>
        <v>ADJUDICADO</v>
      </c>
    </row>
    <row r="27" spans="1:357" s="53" customFormat="1" ht="33.75" x14ac:dyDescent="0.15">
      <c r="B27" s="61" t="s">
        <v>75</v>
      </c>
      <c r="C27" s="61" t="s">
        <v>90</v>
      </c>
      <c r="D27" s="61" t="s">
        <v>85</v>
      </c>
      <c r="E27" s="61" t="s">
        <v>92</v>
      </c>
      <c r="F27" s="61">
        <v>1</v>
      </c>
      <c r="G27" s="23">
        <v>27256666.780000001</v>
      </c>
      <c r="H27" s="29">
        <v>19</v>
      </c>
      <c r="I27" s="105" t="s">
        <v>61</v>
      </c>
      <c r="J27" s="88">
        <v>27255760</v>
      </c>
      <c r="K27" s="105" t="s">
        <v>61</v>
      </c>
      <c r="L27" s="101" t="s">
        <v>61</v>
      </c>
      <c r="M27" s="101" t="s">
        <v>61</v>
      </c>
      <c r="N27" s="106" t="s">
        <v>61</v>
      </c>
      <c r="O27" s="101" t="s">
        <v>61</v>
      </c>
      <c r="P27" s="101" t="s">
        <v>61</v>
      </c>
      <c r="Q27" s="86">
        <v>27072500</v>
      </c>
      <c r="R27" s="101" t="s">
        <v>61</v>
      </c>
      <c r="S27" s="106" t="s">
        <v>61</v>
      </c>
      <c r="T27" s="87">
        <v>24835300</v>
      </c>
      <c r="U27" s="101" t="s">
        <v>61</v>
      </c>
      <c r="V27" s="101" t="s">
        <v>61</v>
      </c>
      <c r="W27" s="101" t="s">
        <v>61</v>
      </c>
      <c r="X27" s="102" t="s">
        <v>61</v>
      </c>
      <c r="Y27" s="101" t="s">
        <v>61</v>
      </c>
      <c r="Z27" s="101" t="s">
        <v>61</v>
      </c>
      <c r="AA27" s="101" t="s">
        <v>61</v>
      </c>
      <c r="AB27" s="101" t="s">
        <v>61</v>
      </c>
      <c r="AC27" s="41">
        <v>19</v>
      </c>
      <c r="AD27" s="103" t="str">
        <f t="shared" si="0"/>
        <v>NC</v>
      </c>
      <c r="AE27" s="103">
        <f t="shared" si="1"/>
        <v>27255760</v>
      </c>
      <c r="AF27" s="103" t="str">
        <f t="shared" si="2"/>
        <v>NC</v>
      </c>
      <c r="AG27" s="103" t="str">
        <f t="shared" si="3"/>
        <v>NC</v>
      </c>
      <c r="AH27" s="103" t="str">
        <f t="shared" si="4"/>
        <v>NC</v>
      </c>
      <c r="AI27" s="103" t="str">
        <f t="shared" si="5"/>
        <v>NC</v>
      </c>
      <c r="AJ27" s="103" t="str">
        <f t="shared" si="6"/>
        <v>NC</v>
      </c>
      <c r="AK27" s="103" t="str">
        <f t="shared" si="7"/>
        <v>NC</v>
      </c>
      <c r="AL27" s="103">
        <f t="shared" si="8"/>
        <v>27072500</v>
      </c>
      <c r="AM27" s="103" t="str">
        <f t="shared" si="9"/>
        <v>NC</v>
      </c>
      <c r="AN27" s="103" t="str">
        <f t="shared" si="10"/>
        <v>NC</v>
      </c>
      <c r="AO27" s="103">
        <f t="shared" si="11"/>
        <v>24835300</v>
      </c>
      <c r="AP27" s="103" t="str">
        <f t="shared" si="12"/>
        <v>NC</v>
      </c>
      <c r="AQ27" s="103" t="str">
        <f t="shared" si="13"/>
        <v>NC</v>
      </c>
      <c r="AR27" s="103" t="str">
        <f t="shared" si="14"/>
        <v>NC</v>
      </c>
      <c r="AS27" s="103" t="str">
        <f t="shared" si="15"/>
        <v>NC</v>
      </c>
      <c r="AT27" s="103" t="str">
        <f t="shared" si="16"/>
        <v>NC</v>
      </c>
      <c r="AU27" s="103" t="str">
        <f t="shared" si="17"/>
        <v>NC</v>
      </c>
      <c r="AV27" s="103" t="str">
        <f t="shared" si="18"/>
        <v>NC</v>
      </c>
      <c r="AW27" s="103" t="str">
        <f t="shared" si="19"/>
        <v>NC</v>
      </c>
      <c r="AX27" s="29">
        <v>19</v>
      </c>
      <c r="AY27" s="94" t="s">
        <v>63</v>
      </c>
      <c r="AZ27" s="97" t="s">
        <v>63</v>
      </c>
      <c r="BA27" s="94" t="s">
        <v>63</v>
      </c>
      <c r="BB27" s="92" t="s">
        <v>63</v>
      </c>
      <c r="BC27" s="92" t="s">
        <v>63</v>
      </c>
      <c r="BD27" s="95" t="s">
        <v>63</v>
      </c>
      <c r="BE27" s="92" t="s">
        <v>63</v>
      </c>
      <c r="BF27" s="92" t="s">
        <v>63</v>
      </c>
      <c r="BG27" s="90" t="s">
        <v>62</v>
      </c>
      <c r="BH27" s="92" t="s">
        <v>63</v>
      </c>
      <c r="BI27" s="95" t="s">
        <v>63</v>
      </c>
      <c r="BJ27" s="90" t="s">
        <v>62</v>
      </c>
      <c r="BK27" s="92" t="s">
        <v>63</v>
      </c>
      <c r="BL27" s="92" t="s">
        <v>63</v>
      </c>
      <c r="BM27" s="92" t="s">
        <v>63</v>
      </c>
      <c r="BN27" s="93" t="s">
        <v>63</v>
      </c>
      <c r="BO27" s="92" t="s">
        <v>63</v>
      </c>
      <c r="BP27" s="92" t="s">
        <v>63</v>
      </c>
      <c r="BQ27" s="92" t="s">
        <v>63</v>
      </c>
      <c r="BR27" s="92" t="s">
        <v>63</v>
      </c>
      <c r="BS27" s="29">
        <v>19</v>
      </c>
      <c r="BT27" s="94" t="s">
        <v>62</v>
      </c>
      <c r="BU27" s="97" t="s">
        <v>62</v>
      </c>
      <c r="BV27" s="94" t="s">
        <v>62</v>
      </c>
      <c r="BW27" s="92" t="s">
        <v>62</v>
      </c>
      <c r="BX27" s="92" t="s">
        <v>62</v>
      </c>
      <c r="BY27" s="95" t="s">
        <v>62</v>
      </c>
      <c r="BZ27" s="92" t="s">
        <v>63</v>
      </c>
      <c r="CA27" s="92" t="s">
        <v>62</v>
      </c>
      <c r="CB27" s="104" t="s">
        <v>62</v>
      </c>
      <c r="CC27" s="92" t="s">
        <v>62</v>
      </c>
      <c r="CD27" s="95" t="s">
        <v>63</v>
      </c>
      <c r="CE27" s="108" t="s">
        <v>62</v>
      </c>
      <c r="CF27" s="92" t="s">
        <v>62</v>
      </c>
      <c r="CG27" s="92" t="s">
        <v>63</v>
      </c>
      <c r="CH27" s="92" t="s">
        <v>62</v>
      </c>
      <c r="CI27" s="93" t="s">
        <v>63</v>
      </c>
      <c r="CJ27" s="92" t="s">
        <v>62</v>
      </c>
      <c r="CK27" s="92" t="s">
        <v>62</v>
      </c>
      <c r="CL27" s="92" t="s">
        <v>62</v>
      </c>
      <c r="CM27" s="92" t="s">
        <v>62</v>
      </c>
      <c r="CN27" s="30">
        <v>19</v>
      </c>
      <c r="CO27" s="115" t="s">
        <v>62</v>
      </c>
      <c r="CP27" s="118" t="s">
        <v>62</v>
      </c>
      <c r="CQ27" s="115" t="s">
        <v>62</v>
      </c>
      <c r="CR27" s="113" t="s">
        <v>62</v>
      </c>
      <c r="CS27" s="113" t="s">
        <v>62</v>
      </c>
      <c r="CT27" s="116" t="s">
        <v>62</v>
      </c>
      <c r="CU27" s="113" t="s">
        <v>62</v>
      </c>
      <c r="CV27" s="113" t="s">
        <v>62</v>
      </c>
      <c r="CW27" s="112" t="s">
        <v>62</v>
      </c>
      <c r="CX27" s="113" t="s">
        <v>62</v>
      </c>
      <c r="CY27" s="116" t="s">
        <v>63</v>
      </c>
      <c r="CZ27" s="117" t="s">
        <v>62</v>
      </c>
      <c r="DA27" s="113" t="s">
        <v>62</v>
      </c>
      <c r="DB27" s="113" t="s">
        <v>62</v>
      </c>
      <c r="DC27" s="113" t="s">
        <v>62</v>
      </c>
      <c r="DD27" s="114" t="s">
        <v>62</v>
      </c>
      <c r="DE27" s="113" t="s">
        <v>62</v>
      </c>
      <c r="DF27" s="113" t="s">
        <v>62</v>
      </c>
      <c r="DG27" s="113" t="s">
        <v>62</v>
      </c>
      <c r="DH27" s="113" t="s">
        <v>62</v>
      </c>
      <c r="DI27" s="30">
        <v>19</v>
      </c>
      <c r="DJ27" s="42" t="str">
        <f t="shared" si="20"/>
        <v>NO CUMPLE</v>
      </c>
      <c r="DK27" s="42" t="str">
        <f t="shared" si="21"/>
        <v>NO CUMPLE</v>
      </c>
      <c r="DL27" s="42" t="str">
        <f t="shared" si="22"/>
        <v>NO CUMPLE</v>
      </c>
      <c r="DM27" s="42" t="str">
        <f t="shared" si="23"/>
        <v>NO CUMPLE</v>
      </c>
      <c r="DN27" s="42" t="str">
        <f t="shared" si="24"/>
        <v>NO CUMPLE</v>
      </c>
      <c r="DO27" s="42" t="str">
        <f t="shared" si="25"/>
        <v>NO CUMPLE</v>
      </c>
      <c r="DP27" s="42" t="str">
        <f t="shared" si="26"/>
        <v>NO CUMPLE</v>
      </c>
      <c r="DQ27" s="42" t="str">
        <f t="shared" si="27"/>
        <v>NO CUMPLE</v>
      </c>
      <c r="DR27" s="42" t="str">
        <f t="shared" si="28"/>
        <v>CUMPLE</v>
      </c>
      <c r="DS27" s="42" t="str">
        <f t="shared" si="29"/>
        <v>NO CUMPLE</v>
      </c>
      <c r="DT27" s="42" t="str">
        <f t="shared" si="30"/>
        <v>NO CUMPLE</v>
      </c>
      <c r="DU27" s="42" t="str">
        <f t="shared" si="31"/>
        <v>CUMPLE</v>
      </c>
      <c r="DV27" s="42" t="str">
        <f t="shared" si="32"/>
        <v>NO CUMPLE</v>
      </c>
      <c r="DW27" s="42" t="str">
        <f t="shared" si="33"/>
        <v>NO CUMPLE</v>
      </c>
      <c r="DX27" s="42" t="str">
        <f t="shared" si="34"/>
        <v>NO CUMPLE</v>
      </c>
      <c r="DY27" s="42" t="str">
        <f t="shared" si="35"/>
        <v>NO CUMPLE</v>
      </c>
      <c r="DZ27" s="42" t="str">
        <f t="shared" si="36"/>
        <v>NO CUMPLE</v>
      </c>
      <c r="EA27" s="42" t="str">
        <f t="shared" si="37"/>
        <v>NO CUMPLE</v>
      </c>
      <c r="EB27" s="42" t="str">
        <f t="shared" si="38"/>
        <v>NO CUMPLE</v>
      </c>
      <c r="EC27" s="42" t="str">
        <f t="shared" si="39"/>
        <v>NO CUMPLE</v>
      </c>
      <c r="ED27" s="30">
        <v>19</v>
      </c>
      <c r="EE27" s="124" t="s">
        <v>61</v>
      </c>
      <c r="EF27" s="122" t="s">
        <v>62</v>
      </c>
      <c r="EG27" s="124" t="s">
        <v>61</v>
      </c>
      <c r="EH27" s="65" t="s">
        <v>61</v>
      </c>
      <c r="EI27" s="65" t="s">
        <v>61</v>
      </c>
      <c r="EJ27" s="125" t="s">
        <v>61</v>
      </c>
      <c r="EK27" s="65" t="s">
        <v>61</v>
      </c>
      <c r="EL27" s="65" t="s">
        <v>61</v>
      </c>
      <c r="EM27" s="122" t="s">
        <v>62</v>
      </c>
      <c r="EN27" s="65" t="s">
        <v>61</v>
      </c>
      <c r="EO27" s="125" t="s">
        <v>61</v>
      </c>
      <c r="EP27" s="122" t="s">
        <v>62</v>
      </c>
      <c r="EQ27" s="65" t="s">
        <v>61</v>
      </c>
      <c r="ER27" s="65" t="s">
        <v>61</v>
      </c>
      <c r="ES27" s="65" t="s">
        <v>61</v>
      </c>
      <c r="ET27" s="123" t="s">
        <v>61</v>
      </c>
      <c r="EU27" s="65" t="s">
        <v>61</v>
      </c>
      <c r="EV27" s="65" t="s">
        <v>61</v>
      </c>
      <c r="EW27" s="65" t="s">
        <v>61</v>
      </c>
      <c r="EX27" s="65" t="s">
        <v>61</v>
      </c>
      <c r="EY27" s="30">
        <v>19</v>
      </c>
      <c r="EZ27" s="124" t="s">
        <v>61</v>
      </c>
      <c r="FA27" s="122" t="s">
        <v>63</v>
      </c>
      <c r="FB27" s="124" t="s">
        <v>61</v>
      </c>
      <c r="FC27" s="65" t="s">
        <v>61</v>
      </c>
      <c r="FD27" s="65" t="s">
        <v>61</v>
      </c>
      <c r="FE27" s="125" t="s">
        <v>61</v>
      </c>
      <c r="FF27" s="65" t="s">
        <v>61</v>
      </c>
      <c r="FG27" s="65" t="s">
        <v>61</v>
      </c>
      <c r="FH27" s="122" t="s">
        <v>62</v>
      </c>
      <c r="FI27" s="65" t="s">
        <v>61</v>
      </c>
      <c r="FJ27" s="125" t="s">
        <v>61</v>
      </c>
      <c r="FK27" s="122" t="s">
        <v>62</v>
      </c>
      <c r="FL27" s="65" t="s">
        <v>61</v>
      </c>
      <c r="FM27" s="65" t="s">
        <v>61</v>
      </c>
      <c r="FN27" s="65" t="s">
        <v>61</v>
      </c>
      <c r="FO27" s="123" t="s">
        <v>61</v>
      </c>
      <c r="FP27" s="65" t="s">
        <v>61</v>
      </c>
      <c r="FQ27" s="65" t="s">
        <v>61</v>
      </c>
      <c r="FR27" s="65" t="s">
        <v>61</v>
      </c>
      <c r="FS27" s="65" t="s">
        <v>61</v>
      </c>
      <c r="FT27" s="30">
        <v>19</v>
      </c>
      <c r="FU27" s="24" t="str">
        <f t="shared" si="40"/>
        <v/>
      </c>
      <c r="FV27" s="24" t="str">
        <f t="shared" si="41"/>
        <v/>
      </c>
      <c r="FW27" s="24" t="str">
        <f t="shared" si="42"/>
        <v/>
      </c>
      <c r="FX27" s="24" t="str">
        <f t="shared" si="43"/>
        <v/>
      </c>
      <c r="FY27" s="24" t="str">
        <f t="shared" si="44"/>
        <v/>
      </c>
      <c r="FZ27" s="24" t="str">
        <f t="shared" si="45"/>
        <v/>
      </c>
      <c r="GA27" s="24" t="str">
        <f t="shared" si="46"/>
        <v/>
      </c>
      <c r="GB27" s="24" t="str">
        <f t="shared" si="47"/>
        <v/>
      </c>
      <c r="GC27" s="24">
        <f t="shared" si="48"/>
        <v>27072500</v>
      </c>
      <c r="GD27" s="24" t="str">
        <f t="shared" si="49"/>
        <v/>
      </c>
      <c r="GE27" s="24" t="str">
        <f t="shared" si="50"/>
        <v/>
      </c>
      <c r="GF27" s="24">
        <f t="shared" si="51"/>
        <v>24835300</v>
      </c>
      <c r="GG27" s="24" t="str">
        <f t="shared" si="52"/>
        <v/>
      </c>
      <c r="GH27" s="24" t="str">
        <f t="shared" si="53"/>
        <v/>
      </c>
      <c r="GI27" s="24" t="str">
        <f t="shared" si="54"/>
        <v/>
      </c>
      <c r="GJ27" s="24" t="str">
        <f t="shared" si="55"/>
        <v/>
      </c>
      <c r="GK27" s="24" t="str">
        <f t="shared" si="56"/>
        <v/>
      </c>
      <c r="GL27" s="24" t="str">
        <f t="shared" si="57"/>
        <v/>
      </c>
      <c r="GM27" s="24" t="str">
        <f t="shared" si="58"/>
        <v/>
      </c>
      <c r="GN27" s="24" t="str">
        <f t="shared" si="59"/>
        <v/>
      </c>
      <c r="GO27" s="24">
        <v>27256666.780000001</v>
      </c>
      <c r="GP27" s="24">
        <v>27256666.780000001</v>
      </c>
      <c r="GQ27" s="44">
        <f t="shared" si="60"/>
        <v>2</v>
      </c>
      <c r="GR27" s="44">
        <f t="shared" si="156"/>
        <v>1</v>
      </c>
      <c r="GS27" s="145">
        <f t="shared" si="203"/>
        <v>26388155.59</v>
      </c>
      <c r="GT27" s="45">
        <f t="shared" ref="GT27:GT58" si="205">IFERROR(GS27*0.15/40,"")</f>
        <v>98955.583462499984</v>
      </c>
      <c r="GU27" s="30">
        <v>19</v>
      </c>
      <c r="GV27" s="46" t="str">
        <f t="shared" si="61"/>
        <v/>
      </c>
      <c r="GW27" s="46" t="str">
        <f t="shared" si="62"/>
        <v/>
      </c>
      <c r="GX27" s="46" t="str">
        <f t="shared" si="63"/>
        <v/>
      </c>
      <c r="GY27" s="46" t="str">
        <f t="shared" si="64"/>
        <v/>
      </c>
      <c r="GZ27" s="46" t="str">
        <f t="shared" si="65"/>
        <v/>
      </c>
      <c r="HA27" s="46" t="str">
        <f t="shared" si="66"/>
        <v/>
      </c>
      <c r="HB27" s="46" t="str">
        <f t="shared" si="67"/>
        <v/>
      </c>
      <c r="HC27" s="46" t="str">
        <f t="shared" si="68"/>
        <v/>
      </c>
      <c r="HD27" s="46">
        <f t="shared" si="69"/>
        <v>27358.233919422386</v>
      </c>
      <c r="HE27" s="46" t="str">
        <f t="shared" si="70"/>
        <v/>
      </c>
      <c r="HF27" s="46" t="str">
        <f t="shared" si="71"/>
        <v/>
      </c>
      <c r="HG27" s="46">
        <f t="shared" si="72"/>
        <v>25097.421621905283</v>
      </c>
      <c r="HH27" s="46" t="str">
        <f t="shared" si="73"/>
        <v/>
      </c>
      <c r="HI27" s="46" t="str">
        <f t="shared" si="74"/>
        <v/>
      </c>
      <c r="HJ27" s="46" t="str">
        <f t="shared" si="75"/>
        <v/>
      </c>
      <c r="HK27" s="46" t="str">
        <f t="shared" si="76"/>
        <v/>
      </c>
      <c r="HL27" s="46" t="str">
        <f t="shared" si="77"/>
        <v/>
      </c>
      <c r="HM27" s="46" t="str">
        <f t="shared" si="78"/>
        <v/>
      </c>
      <c r="HN27" s="46" t="str">
        <f t="shared" si="79"/>
        <v/>
      </c>
      <c r="HO27" s="46" t="str">
        <f t="shared" si="80"/>
        <v/>
      </c>
      <c r="HP27" s="30">
        <v>19</v>
      </c>
      <c r="HQ27" s="47" t="str">
        <f t="shared" si="81"/>
        <v/>
      </c>
      <c r="HR27" s="47" t="str">
        <f t="shared" si="82"/>
        <v/>
      </c>
      <c r="HS27" s="47" t="str">
        <f t="shared" si="83"/>
        <v/>
      </c>
      <c r="HT27" s="47" t="str">
        <f t="shared" si="84"/>
        <v/>
      </c>
      <c r="HU27" s="47" t="str">
        <f t="shared" si="85"/>
        <v/>
      </c>
      <c r="HV27" s="47" t="str">
        <f t="shared" si="86"/>
        <v/>
      </c>
      <c r="HW27" s="47" t="str">
        <f t="shared" si="87"/>
        <v/>
      </c>
      <c r="HX27" s="47" t="str">
        <f t="shared" si="88"/>
        <v/>
      </c>
      <c r="HY27" s="47">
        <f t="shared" si="89"/>
        <v>684344.41000000015</v>
      </c>
      <c r="HZ27" s="47" t="str">
        <f t="shared" si="90"/>
        <v/>
      </c>
      <c r="IA27" s="47" t="str">
        <f t="shared" si="91"/>
        <v/>
      </c>
      <c r="IB27" s="47">
        <f t="shared" si="92"/>
        <v>1552855.5899999999</v>
      </c>
      <c r="IC27" s="47" t="str">
        <f t="shared" si="93"/>
        <v/>
      </c>
      <c r="ID27" s="47" t="str">
        <f t="shared" si="94"/>
        <v/>
      </c>
      <c r="IE27" s="47" t="str">
        <f t="shared" si="95"/>
        <v/>
      </c>
      <c r="IF27" s="47" t="str">
        <f t="shared" si="96"/>
        <v/>
      </c>
      <c r="IG27" s="47" t="str">
        <f t="shared" si="97"/>
        <v/>
      </c>
      <c r="IH27" s="47" t="str">
        <f t="shared" si="98"/>
        <v/>
      </c>
      <c r="II27" s="47" t="str">
        <f t="shared" si="99"/>
        <v/>
      </c>
      <c r="IJ27" s="47" t="str">
        <f t="shared" si="100"/>
        <v/>
      </c>
      <c r="IK27" s="30">
        <v>19</v>
      </c>
      <c r="IL27" s="48" t="str">
        <f t="shared" si="158"/>
        <v/>
      </c>
      <c r="IM27" s="48" t="str">
        <f t="shared" si="159"/>
        <v/>
      </c>
      <c r="IN27" s="48" t="str">
        <f t="shared" si="160"/>
        <v/>
      </c>
      <c r="IO27" s="48" t="str">
        <f t="shared" si="161"/>
        <v/>
      </c>
      <c r="IP27" s="48" t="str">
        <f t="shared" si="162"/>
        <v/>
      </c>
      <c r="IQ27" s="48" t="str">
        <f t="shared" si="163"/>
        <v/>
      </c>
      <c r="IR27" s="48" t="str">
        <f t="shared" si="164"/>
        <v/>
      </c>
      <c r="IS27" s="48" t="str">
        <f t="shared" si="165"/>
        <v/>
      </c>
      <c r="IT27" s="48">
        <f t="shared" si="166"/>
        <v>38.962649120866423</v>
      </c>
      <c r="IU27" s="48" t="str">
        <f t="shared" si="167"/>
        <v/>
      </c>
      <c r="IV27" s="48" t="str">
        <f t="shared" si="168"/>
        <v/>
      </c>
      <c r="IW27" s="48">
        <f t="shared" si="169"/>
        <v>37.646132432857925</v>
      </c>
      <c r="IX27" s="48" t="str">
        <f t="shared" si="170"/>
        <v/>
      </c>
      <c r="IY27" s="48" t="str">
        <f t="shared" si="171"/>
        <v/>
      </c>
      <c r="IZ27" s="48" t="str">
        <f t="shared" si="172"/>
        <v/>
      </c>
      <c r="JA27" s="48" t="str">
        <f t="shared" si="173"/>
        <v/>
      </c>
      <c r="JB27" s="48" t="str">
        <f t="shared" si="174"/>
        <v/>
      </c>
      <c r="JC27" s="48" t="str">
        <f t="shared" si="175"/>
        <v/>
      </c>
      <c r="JD27" s="48" t="str">
        <f t="shared" si="176"/>
        <v/>
      </c>
      <c r="JE27" s="48" t="str">
        <f t="shared" si="177"/>
        <v/>
      </c>
      <c r="JF27" s="49">
        <f t="shared" si="102"/>
        <v>37.646132432857925</v>
      </c>
      <c r="JG27" s="49">
        <f t="shared" si="178"/>
        <v>38.962649120866423</v>
      </c>
      <c r="JH27" s="30">
        <v>19</v>
      </c>
      <c r="JI27" s="50" t="str">
        <f t="shared" si="179"/>
        <v/>
      </c>
      <c r="JJ27" s="50" t="str">
        <f t="shared" si="180"/>
        <v/>
      </c>
      <c r="JK27" s="50" t="str">
        <f t="shared" si="181"/>
        <v/>
      </c>
      <c r="JL27" s="50" t="str">
        <f t="shared" si="182"/>
        <v/>
      </c>
      <c r="JM27" s="50" t="str">
        <f t="shared" si="183"/>
        <v/>
      </c>
      <c r="JN27" s="50" t="str">
        <f t="shared" si="184"/>
        <v/>
      </c>
      <c r="JO27" s="50" t="str">
        <f t="shared" si="185"/>
        <v/>
      </c>
      <c r="JP27" s="50" t="str">
        <f t="shared" si="186"/>
        <v/>
      </c>
      <c r="JQ27" s="50">
        <f t="shared" si="187"/>
        <v>40</v>
      </c>
      <c r="JR27" s="50" t="str">
        <f t="shared" si="188"/>
        <v/>
      </c>
      <c r="JS27" s="50" t="str">
        <f t="shared" si="189"/>
        <v/>
      </c>
      <c r="JT27" s="50">
        <f t="shared" si="190"/>
        <v>37.646132432857925</v>
      </c>
      <c r="JU27" s="50" t="str">
        <f t="shared" si="191"/>
        <v/>
      </c>
      <c r="JV27" s="50" t="str">
        <f t="shared" si="192"/>
        <v/>
      </c>
      <c r="JW27" s="50" t="str">
        <f t="shared" si="193"/>
        <v/>
      </c>
      <c r="JX27" s="50" t="str">
        <f t="shared" si="194"/>
        <v/>
      </c>
      <c r="JY27" s="50" t="str">
        <f t="shared" si="195"/>
        <v/>
      </c>
      <c r="JZ27" s="50" t="str">
        <f t="shared" si="196"/>
        <v/>
      </c>
      <c r="KA27" s="50" t="str">
        <f t="shared" si="197"/>
        <v/>
      </c>
      <c r="KB27" s="50" t="str">
        <f t="shared" si="198"/>
        <v/>
      </c>
      <c r="KC27" s="30">
        <v>19</v>
      </c>
      <c r="KD27" s="115"/>
      <c r="KE27" s="134">
        <v>72</v>
      </c>
      <c r="KF27" s="115"/>
      <c r="KG27" s="130"/>
      <c r="KH27" s="130"/>
      <c r="KI27" s="133"/>
      <c r="KJ27" s="130"/>
      <c r="KK27" s="130"/>
      <c r="KL27" s="122">
        <v>24</v>
      </c>
      <c r="KM27" s="130"/>
      <c r="KN27" s="133"/>
      <c r="KO27" s="122">
        <f t="shared" si="204"/>
        <v>36</v>
      </c>
      <c r="KP27" s="130"/>
      <c r="KQ27" s="130"/>
      <c r="KR27" s="130"/>
      <c r="KS27" s="131"/>
      <c r="KT27" s="130"/>
      <c r="KU27" s="130"/>
      <c r="KV27" s="130"/>
      <c r="KW27" s="130"/>
      <c r="KX27" s="30">
        <v>19</v>
      </c>
      <c r="KY27" s="67">
        <f t="shared" si="113"/>
        <v>0</v>
      </c>
      <c r="KZ27" s="67">
        <f t="shared" si="114"/>
        <v>60</v>
      </c>
      <c r="LA27" s="67">
        <f t="shared" si="115"/>
        <v>0</v>
      </c>
      <c r="LB27" s="67">
        <f t="shared" si="116"/>
        <v>0</v>
      </c>
      <c r="LC27" s="67">
        <f t="shared" si="117"/>
        <v>0</v>
      </c>
      <c r="LD27" s="67">
        <f t="shared" si="118"/>
        <v>0</v>
      </c>
      <c r="LE27" s="67">
        <f t="shared" si="119"/>
        <v>0</v>
      </c>
      <c r="LF27" s="67">
        <f t="shared" si="120"/>
        <v>0</v>
      </c>
      <c r="LG27" s="67">
        <f t="shared" si="121"/>
        <v>0</v>
      </c>
      <c r="LH27" s="67">
        <f t="shared" si="122"/>
        <v>0</v>
      </c>
      <c r="LI27" s="67">
        <f t="shared" si="123"/>
        <v>0</v>
      </c>
      <c r="LJ27" s="67">
        <f t="shared" si="124"/>
        <v>10</v>
      </c>
      <c r="LK27" s="67">
        <f t="shared" si="125"/>
        <v>0</v>
      </c>
      <c r="LL27" s="67">
        <f t="shared" si="126"/>
        <v>0</v>
      </c>
      <c r="LM27" s="67">
        <f t="shared" si="127"/>
        <v>0</v>
      </c>
      <c r="LN27" s="67">
        <f t="shared" si="128"/>
        <v>0</v>
      </c>
      <c r="LO27" s="67">
        <f t="shared" si="129"/>
        <v>0</v>
      </c>
      <c r="LP27" s="67">
        <f t="shared" si="130"/>
        <v>0</v>
      </c>
      <c r="LQ27" s="67">
        <f t="shared" si="131"/>
        <v>0</v>
      </c>
      <c r="LR27" s="67">
        <f t="shared" si="132"/>
        <v>0</v>
      </c>
      <c r="LS27" s="29">
        <v>19</v>
      </c>
      <c r="LT27" s="51" t="str">
        <f t="shared" si="133"/>
        <v/>
      </c>
      <c r="LU27" s="51" t="str">
        <f t="shared" si="134"/>
        <v/>
      </c>
      <c r="LV27" s="51" t="str">
        <f t="shared" si="135"/>
        <v/>
      </c>
      <c r="LW27" s="51" t="str">
        <f t="shared" si="136"/>
        <v/>
      </c>
      <c r="LX27" s="51" t="str">
        <f t="shared" si="137"/>
        <v/>
      </c>
      <c r="LY27" s="51" t="str">
        <f t="shared" si="138"/>
        <v/>
      </c>
      <c r="LZ27" s="51" t="str">
        <f t="shared" si="139"/>
        <v/>
      </c>
      <c r="MA27" s="51" t="str">
        <f t="shared" si="140"/>
        <v/>
      </c>
      <c r="MB27" s="51">
        <f t="shared" si="141"/>
        <v>40</v>
      </c>
      <c r="MC27" s="51" t="str">
        <f t="shared" si="142"/>
        <v/>
      </c>
      <c r="MD27" s="51" t="str">
        <f t="shared" si="143"/>
        <v/>
      </c>
      <c r="ME27" s="51">
        <f t="shared" si="144"/>
        <v>47.646132432857925</v>
      </c>
      <c r="MF27" s="51" t="str">
        <f t="shared" si="145"/>
        <v/>
      </c>
      <c r="MG27" s="51" t="str">
        <f t="shared" si="146"/>
        <v/>
      </c>
      <c r="MH27" s="51" t="str">
        <f t="shared" si="147"/>
        <v/>
      </c>
      <c r="MI27" s="51" t="str">
        <f t="shared" si="148"/>
        <v/>
      </c>
      <c r="MJ27" s="51" t="str">
        <f t="shared" si="149"/>
        <v/>
      </c>
      <c r="MK27" s="51" t="str">
        <f t="shared" si="150"/>
        <v/>
      </c>
      <c r="ML27" s="51" t="str">
        <f t="shared" si="151"/>
        <v/>
      </c>
      <c r="MM27" s="51" t="str">
        <f t="shared" si="152"/>
        <v/>
      </c>
      <c r="MN27" s="144">
        <f t="shared" si="153"/>
        <v>47.646132432857925</v>
      </c>
      <c r="MO27" s="29" t="str">
        <f t="shared" si="154"/>
        <v>12. KASSEL GROUP S.A.S.
NIT: 830.053.900-2</v>
      </c>
      <c r="MP27" s="68">
        <f t="shared" si="155"/>
        <v>24835300</v>
      </c>
      <c r="MQ27" s="30">
        <v>19</v>
      </c>
      <c r="MR27" s="137">
        <f t="shared" si="199"/>
        <v>2421366.7800000012</v>
      </c>
      <c r="MS27" s="137" t="str">
        <f t="shared" si="200"/>
        <v>ADJUDICADO</v>
      </c>
    </row>
    <row r="28" spans="1:357" s="53" customFormat="1" ht="33.75" x14ac:dyDescent="0.15">
      <c r="B28" s="61" t="s">
        <v>75</v>
      </c>
      <c r="C28" s="61" t="s">
        <v>90</v>
      </c>
      <c r="D28" s="61" t="s">
        <v>85</v>
      </c>
      <c r="E28" s="61" t="s">
        <v>93</v>
      </c>
      <c r="F28" s="61">
        <v>1</v>
      </c>
      <c r="G28" s="23">
        <v>27489849.66</v>
      </c>
      <c r="H28" s="30">
        <v>20</v>
      </c>
      <c r="I28" s="105" t="s">
        <v>61</v>
      </c>
      <c r="J28" s="88">
        <v>27331206</v>
      </c>
      <c r="K28" s="88">
        <v>26869843</v>
      </c>
      <c r="L28" s="101" t="s">
        <v>61</v>
      </c>
      <c r="M28" s="101" t="s">
        <v>61</v>
      </c>
      <c r="N28" s="101" t="s">
        <v>61</v>
      </c>
      <c r="O28" s="101" t="s">
        <v>61</v>
      </c>
      <c r="P28" s="86">
        <v>26563441.800000001</v>
      </c>
      <c r="Q28" s="101" t="s">
        <v>61</v>
      </c>
      <c r="R28" s="101" t="s">
        <v>61</v>
      </c>
      <c r="S28" s="86">
        <v>27429500</v>
      </c>
      <c r="T28" s="86">
        <v>21396200</v>
      </c>
      <c r="U28" s="101" t="s">
        <v>61</v>
      </c>
      <c r="V28" s="101" t="s">
        <v>61</v>
      </c>
      <c r="W28" s="101" t="s">
        <v>61</v>
      </c>
      <c r="X28" s="101" t="s">
        <v>61</v>
      </c>
      <c r="Y28" s="101" t="s">
        <v>61</v>
      </c>
      <c r="Z28" s="101" t="s">
        <v>61</v>
      </c>
      <c r="AA28" s="101" t="s">
        <v>61</v>
      </c>
      <c r="AB28" s="101" t="s">
        <v>61</v>
      </c>
      <c r="AC28" s="41">
        <v>20</v>
      </c>
      <c r="AD28" s="103" t="str">
        <f t="shared" si="0"/>
        <v>NC</v>
      </c>
      <c r="AE28" s="103">
        <f t="shared" si="1"/>
        <v>27331206</v>
      </c>
      <c r="AF28" s="103">
        <f t="shared" si="2"/>
        <v>26869843</v>
      </c>
      <c r="AG28" s="103" t="str">
        <f t="shared" si="3"/>
        <v>NC</v>
      </c>
      <c r="AH28" s="103" t="str">
        <f t="shared" si="4"/>
        <v>NC</v>
      </c>
      <c r="AI28" s="103" t="str">
        <f t="shared" si="5"/>
        <v>NC</v>
      </c>
      <c r="AJ28" s="103" t="str">
        <f t="shared" si="6"/>
        <v>NC</v>
      </c>
      <c r="AK28" s="103">
        <f t="shared" si="7"/>
        <v>26563441.800000001</v>
      </c>
      <c r="AL28" s="103" t="str">
        <f t="shared" si="8"/>
        <v>NC</v>
      </c>
      <c r="AM28" s="103" t="str">
        <f t="shared" si="9"/>
        <v>NC</v>
      </c>
      <c r="AN28" s="103">
        <f t="shared" si="10"/>
        <v>27429500</v>
      </c>
      <c r="AO28" s="103">
        <f t="shared" si="11"/>
        <v>21396200</v>
      </c>
      <c r="AP28" s="103" t="str">
        <f t="shared" si="12"/>
        <v>NC</v>
      </c>
      <c r="AQ28" s="103" t="str">
        <f t="shared" si="13"/>
        <v>NC</v>
      </c>
      <c r="AR28" s="103" t="str">
        <f t="shared" si="14"/>
        <v>NC</v>
      </c>
      <c r="AS28" s="103" t="str">
        <f t="shared" si="15"/>
        <v>NC</v>
      </c>
      <c r="AT28" s="103" t="str">
        <f t="shared" si="16"/>
        <v>NC</v>
      </c>
      <c r="AU28" s="103" t="str">
        <f t="shared" si="17"/>
        <v>NC</v>
      </c>
      <c r="AV28" s="103" t="str">
        <f t="shared" si="18"/>
        <v>NC</v>
      </c>
      <c r="AW28" s="103" t="str">
        <f t="shared" si="19"/>
        <v>NC</v>
      </c>
      <c r="AX28" s="30">
        <v>20</v>
      </c>
      <c r="AY28" s="94" t="s">
        <v>63</v>
      </c>
      <c r="AZ28" s="97" t="s">
        <v>63</v>
      </c>
      <c r="BA28" s="97" t="s">
        <v>63</v>
      </c>
      <c r="BB28" s="92" t="s">
        <v>63</v>
      </c>
      <c r="BC28" s="92" t="s">
        <v>63</v>
      </c>
      <c r="BD28" s="92" t="s">
        <v>63</v>
      </c>
      <c r="BE28" s="92" t="s">
        <v>63</v>
      </c>
      <c r="BF28" s="90" t="s">
        <v>62</v>
      </c>
      <c r="BG28" s="92" t="s">
        <v>63</v>
      </c>
      <c r="BH28" s="92" t="s">
        <v>63</v>
      </c>
      <c r="BI28" s="90" t="s">
        <v>63</v>
      </c>
      <c r="BJ28" s="90" t="s">
        <v>62</v>
      </c>
      <c r="BK28" s="92" t="s">
        <v>63</v>
      </c>
      <c r="BL28" s="92" t="s">
        <v>63</v>
      </c>
      <c r="BM28" s="92" t="s">
        <v>63</v>
      </c>
      <c r="BN28" s="92" t="s">
        <v>63</v>
      </c>
      <c r="BO28" s="92" t="s">
        <v>63</v>
      </c>
      <c r="BP28" s="92" t="s">
        <v>63</v>
      </c>
      <c r="BQ28" s="92" t="s">
        <v>63</v>
      </c>
      <c r="BR28" s="92" t="s">
        <v>63</v>
      </c>
      <c r="BS28" s="30">
        <v>20</v>
      </c>
      <c r="BT28" s="94" t="s">
        <v>62</v>
      </c>
      <c r="BU28" s="97" t="s">
        <v>62</v>
      </c>
      <c r="BV28" s="97" t="s">
        <v>62</v>
      </c>
      <c r="BW28" s="92" t="s">
        <v>62</v>
      </c>
      <c r="BX28" s="92" t="s">
        <v>62</v>
      </c>
      <c r="BY28" s="92" t="s">
        <v>62</v>
      </c>
      <c r="BZ28" s="92" t="s">
        <v>63</v>
      </c>
      <c r="CA28" s="104" t="s">
        <v>62</v>
      </c>
      <c r="CB28" s="92" t="s">
        <v>62</v>
      </c>
      <c r="CC28" s="92" t="s">
        <v>62</v>
      </c>
      <c r="CD28" s="104" t="s">
        <v>63</v>
      </c>
      <c r="CE28" s="104" t="s">
        <v>62</v>
      </c>
      <c r="CF28" s="92" t="s">
        <v>62</v>
      </c>
      <c r="CG28" s="92" t="s">
        <v>63</v>
      </c>
      <c r="CH28" s="92" t="s">
        <v>62</v>
      </c>
      <c r="CI28" s="92" t="s">
        <v>63</v>
      </c>
      <c r="CJ28" s="92" t="s">
        <v>62</v>
      </c>
      <c r="CK28" s="92" t="s">
        <v>62</v>
      </c>
      <c r="CL28" s="92" t="s">
        <v>62</v>
      </c>
      <c r="CM28" s="92" t="s">
        <v>62</v>
      </c>
      <c r="CN28" s="30">
        <v>20</v>
      </c>
      <c r="CO28" s="115" t="s">
        <v>62</v>
      </c>
      <c r="CP28" s="118" t="s">
        <v>62</v>
      </c>
      <c r="CQ28" s="118" t="s">
        <v>62</v>
      </c>
      <c r="CR28" s="113" t="s">
        <v>62</v>
      </c>
      <c r="CS28" s="113" t="s">
        <v>62</v>
      </c>
      <c r="CT28" s="113" t="s">
        <v>62</v>
      </c>
      <c r="CU28" s="113" t="s">
        <v>62</v>
      </c>
      <c r="CV28" s="112" t="s">
        <v>62</v>
      </c>
      <c r="CW28" s="113" t="s">
        <v>62</v>
      </c>
      <c r="CX28" s="113" t="s">
        <v>62</v>
      </c>
      <c r="CY28" s="112" t="s">
        <v>63</v>
      </c>
      <c r="CZ28" s="112" t="s">
        <v>62</v>
      </c>
      <c r="DA28" s="113" t="s">
        <v>62</v>
      </c>
      <c r="DB28" s="113" t="s">
        <v>62</v>
      </c>
      <c r="DC28" s="113" t="s">
        <v>62</v>
      </c>
      <c r="DD28" s="113" t="s">
        <v>62</v>
      </c>
      <c r="DE28" s="113" t="s">
        <v>62</v>
      </c>
      <c r="DF28" s="113" t="s">
        <v>62</v>
      </c>
      <c r="DG28" s="113" t="s">
        <v>62</v>
      </c>
      <c r="DH28" s="113" t="s">
        <v>62</v>
      </c>
      <c r="DI28" s="30">
        <v>20</v>
      </c>
      <c r="DJ28" s="42" t="str">
        <f t="shared" si="20"/>
        <v>NO CUMPLE</v>
      </c>
      <c r="DK28" s="42" t="str">
        <f t="shared" si="21"/>
        <v>NO CUMPLE</v>
      </c>
      <c r="DL28" s="42" t="str">
        <f t="shared" si="22"/>
        <v>NO CUMPLE</v>
      </c>
      <c r="DM28" s="42" t="str">
        <f t="shared" si="23"/>
        <v>NO CUMPLE</v>
      </c>
      <c r="DN28" s="42" t="str">
        <f t="shared" si="24"/>
        <v>NO CUMPLE</v>
      </c>
      <c r="DO28" s="42" t="str">
        <f t="shared" si="25"/>
        <v>NO CUMPLE</v>
      </c>
      <c r="DP28" s="42" t="str">
        <f t="shared" si="26"/>
        <v>NO CUMPLE</v>
      </c>
      <c r="DQ28" s="42" t="str">
        <f t="shared" si="27"/>
        <v>CUMPLE</v>
      </c>
      <c r="DR28" s="42" t="str">
        <f t="shared" si="28"/>
        <v>NO CUMPLE</v>
      </c>
      <c r="DS28" s="42" t="str">
        <f t="shared" si="29"/>
        <v>NO CUMPLE</v>
      </c>
      <c r="DT28" s="42" t="str">
        <f t="shared" si="30"/>
        <v>NO CUMPLE</v>
      </c>
      <c r="DU28" s="42" t="str">
        <f t="shared" si="31"/>
        <v>CUMPLE</v>
      </c>
      <c r="DV28" s="42" t="str">
        <f t="shared" si="32"/>
        <v>NO CUMPLE</v>
      </c>
      <c r="DW28" s="42" t="str">
        <f t="shared" si="33"/>
        <v>NO CUMPLE</v>
      </c>
      <c r="DX28" s="42" t="str">
        <f t="shared" si="34"/>
        <v>NO CUMPLE</v>
      </c>
      <c r="DY28" s="42" t="str">
        <f t="shared" si="35"/>
        <v>NO CUMPLE</v>
      </c>
      <c r="DZ28" s="42" t="str">
        <f t="shared" si="36"/>
        <v>NO CUMPLE</v>
      </c>
      <c r="EA28" s="42" t="str">
        <f t="shared" si="37"/>
        <v>NO CUMPLE</v>
      </c>
      <c r="EB28" s="42" t="str">
        <f t="shared" si="38"/>
        <v>NO CUMPLE</v>
      </c>
      <c r="EC28" s="42" t="str">
        <f t="shared" si="39"/>
        <v>NO CUMPLE</v>
      </c>
      <c r="ED28" s="30">
        <v>20</v>
      </c>
      <c r="EE28" s="124" t="s">
        <v>61</v>
      </c>
      <c r="EF28" s="122" t="s">
        <v>62</v>
      </c>
      <c r="EG28" s="122" t="s">
        <v>62</v>
      </c>
      <c r="EH28" s="65" t="s">
        <v>61</v>
      </c>
      <c r="EI28" s="65" t="s">
        <v>61</v>
      </c>
      <c r="EJ28" s="65" t="s">
        <v>61</v>
      </c>
      <c r="EK28" s="65" t="s">
        <v>61</v>
      </c>
      <c r="EL28" s="122" t="s">
        <v>62</v>
      </c>
      <c r="EM28" s="65" t="s">
        <v>61</v>
      </c>
      <c r="EN28" s="65" t="s">
        <v>61</v>
      </c>
      <c r="EO28" s="122" t="s">
        <v>62</v>
      </c>
      <c r="EP28" s="122" t="s">
        <v>62</v>
      </c>
      <c r="EQ28" s="65" t="s">
        <v>61</v>
      </c>
      <c r="ER28" s="65" t="s">
        <v>61</v>
      </c>
      <c r="ES28" s="65" t="s">
        <v>61</v>
      </c>
      <c r="ET28" s="65" t="s">
        <v>61</v>
      </c>
      <c r="EU28" s="65" t="s">
        <v>61</v>
      </c>
      <c r="EV28" s="65" t="s">
        <v>61</v>
      </c>
      <c r="EW28" s="65" t="s">
        <v>61</v>
      </c>
      <c r="EX28" s="65" t="s">
        <v>61</v>
      </c>
      <c r="EY28" s="30">
        <v>20</v>
      </c>
      <c r="EZ28" s="124" t="s">
        <v>61</v>
      </c>
      <c r="FA28" s="122" t="s">
        <v>63</v>
      </c>
      <c r="FB28" s="122" t="s">
        <v>63</v>
      </c>
      <c r="FC28" s="65" t="s">
        <v>61</v>
      </c>
      <c r="FD28" s="65" t="s">
        <v>61</v>
      </c>
      <c r="FE28" s="65" t="s">
        <v>61</v>
      </c>
      <c r="FF28" s="65" t="s">
        <v>61</v>
      </c>
      <c r="FG28" s="122" t="s">
        <v>62</v>
      </c>
      <c r="FH28" s="65" t="s">
        <v>61</v>
      </c>
      <c r="FI28" s="65" t="s">
        <v>61</v>
      </c>
      <c r="FJ28" s="122" t="s">
        <v>63</v>
      </c>
      <c r="FK28" s="122" t="s">
        <v>62</v>
      </c>
      <c r="FL28" s="65" t="s">
        <v>61</v>
      </c>
      <c r="FM28" s="65" t="s">
        <v>61</v>
      </c>
      <c r="FN28" s="65" t="s">
        <v>61</v>
      </c>
      <c r="FO28" s="65" t="s">
        <v>61</v>
      </c>
      <c r="FP28" s="65" t="s">
        <v>61</v>
      </c>
      <c r="FQ28" s="65" t="s">
        <v>61</v>
      </c>
      <c r="FR28" s="65" t="s">
        <v>61</v>
      </c>
      <c r="FS28" s="65" t="s">
        <v>61</v>
      </c>
      <c r="FT28" s="30">
        <v>20</v>
      </c>
      <c r="FU28" s="24" t="str">
        <f t="shared" si="40"/>
        <v/>
      </c>
      <c r="FV28" s="24" t="str">
        <f t="shared" si="41"/>
        <v/>
      </c>
      <c r="FW28" s="24" t="str">
        <f t="shared" si="42"/>
        <v/>
      </c>
      <c r="FX28" s="24" t="str">
        <f t="shared" si="43"/>
        <v/>
      </c>
      <c r="FY28" s="24" t="str">
        <f t="shared" si="44"/>
        <v/>
      </c>
      <c r="FZ28" s="24" t="str">
        <f t="shared" si="45"/>
        <v/>
      </c>
      <c r="GA28" s="24" t="str">
        <f t="shared" si="46"/>
        <v/>
      </c>
      <c r="GB28" s="24">
        <f t="shared" si="47"/>
        <v>26563441.800000001</v>
      </c>
      <c r="GC28" s="24" t="str">
        <f t="shared" si="48"/>
        <v/>
      </c>
      <c r="GD28" s="24" t="str">
        <f t="shared" si="49"/>
        <v/>
      </c>
      <c r="GE28" s="24" t="str">
        <f t="shared" si="50"/>
        <v/>
      </c>
      <c r="GF28" s="24">
        <f t="shared" si="51"/>
        <v>21396200</v>
      </c>
      <c r="GG28" s="24" t="str">
        <f t="shared" si="52"/>
        <v/>
      </c>
      <c r="GH28" s="24" t="str">
        <f t="shared" si="53"/>
        <v/>
      </c>
      <c r="GI28" s="24" t="str">
        <f t="shared" si="54"/>
        <v/>
      </c>
      <c r="GJ28" s="24" t="str">
        <f t="shared" si="55"/>
        <v/>
      </c>
      <c r="GK28" s="24" t="str">
        <f t="shared" si="56"/>
        <v/>
      </c>
      <c r="GL28" s="24" t="str">
        <f t="shared" si="57"/>
        <v/>
      </c>
      <c r="GM28" s="24" t="str">
        <f t="shared" si="58"/>
        <v/>
      </c>
      <c r="GN28" s="24" t="str">
        <f t="shared" si="59"/>
        <v/>
      </c>
      <c r="GO28" s="24">
        <v>27489849.66</v>
      </c>
      <c r="GP28" s="24">
        <v>27489849.66</v>
      </c>
      <c r="GQ28" s="44">
        <f t="shared" si="60"/>
        <v>2</v>
      </c>
      <c r="GR28" s="44">
        <f t="shared" si="156"/>
        <v>1</v>
      </c>
      <c r="GS28" s="145">
        <f t="shared" si="203"/>
        <v>25149830.489999998</v>
      </c>
      <c r="GT28" s="45">
        <f t="shared" si="205"/>
        <v>94311.864337499981</v>
      </c>
      <c r="GU28" s="30">
        <v>20</v>
      </c>
      <c r="GV28" s="46" t="str">
        <f t="shared" si="61"/>
        <v/>
      </c>
      <c r="GW28" s="46" t="str">
        <f t="shared" si="62"/>
        <v/>
      </c>
      <c r="GX28" s="46" t="str">
        <f t="shared" si="63"/>
        <v/>
      </c>
      <c r="GY28" s="46" t="str">
        <f t="shared" si="64"/>
        <v/>
      </c>
      <c r="GZ28" s="46" t="str">
        <f t="shared" si="65"/>
        <v/>
      </c>
      <c r="HA28" s="46" t="str">
        <f t="shared" si="66"/>
        <v/>
      </c>
      <c r="HB28" s="46" t="str">
        <f t="shared" si="67"/>
        <v/>
      </c>
      <c r="HC28" s="46">
        <f t="shared" si="68"/>
        <v>28165.535679521003</v>
      </c>
      <c r="HD28" s="46" t="str">
        <f t="shared" si="69"/>
        <v/>
      </c>
      <c r="HE28" s="46" t="str">
        <f t="shared" si="70"/>
        <v/>
      </c>
      <c r="HF28" s="46" t="str">
        <f t="shared" si="71"/>
        <v/>
      </c>
      <c r="HG28" s="46">
        <f t="shared" si="72"/>
        <v>22686.647274231131</v>
      </c>
      <c r="HH28" s="46" t="str">
        <f t="shared" si="73"/>
        <v/>
      </c>
      <c r="HI28" s="46" t="str">
        <f t="shared" si="74"/>
        <v/>
      </c>
      <c r="HJ28" s="46" t="str">
        <f t="shared" si="75"/>
        <v/>
      </c>
      <c r="HK28" s="46" t="str">
        <f t="shared" si="76"/>
        <v/>
      </c>
      <c r="HL28" s="46" t="str">
        <f t="shared" si="77"/>
        <v/>
      </c>
      <c r="HM28" s="46" t="str">
        <f t="shared" si="78"/>
        <v/>
      </c>
      <c r="HN28" s="46" t="str">
        <f t="shared" si="79"/>
        <v/>
      </c>
      <c r="HO28" s="46" t="str">
        <f t="shared" si="80"/>
        <v/>
      </c>
      <c r="HP28" s="30">
        <v>20</v>
      </c>
      <c r="HQ28" s="47" t="str">
        <f t="shared" si="81"/>
        <v/>
      </c>
      <c r="HR28" s="47" t="str">
        <f t="shared" si="82"/>
        <v/>
      </c>
      <c r="HS28" s="47" t="str">
        <f t="shared" si="83"/>
        <v/>
      </c>
      <c r="HT28" s="47" t="str">
        <f t="shared" si="84"/>
        <v/>
      </c>
      <c r="HU28" s="47" t="str">
        <f t="shared" si="85"/>
        <v/>
      </c>
      <c r="HV28" s="47" t="str">
        <f t="shared" si="86"/>
        <v/>
      </c>
      <c r="HW28" s="47" t="str">
        <f t="shared" si="87"/>
        <v/>
      </c>
      <c r="HX28" s="47">
        <f t="shared" si="88"/>
        <v>1413611.3100000024</v>
      </c>
      <c r="HY28" s="47" t="str">
        <f t="shared" si="89"/>
        <v/>
      </c>
      <c r="HZ28" s="47" t="str">
        <f t="shared" si="90"/>
        <v/>
      </c>
      <c r="IA28" s="47" t="str">
        <f t="shared" si="91"/>
        <v/>
      </c>
      <c r="IB28" s="47">
        <f t="shared" si="92"/>
        <v>3753630.4899999984</v>
      </c>
      <c r="IC28" s="47" t="str">
        <f t="shared" si="93"/>
        <v/>
      </c>
      <c r="ID28" s="47" t="str">
        <f t="shared" si="94"/>
        <v/>
      </c>
      <c r="IE28" s="47" t="str">
        <f t="shared" si="95"/>
        <v/>
      </c>
      <c r="IF28" s="47" t="str">
        <f t="shared" si="96"/>
        <v/>
      </c>
      <c r="IG28" s="47" t="str">
        <f t="shared" si="97"/>
        <v/>
      </c>
      <c r="IH28" s="47" t="str">
        <f t="shared" si="98"/>
        <v/>
      </c>
      <c r="II28" s="47" t="str">
        <f t="shared" si="99"/>
        <v/>
      </c>
      <c r="IJ28" s="47" t="str">
        <f t="shared" si="100"/>
        <v/>
      </c>
      <c r="IK28" s="30">
        <v>20</v>
      </c>
      <c r="IL28" s="48" t="str">
        <f t="shared" si="158"/>
        <v/>
      </c>
      <c r="IM28" s="48" t="str">
        <f t="shared" si="159"/>
        <v/>
      </c>
      <c r="IN28" s="48" t="str">
        <f t="shared" si="160"/>
        <v/>
      </c>
      <c r="IO28" s="48" t="str">
        <f t="shared" si="161"/>
        <v/>
      </c>
      <c r="IP28" s="48" t="str">
        <f t="shared" si="162"/>
        <v/>
      </c>
      <c r="IQ28" s="48" t="str">
        <f t="shared" si="163"/>
        <v/>
      </c>
      <c r="IR28" s="48" t="str">
        <f t="shared" si="164"/>
        <v/>
      </c>
      <c r="IS28" s="48">
        <f t="shared" si="165"/>
        <v>37.751696480718508</v>
      </c>
      <c r="IT28" s="48" t="str">
        <f t="shared" si="166"/>
        <v/>
      </c>
      <c r="IU28" s="48" t="str">
        <f t="shared" si="167"/>
        <v/>
      </c>
      <c r="IV28" s="48" t="str">
        <f t="shared" si="168"/>
        <v/>
      </c>
      <c r="IW28" s="48">
        <f t="shared" si="169"/>
        <v>34.029970911346688</v>
      </c>
      <c r="IX28" s="48" t="str">
        <f t="shared" si="170"/>
        <v/>
      </c>
      <c r="IY28" s="48" t="str">
        <f t="shared" si="171"/>
        <v/>
      </c>
      <c r="IZ28" s="48" t="str">
        <f t="shared" si="172"/>
        <v/>
      </c>
      <c r="JA28" s="48" t="str">
        <f t="shared" si="173"/>
        <v/>
      </c>
      <c r="JB28" s="48" t="str">
        <f t="shared" si="174"/>
        <v/>
      </c>
      <c r="JC28" s="48" t="str">
        <f t="shared" si="175"/>
        <v/>
      </c>
      <c r="JD28" s="48" t="str">
        <f t="shared" si="176"/>
        <v/>
      </c>
      <c r="JE28" s="48" t="str">
        <f t="shared" si="177"/>
        <v/>
      </c>
      <c r="JF28" s="49">
        <f t="shared" si="102"/>
        <v>34.029970911346688</v>
      </c>
      <c r="JG28" s="49">
        <f t="shared" si="178"/>
        <v>37.751696480718508</v>
      </c>
      <c r="JH28" s="30">
        <v>20</v>
      </c>
      <c r="JI28" s="50" t="str">
        <f t="shared" si="179"/>
        <v/>
      </c>
      <c r="JJ28" s="50" t="str">
        <f t="shared" si="180"/>
        <v/>
      </c>
      <c r="JK28" s="50" t="str">
        <f t="shared" si="181"/>
        <v/>
      </c>
      <c r="JL28" s="50" t="str">
        <f t="shared" si="182"/>
        <v/>
      </c>
      <c r="JM28" s="50" t="str">
        <f t="shared" si="183"/>
        <v/>
      </c>
      <c r="JN28" s="50" t="str">
        <f t="shared" si="184"/>
        <v/>
      </c>
      <c r="JO28" s="50" t="str">
        <f t="shared" si="185"/>
        <v/>
      </c>
      <c r="JP28" s="50">
        <f t="shared" si="186"/>
        <v>40</v>
      </c>
      <c r="JQ28" s="50" t="str">
        <f t="shared" si="187"/>
        <v/>
      </c>
      <c r="JR28" s="50" t="str">
        <f t="shared" si="188"/>
        <v/>
      </c>
      <c r="JS28" s="50" t="str">
        <f t="shared" si="189"/>
        <v/>
      </c>
      <c r="JT28" s="50">
        <f t="shared" si="190"/>
        <v>34.029970911346688</v>
      </c>
      <c r="JU28" s="50" t="str">
        <f t="shared" si="191"/>
        <v/>
      </c>
      <c r="JV28" s="50" t="str">
        <f t="shared" si="192"/>
        <v/>
      </c>
      <c r="JW28" s="50" t="str">
        <f t="shared" si="193"/>
        <v/>
      </c>
      <c r="JX28" s="50" t="str">
        <f t="shared" si="194"/>
        <v/>
      </c>
      <c r="JY28" s="50" t="str">
        <f t="shared" si="195"/>
        <v/>
      </c>
      <c r="JZ28" s="50" t="str">
        <f t="shared" si="196"/>
        <v/>
      </c>
      <c r="KA28" s="50" t="str">
        <f t="shared" si="197"/>
        <v/>
      </c>
      <c r="KB28" s="50" t="str">
        <f t="shared" si="198"/>
        <v/>
      </c>
      <c r="KC28" s="30">
        <v>20</v>
      </c>
      <c r="KD28" s="115"/>
      <c r="KE28" s="134">
        <v>72</v>
      </c>
      <c r="KF28" s="134">
        <v>24</v>
      </c>
      <c r="KG28" s="130"/>
      <c r="KH28" s="130"/>
      <c r="KI28" s="130"/>
      <c r="KJ28" s="130"/>
      <c r="KK28" s="122">
        <f>6*12</f>
        <v>72</v>
      </c>
      <c r="KL28" s="130"/>
      <c r="KM28" s="130"/>
      <c r="KN28" s="122">
        <f>6*12</f>
        <v>72</v>
      </c>
      <c r="KO28" s="122">
        <f t="shared" si="204"/>
        <v>36</v>
      </c>
      <c r="KP28" s="130"/>
      <c r="KQ28" s="130"/>
      <c r="KR28" s="130"/>
      <c r="KS28" s="130"/>
      <c r="KT28" s="130"/>
      <c r="KU28" s="130"/>
      <c r="KV28" s="130"/>
      <c r="KW28" s="130"/>
      <c r="KX28" s="30">
        <v>20</v>
      </c>
      <c r="KY28" s="67">
        <f t="shared" si="113"/>
        <v>0</v>
      </c>
      <c r="KZ28" s="67">
        <f t="shared" si="114"/>
        <v>60</v>
      </c>
      <c r="LA28" s="67">
        <f t="shared" si="115"/>
        <v>0</v>
      </c>
      <c r="LB28" s="67">
        <f t="shared" si="116"/>
        <v>0</v>
      </c>
      <c r="LC28" s="67">
        <f t="shared" si="117"/>
        <v>0</v>
      </c>
      <c r="LD28" s="67">
        <f t="shared" si="118"/>
        <v>0</v>
      </c>
      <c r="LE28" s="67">
        <f t="shared" si="119"/>
        <v>0</v>
      </c>
      <c r="LF28" s="67">
        <f t="shared" si="120"/>
        <v>60</v>
      </c>
      <c r="LG28" s="67">
        <f t="shared" si="121"/>
        <v>0</v>
      </c>
      <c r="LH28" s="67">
        <f t="shared" si="122"/>
        <v>0</v>
      </c>
      <c r="LI28" s="67">
        <f t="shared" si="123"/>
        <v>60</v>
      </c>
      <c r="LJ28" s="67">
        <f t="shared" si="124"/>
        <v>10</v>
      </c>
      <c r="LK28" s="67">
        <f t="shared" si="125"/>
        <v>0</v>
      </c>
      <c r="LL28" s="67">
        <f t="shared" si="126"/>
        <v>0</v>
      </c>
      <c r="LM28" s="67">
        <f t="shared" si="127"/>
        <v>0</v>
      </c>
      <c r="LN28" s="67">
        <f t="shared" si="128"/>
        <v>0</v>
      </c>
      <c r="LO28" s="67">
        <f t="shared" si="129"/>
        <v>0</v>
      </c>
      <c r="LP28" s="67">
        <f t="shared" si="130"/>
        <v>0</v>
      </c>
      <c r="LQ28" s="67">
        <f t="shared" si="131"/>
        <v>0</v>
      </c>
      <c r="LR28" s="67">
        <f t="shared" si="132"/>
        <v>0</v>
      </c>
      <c r="LS28" s="30">
        <v>20</v>
      </c>
      <c r="LT28" s="51" t="str">
        <f t="shared" si="133"/>
        <v/>
      </c>
      <c r="LU28" s="51" t="str">
        <f t="shared" si="134"/>
        <v/>
      </c>
      <c r="LV28" s="51" t="str">
        <f t="shared" si="135"/>
        <v/>
      </c>
      <c r="LW28" s="51" t="str">
        <f t="shared" si="136"/>
        <v/>
      </c>
      <c r="LX28" s="51" t="str">
        <f t="shared" si="137"/>
        <v/>
      </c>
      <c r="LY28" s="51" t="str">
        <f t="shared" si="138"/>
        <v/>
      </c>
      <c r="LZ28" s="51" t="str">
        <f t="shared" si="139"/>
        <v/>
      </c>
      <c r="MA28" s="51">
        <f t="shared" si="140"/>
        <v>100</v>
      </c>
      <c r="MB28" s="51" t="str">
        <f t="shared" si="141"/>
        <v/>
      </c>
      <c r="MC28" s="51" t="str">
        <f t="shared" si="142"/>
        <v/>
      </c>
      <c r="MD28" s="51" t="str">
        <f t="shared" si="143"/>
        <v/>
      </c>
      <c r="ME28" s="51">
        <f t="shared" si="144"/>
        <v>44.029970911346688</v>
      </c>
      <c r="MF28" s="51" t="str">
        <f t="shared" si="145"/>
        <v/>
      </c>
      <c r="MG28" s="51" t="str">
        <f t="shared" si="146"/>
        <v/>
      </c>
      <c r="MH28" s="51" t="str">
        <f t="shared" si="147"/>
        <v/>
      </c>
      <c r="MI28" s="51" t="str">
        <f t="shared" si="148"/>
        <v/>
      </c>
      <c r="MJ28" s="51" t="str">
        <f t="shared" si="149"/>
        <v/>
      </c>
      <c r="MK28" s="51" t="str">
        <f t="shared" si="150"/>
        <v/>
      </c>
      <c r="ML28" s="51" t="str">
        <f t="shared" si="151"/>
        <v/>
      </c>
      <c r="MM28" s="51" t="str">
        <f t="shared" si="152"/>
        <v/>
      </c>
      <c r="MN28" s="144">
        <f t="shared" si="153"/>
        <v>100</v>
      </c>
      <c r="MO28" s="29" t="str">
        <f t="shared" si="154"/>
        <v>8. INSTRUMENTACIÓN Y SERVICIOS S.A.S. - NIT.: 830505910-7</v>
      </c>
      <c r="MP28" s="68">
        <f t="shared" si="155"/>
        <v>26563441.800000001</v>
      </c>
      <c r="MQ28" s="30">
        <v>20</v>
      </c>
      <c r="MR28" s="137">
        <f t="shared" si="199"/>
        <v>926407.8599999994</v>
      </c>
      <c r="MS28" s="137" t="str">
        <f t="shared" si="200"/>
        <v>ADJUDICADO</v>
      </c>
    </row>
    <row r="29" spans="1:357" s="53" customFormat="1" ht="33.75" x14ac:dyDescent="0.15">
      <c r="B29" s="61" t="s">
        <v>75</v>
      </c>
      <c r="C29" s="61" t="s">
        <v>90</v>
      </c>
      <c r="D29" s="61" t="s">
        <v>85</v>
      </c>
      <c r="E29" s="61" t="s">
        <v>94</v>
      </c>
      <c r="F29" s="61">
        <v>1</v>
      </c>
      <c r="G29" s="23">
        <v>8126906.2699999996</v>
      </c>
      <c r="H29" s="30">
        <v>21</v>
      </c>
      <c r="I29" s="105" t="s">
        <v>61</v>
      </c>
      <c r="J29" s="88">
        <v>7497000</v>
      </c>
      <c r="K29" s="105" t="s">
        <v>61</v>
      </c>
      <c r="L29" s="86">
        <v>7618380</v>
      </c>
      <c r="M29" s="105" t="s">
        <v>61</v>
      </c>
      <c r="N29" s="106" t="s">
        <v>61</v>
      </c>
      <c r="O29" s="101" t="s">
        <v>61</v>
      </c>
      <c r="P29" s="101" t="s">
        <v>61</v>
      </c>
      <c r="Q29" s="86">
        <v>8092000</v>
      </c>
      <c r="R29" s="86">
        <v>6607113</v>
      </c>
      <c r="S29" s="86">
        <v>8080100</v>
      </c>
      <c r="T29" s="86">
        <v>7137620</v>
      </c>
      <c r="U29" s="101" t="s">
        <v>61</v>
      </c>
      <c r="V29" s="102" t="s">
        <v>61</v>
      </c>
      <c r="W29" s="101" t="s">
        <v>61</v>
      </c>
      <c r="X29" s="102" t="s">
        <v>61</v>
      </c>
      <c r="Y29" s="101" t="s">
        <v>61</v>
      </c>
      <c r="Z29" s="101" t="s">
        <v>61</v>
      </c>
      <c r="AA29" s="101" t="s">
        <v>61</v>
      </c>
      <c r="AB29" s="101" t="s">
        <v>61</v>
      </c>
      <c r="AC29" s="41">
        <v>21</v>
      </c>
      <c r="AD29" s="103" t="str">
        <f t="shared" si="0"/>
        <v>NC</v>
      </c>
      <c r="AE29" s="103">
        <f t="shared" si="1"/>
        <v>7497000</v>
      </c>
      <c r="AF29" s="103" t="str">
        <f t="shared" si="2"/>
        <v>NC</v>
      </c>
      <c r="AG29" s="103">
        <f t="shared" si="3"/>
        <v>7618380</v>
      </c>
      <c r="AH29" s="103" t="str">
        <f t="shared" si="4"/>
        <v>NC</v>
      </c>
      <c r="AI29" s="103" t="str">
        <f t="shared" si="5"/>
        <v>NC</v>
      </c>
      <c r="AJ29" s="103" t="str">
        <f t="shared" si="6"/>
        <v>NC</v>
      </c>
      <c r="AK29" s="103" t="str">
        <f t="shared" si="7"/>
        <v>NC</v>
      </c>
      <c r="AL29" s="103">
        <f t="shared" si="8"/>
        <v>8092000</v>
      </c>
      <c r="AM29" s="103">
        <f t="shared" si="9"/>
        <v>6607113</v>
      </c>
      <c r="AN29" s="103">
        <f t="shared" si="10"/>
        <v>8080100</v>
      </c>
      <c r="AO29" s="103">
        <f t="shared" si="11"/>
        <v>7137620</v>
      </c>
      <c r="AP29" s="103" t="str">
        <f t="shared" si="12"/>
        <v>NC</v>
      </c>
      <c r="AQ29" s="103" t="str">
        <f t="shared" si="13"/>
        <v>NC</v>
      </c>
      <c r="AR29" s="103" t="str">
        <f t="shared" si="14"/>
        <v>NC</v>
      </c>
      <c r="AS29" s="103" t="str">
        <f t="shared" si="15"/>
        <v>NC</v>
      </c>
      <c r="AT29" s="103" t="str">
        <f t="shared" si="16"/>
        <v>NC</v>
      </c>
      <c r="AU29" s="103" t="str">
        <f t="shared" si="17"/>
        <v>NC</v>
      </c>
      <c r="AV29" s="103" t="str">
        <f t="shared" si="18"/>
        <v>NC</v>
      </c>
      <c r="AW29" s="103" t="str">
        <f t="shared" si="19"/>
        <v>NC</v>
      </c>
      <c r="AX29" s="30">
        <v>21</v>
      </c>
      <c r="AY29" s="94" t="s">
        <v>63</v>
      </c>
      <c r="AZ29" s="90" t="s">
        <v>62</v>
      </c>
      <c r="BA29" s="94" t="s">
        <v>63</v>
      </c>
      <c r="BB29" s="90" t="s">
        <v>62</v>
      </c>
      <c r="BC29" s="94" t="s">
        <v>63</v>
      </c>
      <c r="BD29" s="95" t="s">
        <v>63</v>
      </c>
      <c r="BE29" s="92" t="s">
        <v>63</v>
      </c>
      <c r="BF29" s="92" t="s">
        <v>63</v>
      </c>
      <c r="BG29" s="90" t="s">
        <v>62</v>
      </c>
      <c r="BH29" s="90" t="s">
        <v>62</v>
      </c>
      <c r="BI29" s="90" t="s">
        <v>63</v>
      </c>
      <c r="BJ29" s="90" t="s">
        <v>62</v>
      </c>
      <c r="BK29" s="92" t="s">
        <v>63</v>
      </c>
      <c r="BL29" s="93" t="s">
        <v>63</v>
      </c>
      <c r="BM29" s="92" t="s">
        <v>63</v>
      </c>
      <c r="BN29" s="93" t="s">
        <v>63</v>
      </c>
      <c r="BO29" s="92" t="s">
        <v>63</v>
      </c>
      <c r="BP29" s="92" t="s">
        <v>63</v>
      </c>
      <c r="BQ29" s="92" t="s">
        <v>63</v>
      </c>
      <c r="BR29" s="92" t="s">
        <v>63</v>
      </c>
      <c r="BS29" s="30">
        <v>21</v>
      </c>
      <c r="BT29" s="94" t="s">
        <v>62</v>
      </c>
      <c r="BU29" s="97" t="s">
        <v>62</v>
      </c>
      <c r="BV29" s="94" t="s">
        <v>62</v>
      </c>
      <c r="BW29" s="90" t="s">
        <v>62</v>
      </c>
      <c r="BX29" s="94" t="s">
        <v>62</v>
      </c>
      <c r="BY29" s="95" t="s">
        <v>62</v>
      </c>
      <c r="BZ29" s="92" t="s">
        <v>63</v>
      </c>
      <c r="CA29" s="92" t="s">
        <v>62</v>
      </c>
      <c r="CB29" s="104" t="s">
        <v>62</v>
      </c>
      <c r="CC29" s="104" t="s">
        <v>62</v>
      </c>
      <c r="CD29" s="104" t="s">
        <v>63</v>
      </c>
      <c r="CE29" s="104" t="s">
        <v>62</v>
      </c>
      <c r="CF29" s="92" t="s">
        <v>62</v>
      </c>
      <c r="CG29" s="93" t="s">
        <v>63</v>
      </c>
      <c r="CH29" s="92" t="s">
        <v>62</v>
      </c>
      <c r="CI29" s="93" t="s">
        <v>63</v>
      </c>
      <c r="CJ29" s="92" t="s">
        <v>62</v>
      </c>
      <c r="CK29" s="92" t="s">
        <v>62</v>
      </c>
      <c r="CL29" s="92" t="s">
        <v>62</v>
      </c>
      <c r="CM29" s="92" t="s">
        <v>62</v>
      </c>
      <c r="CN29" s="29">
        <v>21</v>
      </c>
      <c r="CO29" s="115" t="s">
        <v>62</v>
      </c>
      <c r="CP29" s="118" t="s">
        <v>62</v>
      </c>
      <c r="CQ29" s="115" t="s">
        <v>62</v>
      </c>
      <c r="CR29" s="112" t="s">
        <v>62</v>
      </c>
      <c r="CS29" s="115" t="s">
        <v>62</v>
      </c>
      <c r="CT29" s="116" t="s">
        <v>62</v>
      </c>
      <c r="CU29" s="113" t="s">
        <v>62</v>
      </c>
      <c r="CV29" s="113" t="s">
        <v>62</v>
      </c>
      <c r="CW29" s="112" t="s">
        <v>62</v>
      </c>
      <c r="CX29" s="112" t="s">
        <v>62</v>
      </c>
      <c r="CY29" s="112" t="s">
        <v>63</v>
      </c>
      <c r="CZ29" s="112" t="s">
        <v>62</v>
      </c>
      <c r="DA29" s="113" t="s">
        <v>62</v>
      </c>
      <c r="DB29" s="114" t="s">
        <v>62</v>
      </c>
      <c r="DC29" s="113" t="s">
        <v>62</v>
      </c>
      <c r="DD29" s="114" t="s">
        <v>62</v>
      </c>
      <c r="DE29" s="113" t="s">
        <v>62</v>
      </c>
      <c r="DF29" s="113" t="s">
        <v>62</v>
      </c>
      <c r="DG29" s="113" t="s">
        <v>62</v>
      </c>
      <c r="DH29" s="113" t="s">
        <v>62</v>
      </c>
      <c r="DI29" s="30">
        <v>21</v>
      </c>
      <c r="DJ29" s="42" t="str">
        <f t="shared" si="20"/>
        <v>NO CUMPLE</v>
      </c>
      <c r="DK29" s="42" t="str">
        <f t="shared" si="21"/>
        <v>CUMPLE</v>
      </c>
      <c r="DL29" s="42" t="str">
        <f t="shared" si="22"/>
        <v>NO CUMPLE</v>
      </c>
      <c r="DM29" s="42" t="str">
        <f t="shared" si="23"/>
        <v>CUMPLE</v>
      </c>
      <c r="DN29" s="42" t="str">
        <f t="shared" si="24"/>
        <v>NO CUMPLE</v>
      </c>
      <c r="DO29" s="42" t="str">
        <f t="shared" si="25"/>
        <v>NO CUMPLE</v>
      </c>
      <c r="DP29" s="42" t="str">
        <f t="shared" si="26"/>
        <v>NO CUMPLE</v>
      </c>
      <c r="DQ29" s="42" t="str">
        <f t="shared" si="27"/>
        <v>NO CUMPLE</v>
      </c>
      <c r="DR29" s="42" t="str">
        <f t="shared" si="28"/>
        <v>CUMPLE</v>
      </c>
      <c r="DS29" s="42" t="str">
        <f t="shared" si="29"/>
        <v>CUMPLE</v>
      </c>
      <c r="DT29" s="42" t="str">
        <f t="shared" si="30"/>
        <v>NO CUMPLE</v>
      </c>
      <c r="DU29" s="42" t="str">
        <f t="shared" si="31"/>
        <v>CUMPLE</v>
      </c>
      <c r="DV29" s="42" t="str">
        <f t="shared" si="32"/>
        <v>NO CUMPLE</v>
      </c>
      <c r="DW29" s="42" t="str">
        <f t="shared" si="33"/>
        <v>NO CUMPLE</v>
      </c>
      <c r="DX29" s="42" t="str">
        <f t="shared" si="34"/>
        <v>NO CUMPLE</v>
      </c>
      <c r="DY29" s="42" t="str">
        <f t="shared" si="35"/>
        <v>NO CUMPLE</v>
      </c>
      <c r="DZ29" s="42" t="str">
        <f t="shared" si="36"/>
        <v>NO CUMPLE</v>
      </c>
      <c r="EA29" s="42" t="str">
        <f t="shared" si="37"/>
        <v>NO CUMPLE</v>
      </c>
      <c r="EB29" s="42" t="str">
        <f t="shared" si="38"/>
        <v>NO CUMPLE</v>
      </c>
      <c r="EC29" s="42" t="str">
        <f t="shared" si="39"/>
        <v>NO CUMPLE</v>
      </c>
      <c r="ED29" s="29">
        <v>21</v>
      </c>
      <c r="EE29" s="124" t="s">
        <v>61</v>
      </c>
      <c r="EF29" s="122" t="s">
        <v>62</v>
      </c>
      <c r="EG29" s="124" t="s">
        <v>61</v>
      </c>
      <c r="EH29" s="122" t="s">
        <v>62</v>
      </c>
      <c r="EI29" s="124" t="s">
        <v>61</v>
      </c>
      <c r="EJ29" s="125" t="s">
        <v>61</v>
      </c>
      <c r="EK29" s="65" t="s">
        <v>61</v>
      </c>
      <c r="EL29" s="65" t="s">
        <v>61</v>
      </c>
      <c r="EM29" s="122" t="s">
        <v>62</v>
      </c>
      <c r="EN29" s="122" t="s">
        <v>62</v>
      </c>
      <c r="EO29" s="122" t="s">
        <v>62</v>
      </c>
      <c r="EP29" s="122" t="s">
        <v>62</v>
      </c>
      <c r="EQ29" s="65" t="s">
        <v>61</v>
      </c>
      <c r="ER29" s="123" t="s">
        <v>61</v>
      </c>
      <c r="ES29" s="65" t="s">
        <v>61</v>
      </c>
      <c r="ET29" s="123" t="s">
        <v>61</v>
      </c>
      <c r="EU29" s="65" t="s">
        <v>61</v>
      </c>
      <c r="EV29" s="65" t="s">
        <v>61</v>
      </c>
      <c r="EW29" s="65" t="s">
        <v>61</v>
      </c>
      <c r="EX29" s="65" t="s">
        <v>61</v>
      </c>
      <c r="EY29" s="29">
        <v>21</v>
      </c>
      <c r="EZ29" s="124" t="s">
        <v>61</v>
      </c>
      <c r="FA29" s="122" t="s">
        <v>62</v>
      </c>
      <c r="FB29" s="124" t="s">
        <v>61</v>
      </c>
      <c r="FC29" s="122" t="s">
        <v>62</v>
      </c>
      <c r="FD29" s="124" t="s">
        <v>61</v>
      </c>
      <c r="FE29" s="125" t="s">
        <v>61</v>
      </c>
      <c r="FF29" s="65" t="s">
        <v>61</v>
      </c>
      <c r="FG29" s="65" t="s">
        <v>61</v>
      </c>
      <c r="FH29" s="122" t="s">
        <v>62</v>
      </c>
      <c r="FI29" s="122" t="s">
        <v>62</v>
      </c>
      <c r="FJ29" s="122" t="s">
        <v>63</v>
      </c>
      <c r="FK29" s="122" t="s">
        <v>62</v>
      </c>
      <c r="FL29" s="65" t="s">
        <v>61</v>
      </c>
      <c r="FM29" s="123" t="s">
        <v>61</v>
      </c>
      <c r="FN29" s="65" t="s">
        <v>61</v>
      </c>
      <c r="FO29" s="123" t="s">
        <v>61</v>
      </c>
      <c r="FP29" s="65" t="s">
        <v>61</v>
      </c>
      <c r="FQ29" s="65" t="s">
        <v>61</v>
      </c>
      <c r="FR29" s="65" t="s">
        <v>61</v>
      </c>
      <c r="FS29" s="65" t="s">
        <v>61</v>
      </c>
      <c r="FT29" s="29">
        <v>21</v>
      </c>
      <c r="FU29" s="24" t="str">
        <f t="shared" si="40"/>
        <v/>
      </c>
      <c r="FV29" s="24">
        <f t="shared" si="41"/>
        <v>7497000</v>
      </c>
      <c r="FW29" s="24" t="str">
        <f t="shared" si="42"/>
        <v/>
      </c>
      <c r="FX29" s="24">
        <f t="shared" si="43"/>
        <v>7618380</v>
      </c>
      <c r="FY29" s="24" t="str">
        <f t="shared" si="44"/>
        <v/>
      </c>
      <c r="FZ29" s="24" t="str">
        <f t="shared" si="45"/>
        <v/>
      </c>
      <c r="GA29" s="24" t="str">
        <f t="shared" si="46"/>
        <v/>
      </c>
      <c r="GB29" s="24" t="str">
        <f t="shared" si="47"/>
        <v/>
      </c>
      <c r="GC29" s="24">
        <f t="shared" si="48"/>
        <v>8092000</v>
      </c>
      <c r="GD29" s="24">
        <f t="shared" si="49"/>
        <v>6607113</v>
      </c>
      <c r="GE29" s="24" t="str">
        <f t="shared" si="50"/>
        <v/>
      </c>
      <c r="GF29" s="24">
        <f t="shared" si="51"/>
        <v>7137620</v>
      </c>
      <c r="GG29" s="24" t="str">
        <f t="shared" si="52"/>
        <v/>
      </c>
      <c r="GH29" s="24" t="str">
        <f t="shared" si="53"/>
        <v/>
      </c>
      <c r="GI29" s="24" t="str">
        <f t="shared" si="54"/>
        <v/>
      </c>
      <c r="GJ29" s="24" t="str">
        <f t="shared" si="55"/>
        <v/>
      </c>
      <c r="GK29" s="24" t="str">
        <f t="shared" si="56"/>
        <v/>
      </c>
      <c r="GL29" s="24" t="str">
        <f t="shared" si="57"/>
        <v/>
      </c>
      <c r="GM29" s="24" t="str">
        <f t="shared" si="58"/>
        <v/>
      </c>
      <c r="GN29" s="24" t="str">
        <f t="shared" si="59"/>
        <v/>
      </c>
      <c r="GO29" s="24">
        <v>8126906.2699999996</v>
      </c>
      <c r="GP29" s="24">
        <v>8126906.2699999996</v>
      </c>
      <c r="GQ29" s="44">
        <f t="shared" si="60"/>
        <v>5</v>
      </c>
      <c r="GR29" s="44">
        <f t="shared" si="156"/>
        <v>2</v>
      </c>
      <c r="GS29" s="145">
        <f t="shared" si="203"/>
        <v>7600846.5099999998</v>
      </c>
      <c r="GT29" s="45">
        <f t="shared" si="205"/>
        <v>28503.174412499997</v>
      </c>
      <c r="GU29" s="29">
        <v>21</v>
      </c>
      <c r="GV29" s="46" t="str">
        <f t="shared" si="61"/>
        <v/>
      </c>
      <c r="GW29" s="46">
        <f t="shared" si="62"/>
        <v>26302.333527848074</v>
      </c>
      <c r="GX29" s="46" t="str">
        <f t="shared" si="63"/>
        <v/>
      </c>
      <c r="GY29" s="46">
        <f t="shared" si="64"/>
        <v>26728.180832584661</v>
      </c>
      <c r="GZ29" s="46" t="str">
        <f t="shared" si="65"/>
        <v/>
      </c>
      <c r="HA29" s="46" t="str">
        <f t="shared" si="66"/>
        <v/>
      </c>
      <c r="HB29" s="46" t="str">
        <f t="shared" si="67"/>
        <v/>
      </c>
      <c r="HC29" s="46" t="str">
        <f t="shared" si="68"/>
        <v/>
      </c>
      <c r="HD29" s="46">
        <f t="shared" si="69"/>
        <v>28389.820315772526</v>
      </c>
      <c r="HE29" s="46">
        <f t="shared" si="70"/>
        <v>23180.270745922484</v>
      </c>
      <c r="HF29" s="46" t="str">
        <f t="shared" si="71"/>
        <v/>
      </c>
      <c r="HG29" s="46">
        <f t="shared" si="72"/>
        <v>25041.491507941708</v>
      </c>
      <c r="HH29" s="46" t="str">
        <f t="shared" si="73"/>
        <v/>
      </c>
      <c r="HI29" s="46" t="str">
        <f t="shared" si="74"/>
        <v/>
      </c>
      <c r="HJ29" s="46" t="str">
        <f t="shared" si="75"/>
        <v/>
      </c>
      <c r="HK29" s="46" t="str">
        <f t="shared" si="76"/>
        <v/>
      </c>
      <c r="HL29" s="46" t="str">
        <f t="shared" si="77"/>
        <v/>
      </c>
      <c r="HM29" s="46" t="str">
        <f t="shared" si="78"/>
        <v/>
      </c>
      <c r="HN29" s="46" t="str">
        <f t="shared" si="79"/>
        <v/>
      </c>
      <c r="HO29" s="46" t="str">
        <f t="shared" si="80"/>
        <v/>
      </c>
      <c r="HP29" s="29">
        <v>21</v>
      </c>
      <c r="HQ29" s="47" t="str">
        <f t="shared" si="81"/>
        <v/>
      </c>
      <c r="HR29" s="47">
        <f t="shared" si="82"/>
        <v>103846.50999999978</v>
      </c>
      <c r="HS29" s="47" t="str">
        <f t="shared" si="83"/>
        <v/>
      </c>
      <c r="HT29" s="47">
        <f t="shared" si="84"/>
        <v>17533.490000000224</v>
      </c>
      <c r="HU29" s="47" t="str">
        <f t="shared" si="85"/>
        <v/>
      </c>
      <c r="HV29" s="47" t="str">
        <f t="shared" si="86"/>
        <v/>
      </c>
      <c r="HW29" s="47" t="str">
        <f t="shared" si="87"/>
        <v/>
      </c>
      <c r="HX29" s="47" t="str">
        <f t="shared" si="88"/>
        <v/>
      </c>
      <c r="HY29" s="47">
        <f t="shared" si="89"/>
        <v>491153.49000000022</v>
      </c>
      <c r="HZ29" s="47">
        <f t="shared" si="90"/>
        <v>993733.50999999978</v>
      </c>
      <c r="IA29" s="47" t="str">
        <f t="shared" si="91"/>
        <v/>
      </c>
      <c r="IB29" s="47">
        <f t="shared" si="92"/>
        <v>463226.50999999978</v>
      </c>
      <c r="IC29" s="47" t="str">
        <f t="shared" si="93"/>
        <v/>
      </c>
      <c r="ID29" s="47" t="str">
        <f t="shared" si="94"/>
        <v/>
      </c>
      <c r="IE29" s="47" t="str">
        <f t="shared" si="95"/>
        <v/>
      </c>
      <c r="IF29" s="47" t="str">
        <f t="shared" si="96"/>
        <v/>
      </c>
      <c r="IG29" s="47" t="str">
        <f t="shared" si="97"/>
        <v/>
      </c>
      <c r="IH29" s="47" t="str">
        <f t="shared" si="98"/>
        <v/>
      </c>
      <c r="II29" s="47" t="str">
        <f t="shared" si="99"/>
        <v/>
      </c>
      <c r="IJ29" s="47" t="str">
        <f t="shared" si="100"/>
        <v/>
      </c>
      <c r="IK29" s="29">
        <v>21</v>
      </c>
      <c r="IL29" s="48" t="str">
        <f t="shared" si="158"/>
        <v/>
      </c>
      <c r="IM29" s="48">
        <f t="shared" si="159"/>
        <v>39.453500291772109</v>
      </c>
      <c r="IN29" s="48" t="str">
        <f t="shared" si="160"/>
        <v/>
      </c>
      <c r="IO29" s="48">
        <f t="shared" si="161"/>
        <v>39.90772875112301</v>
      </c>
      <c r="IP29" s="48" t="str">
        <f t="shared" si="162"/>
        <v/>
      </c>
      <c r="IQ29" s="48" t="str">
        <f t="shared" si="163"/>
        <v/>
      </c>
      <c r="IR29" s="48" t="str">
        <f t="shared" si="164"/>
        <v/>
      </c>
      <c r="IS29" s="48" t="str">
        <f t="shared" si="165"/>
        <v/>
      </c>
      <c r="IT29" s="48">
        <f t="shared" si="166"/>
        <v>37.41526952634122</v>
      </c>
      <c r="IU29" s="48">
        <f t="shared" si="167"/>
        <v>34.770406118883727</v>
      </c>
      <c r="IV29" s="48" t="str">
        <f t="shared" si="168"/>
        <v/>
      </c>
      <c r="IW29" s="48">
        <f t="shared" si="169"/>
        <v>37.562237261912557</v>
      </c>
      <c r="IX29" s="48" t="str">
        <f t="shared" si="170"/>
        <v/>
      </c>
      <c r="IY29" s="48" t="str">
        <f t="shared" si="171"/>
        <v/>
      </c>
      <c r="IZ29" s="48" t="str">
        <f t="shared" si="172"/>
        <v/>
      </c>
      <c r="JA29" s="48" t="str">
        <f t="shared" si="173"/>
        <v/>
      </c>
      <c r="JB29" s="48" t="str">
        <f t="shared" si="174"/>
        <v/>
      </c>
      <c r="JC29" s="48" t="str">
        <f t="shared" si="175"/>
        <v/>
      </c>
      <c r="JD29" s="48" t="str">
        <f t="shared" si="176"/>
        <v/>
      </c>
      <c r="JE29" s="48" t="str">
        <f t="shared" si="177"/>
        <v/>
      </c>
      <c r="JF29" s="49">
        <f t="shared" si="102"/>
        <v>34.770406118883727</v>
      </c>
      <c r="JG29" s="49">
        <f t="shared" si="178"/>
        <v>39.90772875112301</v>
      </c>
      <c r="JH29" s="29">
        <v>21</v>
      </c>
      <c r="JI29" s="50" t="str">
        <f t="shared" si="179"/>
        <v/>
      </c>
      <c r="JJ29" s="50">
        <f t="shared" si="180"/>
        <v>39.453500291772109</v>
      </c>
      <c r="JK29" s="50" t="str">
        <f t="shared" si="181"/>
        <v/>
      </c>
      <c r="JL29" s="50">
        <f t="shared" si="182"/>
        <v>40</v>
      </c>
      <c r="JM29" s="50" t="str">
        <f t="shared" si="183"/>
        <v/>
      </c>
      <c r="JN29" s="50" t="str">
        <f t="shared" si="184"/>
        <v/>
      </c>
      <c r="JO29" s="50" t="str">
        <f t="shared" si="185"/>
        <v/>
      </c>
      <c r="JP29" s="50" t="str">
        <f t="shared" si="186"/>
        <v/>
      </c>
      <c r="JQ29" s="50">
        <f t="shared" si="187"/>
        <v>37.41526952634122</v>
      </c>
      <c r="JR29" s="50">
        <f t="shared" si="188"/>
        <v>34.770406118883727</v>
      </c>
      <c r="JS29" s="50" t="str">
        <f t="shared" si="189"/>
        <v/>
      </c>
      <c r="JT29" s="50">
        <f t="shared" si="190"/>
        <v>37.562237261912557</v>
      </c>
      <c r="JU29" s="50" t="str">
        <f t="shared" si="191"/>
        <v/>
      </c>
      <c r="JV29" s="50" t="str">
        <f t="shared" si="192"/>
        <v/>
      </c>
      <c r="JW29" s="50" t="str">
        <f t="shared" si="193"/>
        <v/>
      </c>
      <c r="JX29" s="50" t="str">
        <f t="shared" si="194"/>
        <v/>
      </c>
      <c r="JY29" s="50" t="str">
        <f t="shared" si="195"/>
        <v/>
      </c>
      <c r="JZ29" s="50" t="str">
        <f t="shared" si="196"/>
        <v/>
      </c>
      <c r="KA29" s="50" t="str">
        <f t="shared" si="197"/>
        <v/>
      </c>
      <c r="KB29" s="50" t="str">
        <f t="shared" si="198"/>
        <v/>
      </c>
      <c r="KC29" s="29">
        <v>21</v>
      </c>
      <c r="KD29" s="115"/>
      <c r="KE29" s="134">
        <v>72</v>
      </c>
      <c r="KF29" s="115"/>
      <c r="KG29" s="122">
        <f>5*12</f>
        <v>60</v>
      </c>
      <c r="KH29" s="132"/>
      <c r="KI29" s="133"/>
      <c r="KJ29" s="130"/>
      <c r="KK29" s="130"/>
      <c r="KL29" s="122">
        <f>12*6+1</f>
        <v>73</v>
      </c>
      <c r="KM29" s="122">
        <f>12*6</f>
        <v>72</v>
      </c>
      <c r="KN29" s="122">
        <f>6*12</f>
        <v>72</v>
      </c>
      <c r="KO29" s="122">
        <f t="shared" si="204"/>
        <v>36</v>
      </c>
      <c r="KP29" s="130"/>
      <c r="KQ29" s="131"/>
      <c r="KR29" s="130"/>
      <c r="KS29" s="131"/>
      <c r="KT29" s="130"/>
      <c r="KU29" s="130"/>
      <c r="KV29" s="130"/>
      <c r="KW29" s="130"/>
      <c r="KX29" s="29">
        <v>21</v>
      </c>
      <c r="KY29" s="67">
        <f t="shared" si="113"/>
        <v>0</v>
      </c>
      <c r="KZ29" s="67">
        <f t="shared" si="114"/>
        <v>60</v>
      </c>
      <c r="LA29" s="67">
        <f t="shared" si="115"/>
        <v>0</v>
      </c>
      <c r="LB29" s="67">
        <f t="shared" si="116"/>
        <v>30</v>
      </c>
      <c r="LC29" s="67">
        <f t="shared" si="117"/>
        <v>0</v>
      </c>
      <c r="LD29" s="67">
        <f t="shared" si="118"/>
        <v>0</v>
      </c>
      <c r="LE29" s="67">
        <f t="shared" si="119"/>
        <v>0</v>
      </c>
      <c r="LF29" s="67">
        <f t="shared" si="120"/>
        <v>0</v>
      </c>
      <c r="LG29" s="67">
        <f t="shared" si="121"/>
        <v>60</v>
      </c>
      <c r="LH29" s="67">
        <f t="shared" si="122"/>
        <v>60</v>
      </c>
      <c r="LI29" s="67">
        <f t="shared" si="123"/>
        <v>60</v>
      </c>
      <c r="LJ29" s="67">
        <f t="shared" si="124"/>
        <v>10</v>
      </c>
      <c r="LK29" s="67">
        <f t="shared" si="125"/>
        <v>0</v>
      </c>
      <c r="LL29" s="67">
        <f t="shared" si="126"/>
        <v>0</v>
      </c>
      <c r="LM29" s="67">
        <f t="shared" si="127"/>
        <v>0</v>
      </c>
      <c r="LN29" s="67">
        <f t="shared" si="128"/>
        <v>0</v>
      </c>
      <c r="LO29" s="67">
        <f t="shared" si="129"/>
        <v>0</v>
      </c>
      <c r="LP29" s="67">
        <f t="shared" si="130"/>
        <v>0</v>
      </c>
      <c r="LQ29" s="67">
        <f t="shared" si="131"/>
        <v>0</v>
      </c>
      <c r="LR29" s="67">
        <f t="shared" si="132"/>
        <v>0</v>
      </c>
      <c r="LS29" s="30">
        <v>21</v>
      </c>
      <c r="LT29" s="51" t="str">
        <f t="shared" si="133"/>
        <v/>
      </c>
      <c r="LU29" s="51">
        <f t="shared" si="134"/>
        <v>99.453500291772116</v>
      </c>
      <c r="LV29" s="51" t="str">
        <f t="shared" si="135"/>
        <v/>
      </c>
      <c r="LW29" s="51">
        <f t="shared" si="136"/>
        <v>70</v>
      </c>
      <c r="LX29" s="51" t="str">
        <f t="shared" si="137"/>
        <v/>
      </c>
      <c r="LY29" s="51" t="str">
        <f t="shared" si="138"/>
        <v/>
      </c>
      <c r="LZ29" s="51" t="str">
        <f t="shared" si="139"/>
        <v/>
      </c>
      <c r="MA29" s="51" t="str">
        <f t="shared" si="140"/>
        <v/>
      </c>
      <c r="MB29" s="51">
        <f t="shared" si="141"/>
        <v>97.41526952634122</v>
      </c>
      <c r="MC29" s="51">
        <f t="shared" si="142"/>
        <v>94.770406118883727</v>
      </c>
      <c r="MD29" s="51" t="str">
        <f t="shared" si="143"/>
        <v/>
      </c>
      <c r="ME29" s="51">
        <f t="shared" si="144"/>
        <v>47.562237261912557</v>
      </c>
      <c r="MF29" s="51" t="str">
        <f t="shared" si="145"/>
        <v/>
      </c>
      <c r="MG29" s="51" t="str">
        <f t="shared" si="146"/>
        <v/>
      </c>
      <c r="MH29" s="51" t="str">
        <f t="shared" si="147"/>
        <v/>
      </c>
      <c r="MI29" s="51" t="str">
        <f t="shared" si="148"/>
        <v/>
      </c>
      <c r="MJ29" s="51" t="str">
        <f t="shared" si="149"/>
        <v/>
      </c>
      <c r="MK29" s="51" t="str">
        <f t="shared" si="150"/>
        <v/>
      </c>
      <c r="ML29" s="51" t="str">
        <f t="shared" si="151"/>
        <v/>
      </c>
      <c r="MM29" s="51" t="str">
        <f t="shared" si="152"/>
        <v/>
      </c>
      <c r="MN29" s="144">
        <f t="shared" si="153"/>
        <v>99.453500291772116</v>
      </c>
      <c r="MO29" s="29" t="str">
        <f t="shared" si="154"/>
        <v>2. KASALAB
NIT: 900745087-2</v>
      </c>
      <c r="MP29" s="68">
        <f t="shared" si="155"/>
        <v>7497000</v>
      </c>
      <c r="MQ29" s="29">
        <v>21</v>
      </c>
      <c r="MR29" s="137">
        <f t="shared" si="199"/>
        <v>629906.26999999955</v>
      </c>
      <c r="MS29" s="137" t="str">
        <f t="shared" si="200"/>
        <v>ADJUDICADO</v>
      </c>
    </row>
    <row r="30" spans="1:357" s="53" customFormat="1" ht="33.75" x14ac:dyDescent="0.15">
      <c r="B30" s="76" t="s">
        <v>95</v>
      </c>
      <c r="C30" s="77" t="s">
        <v>96</v>
      </c>
      <c r="D30" s="78" t="s">
        <v>97</v>
      </c>
      <c r="E30" s="76" t="s">
        <v>98</v>
      </c>
      <c r="F30" s="76">
        <v>6</v>
      </c>
      <c r="G30" s="23">
        <v>49171309.32</v>
      </c>
      <c r="H30" s="29">
        <v>22</v>
      </c>
      <c r="I30" s="105" t="s">
        <v>61</v>
      </c>
      <c r="J30" s="105" t="s">
        <v>61</v>
      </c>
      <c r="K30" s="105" t="s">
        <v>61</v>
      </c>
      <c r="L30" s="86">
        <v>36749580</v>
      </c>
      <c r="M30" s="101" t="s">
        <v>61</v>
      </c>
      <c r="N30" s="101" t="s">
        <v>61</v>
      </c>
      <c r="O30" s="101" t="s">
        <v>61</v>
      </c>
      <c r="P30" s="101" t="s">
        <v>61</v>
      </c>
      <c r="Q30" s="101" t="s">
        <v>61</v>
      </c>
      <c r="R30" s="101" t="s">
        <v>61</v>
      </c>
      <c r="S30" s="101" t="s">
        <v>61</v>
      </c>
      <c r="T30" s="101" t="s">
        <v>61</v>
      </c>
      <c r="U30" s="101" t="s">
        <v>61</v>
      </c>
      <c r="V30" s="101" t="s">
        <v>61</v>
      </c>
      <c r="W30" s="86">
        <v>45699998.400000006</v>
      </c>
      <c r="X30" s="101" t="s">
        <v>61</v>
      </c>
      <c r="Y30" s="101" t="s">
        <v>61</v>
      </c>
      <c r="Z30" s="101" t="s">
        <v>61</v>
      </c>
      <c r="AA30" s="101" t="s">
        <v>61</v>
      </c>
      <c r="AB30" s="101" t="s">
        <v>61</v>
      </c>
      <c r="AC30" s="41">
        <v>22</v>
      </c>
      <c r="AD30" s="103" t="str">
        <f t="shared" si="0"/>
        <v>NC</v>
      </c>
      <c r="AE30" s="103" t="str">
        <f t="shared" si="1"/>
        <v>NC</v>
      </c>
      <c r="AF30" s="103" t="str">
        <f t="shared" si="2"/>
        <v>NC</v>
      </c>
      <c r="AG30" s="103">
        <f t="shared" si="3"/>
        <v>36749580</v>
      </c>
      <c r="AH30" s="103" t="str">
        <f t="shared" si="4"/>
        <v>NC</v>
      </c>
      <c r="AI30" s="103" t="str">
        <f t="shared" si="5"/>
        <v>NC</v>
      </c>
      <c r="AJ30" s="103" t="str">
        <f t="shared" si="6"/>
        <v>NC</v>
      </c>
      <c r="AK30" s="103" t="str">
        <f t="shared" si="7"/>
        <v>NC</v>
      </c>
      <c r="AL30" s="103" t="str">
        <f t="shared" si="8"/>
        <v>NC</v>
      </c>
      <c r="AM30" s="103" t="str">
        <f t="shared" si="9"/>
        <v>NC</v>
      </c>
      <c r="AN30" s="103" t="str">
        <f t="shared" si="10"/>
        <v>NC</v>
      </c>
      <c r="AO30" s="103" t="str">
        <f t="shared" si="11"/>
        <v>NC</v>
      </c>
      <c r="AP30" s="103" t="str">
        <f t="shared" si="12"/>
        <v>NC</v>
      </c>
      <c r="AQ30" s="103" t="str">
        <f t="shared" si="13"/>
        <v>NC</v>
      </c>
      <c r="AR30" s="103">
        <f t="shared" si="14"/>
        <v>45699998.400000006</v>
      </c>
      <c r="AS30" s="103" t="str">
        <f t="shared" si="15"/>
        <v>NC</v>
      </c>
      <c r="AT30" s="103" t="str">
        <f t="shared" si="16"/>
        <v>NC</v>
      </c>
      <c r="AU30" s="103" t="str">
        <f t="shared" si="17"/>
        <v>NC</v>
      </c>
      <c r="AV30" s="103" t="str">
        <f t="shared" si="18"/>
        <v>NC</v>
      </c>
      <c r="AW30" s="103" t="str">
        <f t="shared" si="19"/>
        <v>NC</v>
      </c>
      <c r="AX30" s="29">
        <v>22</v>
      </c>
      <c r="AY30" s="94" t="s">
        <v>63</v>
      </c>
      <c r="AZ30" s="94" t="s">
        <v>63</v>
      </c>
      <c r="BA30" s="94" t="s">
        <v>63</v>
      </c>
      <c r="BB30" s="90" t="s">
        <v>63</v>
      </c>
      <c r="BC30" s="92" t="s">
        <v>63</v>
      </c>
      <c r="BD30" s="92" t="s">
        <v>63</v>
      </c>
      <c r="BE30" s="92" t="s">
        <v>63</v>
      </c>
      <c r="BF30" s="92" t="s">
        <v>63</v>
      </c>
      <c r="BG30" s="92" t="s">
        <v>63</v>
      </c>
      <c r="BH30" s="92" t="s">
        <v>63</v>
      </c>
      <c r="BI30" s="92" t="s">
        <v>63</v>
      </c>
      <c r="BJ30" s="92" t="s">
        <v>63</v>
      </c>
      <c r="BK30" s="92" t="s">
        <v>63</v>
      </c>
      <c r="BL30" s="92" t="s">
        <v>63</v>
      </c>
      <c r="BM30" s="90" t="s">
        <v>63</v>
      </c>
      <c r="BN30" s="92" t="s">
        <v>63</v>
      </c>
      <c r="BO30" s="92" t="s">
        <v>63</v>
      </c>
      <c r="BP30" s="92" t="s">
        <v>63</v>
      </c>
      <c r="BQ30" s="92" t="s">
        <v>63</v>
      </c>
      <c r="BR30" s="92" t="s">
        <v>63</v>
      </c>
      <c r="BS30" s="30">
        <v>22</v>
      </c>
      <c r="BT30" s="94" t="s">
        <v>62</v>
      </c>
      <c r="BU30" s="94" t="s">
        <v>62</v>
      </c>
      <c r="BV30" s="94" t="s">
        <v>62</v>
      </c>
      <c r="BW30" s="90" t="s">
        <v>62</v>
      </c>
      <c r="BX30" s="92" t="s">
        <v>62</v>
      </c>
      <c r="BY30" s="92" t="s">
        <v>62</v>
      </c>
      <c r="BZ30" s="92" t="s">
        <v>63</v>
      </c>
      <c r="CA30" s="92" t="s">
        <v>62</v>
      </c>
      <c r="CB30" s="92" t="s">
        <v>62</v>
      </c>
      <c r="CC30" s="92" t="s">
        <v>62</v>
      </c>
      <c r="CD30" s="92" t="s">
        <v>63</v>
      </c>
      <c r="CE30" s="92" t="s">
        <v>62</v>
      </c>
      <c r="CF30" s="92" t="s">
        <v>62</v>
      </c>
      <c r="CG30" s="92" t="s">
        <v>63</v>
      </c>
      <c r="CH30" s="104" t="s">
        <v>62</v>
      </c>
      <c r="CI30" s="92" t="s">
        <v>63</v>
      </c>
      <c r="CJ30" s="92" t="s">
        <v>62</v>
      </c>
      <c r="CK30" s="92" t="s">
        <v>62</v>
      </c>
      <c r="CL30" s="92" t="s">
        <v>62</v>
      </c>
      <c r="CM30" s="92" t="s">
        <v>62</v>
      </c>
      <c r="CN30" s="30">
        <v>22</v>
      </c>
      <c r="CO30" s="115" t="s">
        <v>62</v>
      </c>
      <c r="CP30" s="115" t="s">
        <v>62</v>
      </c>
      <c r="CQ30" s="115" t="s">
        <v>62</v>
      </c>
      <c r="CR30" s="112" t="s">
        <v>62</v>
      </c>
      <c r="CS30" s="113" t="s">
        <v>62</v>
      </c>
      <c r="CT30" s="113" t="s">
        <v>62</v>
      </c>
      <c r="CU30" s="113" t="s">
        <v>62</v>
      </c>
      <c r="CV30" s="113" t="s">
        <v>62</v>
      </c>
      <c r="CW30" s="113" t="s">
        <v>62</v>
      </c>
      <c r="CX30" s="113" t="s">
        <v>62</v>
      </c>
      <c r="CY30" s="113" t="s">
        <v>63</v>
      </c>
      <c r="CZ30" s="112" t="s">
        <v>62</v>
      </c>
      <c r="DA30" s="113" t="s">
        <v>62</v>
      </c>
      <c r="DB30" s="113" t="s">
        <v>62</v>
      </c>
      <c r="DC30" s="112" t="s">
        <v>62</v>
      </c>
      <c r="DD30" s="113" t="s">
        <v>62</v>
      </c>
      <c r="DE30" s="113" t="s">
        <v>62</v>
      </c>
      <c r="DF30" s="113" t="s">
        <v>62</v>
      </c>
      <c r="DG30" s="113" t="s">
        <v>62</v>
      </c>
      <c r="DH30" s="113" t="s">
        <v>62</v>
      </c>
      <c r="DI30" s="29">
        <v>22</v>
      </c>
      <c r="DJ30" s="42" t="str">
        <f t="shared" si="20"/>
        <v>NO CUMPLE</v>
      </c>
      <c r="DK30" s="42" t="str">
        <f t="shared" si="21"/>
        <v>NO CUMPLE</v>
      </c>
      <c r="DL30" s="42" t="str">
        <f t="shared" si="22"/>
        <v>NO CUMPLE</v>
      </c>
      <c r="DM30" s="42" t="str">
        <f t="shared" si="23"/>
        <v>NO CUMPLE</v>
      </c>
      <c r="DN30" s="42" t="str">
        <f t="shared" si="24"/>
        <v>NO CUMPLE</v>
      </c>
      <c r="DO30" s="42" t="str">
        <f t="shared" si="25"/>
        <v>NO CUMPLE</v>
      </c>
      <c r="DP30" s="42" t="str">
        <f t="shared" si="26"/>
        <v>NO CUMPLE</v>
      </c>
      <c r="DQ30" s="42" t="str">
        <f t="shared" si="27"/>
        <v>NO CUMPLE</v>
      </c>
      <c r="DR30" s="42" t="str">
        <f t="shared" si="28"/>
        <v>NO CUMPLE</v>
      </c>
      <c r="DS30" s="42" t="str">
        <f t="shared" si="29"/>
        <v>NO CUMPLE</v>
      </c>
      <c r="DT30" s="42" t="str">
        <f t="shared" si="30"/>
        <v>NO CUMPLE</v>
      </c>
      <c r="DU30" s="42" t="str">
        <f t="shared" si="31"/>
        <v>NO CUMPLE</v>
      </c>
      <c r="DV30" s="42" t="str">
        <f t="shared" si="32"/>
        <v>NO CUMPLE</v>
      </c>
      <c r="DW30" s="42" t="str">
        <f t="shared" si="33"/>
        <v>NO CUMPLE</v>
      </c>
      <c r="DX30" s="42" t="str">
        <f t="shared" si="34"/>
        <v>NO CUMPLE</v>
      </c>
      <c r="DY30" s="42" t="str">
        <f t="shared" si="35"/>
        <v>NO CUMPLE</v>
      </c>
      <c r="DZ30" s="42" t="str">
        <f t="shared" si="36"/>
        <v>NO CUMPLE</v>
      </c>
      <c r="EA30" s="42" t="str">
        <f t="shared" si="37"/>
        <v>NO CUMPLE</v>
      </c>
      <c r="EB30" s="42" t="str">
        <f t="shared" si="38"/>
        <v>NO CUMPLE</v>
      </c>
      <c r="EC30" s="42" t="str">
        <f t="shared" si="39"/>
        <v>NO CUMPLE</v>
      </c>
      <c r="ED30" s="30">
        <v>22</v>
      </c>
      <c r="EE30" s="124" t="s">
        <v>61</v>
      </c>
      <c r="EF30" s="124" t="s">
        <v>61</v>
      </c>
      <c r="EG30" s="124" t="s">
        <v>61</v>
      </c>
      <c r="EH30" s="122" t="s">
        <v>62</v>
      </c>
      <c r="EI30" s="65" t="s">
        <v>61</v>
      </c>
      <c r="EJ30" s="65" t="s">
        <v>61</v>
      </c>
      <c r="EK30" s="65" t="s">
        <v>61</v>
      </c>
      <c r="EL30" s="65" t="s">
        <v>61</v>
      </c>
      <c r="EM30" s="65" t="s">
        <v>61</v>
      </c>
      <c r="EN30" s="65" t="s">
        <v>61</v>
      </c>
      <c r="EO30" s="65" t="s">
        <v>61</v>
      </c>
      <c r="EP30" s="65" t="s">
        <v>61</v>
      </c>
      <c r="EQ30" s="65" t="s">
        <v>61</v>
      </c>
      <c r="ER30" s="65" t="s">
        <v>61</v>
      </c>
      <c r="ES30" s="122" t="s">
        <v>62</v>
      </c>
      <c r="ET30" s="65" t="s">
        <v>61</v>
      </c>
      <c r="EU30" s="65" t="s">
        <v>61</v>
      </c>
      <c r="EV30" s="65" t="s">
        <v>61</v>
      </c>
      <c r="EW30" s="65" t="s">
        <v>61</v>
      </c>
      <c r="EX30" s="65" t="s">
        <v>61</v>
      </c>
      <c r="EY30" s="30">
        <v>22</v>
      </c>
      <c r="EZ30" s="124" t="s">
        <v>61</v>
      </c>
      <c r="FA30" s="124" t="s">
        <v>61</v>
      </c>
      <c r="FB30" s="124" t="s">
        <v>61</v>
      </c>
      <c r="FC30" s="122" t="s">
        <v>63</v>
      </c>
      <c r="FD30" s="65" t="s">
        <v>61</v>
      </c>
      <c r="FE30" s="65" t="s">
        <v>61</v>
      </c>
      <c r="FF30" s="65" t="s">
        <v>61</v>
      </c>
      <c r="FG30" s="65" t="s">
        <v>61</v>
      </c>
      <c r="FH30" s="65" t="s">
        <v>61</v>
      </c>
      <c r="FI30" s="65" t="s">
        <v>61</v>
      </c>
      <c r="FJ30" s="65" t="s">
        <v>61</v>
      </c>
      <c r="FK30" s="65" t="s">
        <v>61</v>
      </c>
      <c r="FL30" s="65" t="s">
        <v>61</v>
      </c>
      <c r="FM30" s="65" t="s">
        <v>61</v>
      </c>
      <c r="FN30" s="122" t="s">
        <v>62</v>
      </c>
      <c r="FO30" s="65" t="s">
        <v>61</v>
      </c>
      <c r="FP30" s="65" t="s">
        <v>61</v>
      </c>
      <c r="FQ30" s="65" t="s">
        <v>61</v>
      </c>
      <c r="FR30" s="65" t="s">
        <v>61</v>
      </c>
      <c r="FS30" s="65" t="s">
        <v>61</v>
      </c>
      <c r="FT30" s="30">
        <v>22</v>
      </c>
      <c r="FU30" s="24" t="str">
        <f t="shared" si="40"/>
        <v/>
      </c>
      <c r="FV30" s="24" t="str">
        <f t="shared" si="41"/>
        <v/>
      </c>
      <c r="FW30" s="24" t="str">
        <f t="shared" si="42"/>
        <v/>
      </c>
      <c r="FX30" s="24" t="str">
        <f t="shared" si="43"/>
        <v/>
      </c>
      <c r="FY30" s="24" t="str">
        <f t="shared" si="44"/>
        <v/>
      </c>
      <c r="FZ30" s="24" t="str">
        <f t="shared" si="45"/>
        <v/>
      </c>
      <c r="GA30" s="24" t="str">
        <f t="shared" si="46"/>
        <v/>
      </c>
      <c r="GB30" s="24" t="str">
        <f t="shared" si="47"/>
        <v/>
      </c>
      <c r="GC30" s="24" t="str">
        <f t="shared" si="48"/>
        <v/>
      </c>
      <c r="GD30" s="24" t="str">
        <f t="shared" si="49"/>
        <v/>
      </c>
      <c r="GE30" s="24" t="str">
        <f t="shared" si="50"/>
        <v/>
      </c>
      <c r="GF30" s="24" t="str">
        <f t="shared" si="51"/>
        <v/>
      </c>
      <c r="GG30" s="24" t="str">
        <f t="shared" si="52"/>
        <v/>
      </c>
      <c r="GH30" s="24" t="str">
        <f t="shared" si="53"/>
        <v/>
      </c>
      <c r="GI30" s="24" t="str">
        <f t="shared" si="54"/>
        <v/>
      </c>
      <c r="GJ30" s="24" t="str">
        <f t="shared" si="55"/>
        <v/>
      </c>
      <c r="GK30" s="24" t="str">
        <f t="shared" si="56"/>
        <v/>
      </c>
      <c r="GL30" s="24" t="str">
        <f t="shared" si="57"/>
        <v/>
      </c>
      <c r="GM30" s="24" t="str">
        <f t="shared" si="58"/>
        <v/>
      </c>
      <c r="GN30" s="24" t="str">
        <f t="shared" si="59"/>
        <v/>
      </c>
      <c r="GO30" s="24">
        <v>49171309.32</v>
      </c>
      <c r="GP30" s="24">
        <v>49171309.32</v>
      </c>
      <c r="GQ30" s="44">
        <f t="shared" si="60"/>
        <v>0</v>
      </c>
      <c r="GR30" s="44">
        <f t="shared" si="156"/>
        <v>0</v>
      </c>
      <c r="GS30" s="145">
        <f t="shared" si="203"/>
        <v>0</v>
      </c>
      <c r="GT30" s="45">
        <f t="shared" si="205"/>
        <v>0</v>
      </c>
      <c r="GU30" s="30">
        <v>22</v>
      </c>
      <c r="GV30" s="46" t="str">
        <f t="shared" si="61"/>
        <v/>
      </c>
      <c r="GW30" s="46" t="str">
        <f t="shared" si="62"/>
        <v/>
      </c>
      <c r="GX30" s="46" t="str">
        <f t="shared" si="63"/>
        <v/>
      </c>
      <c r="GY30" s="46" t="str">
        <f t="shared" si="64"/>
        <v/>
      </c>
      <c r="GZ30" s="46" t="str">
        <f t="shared" si="65"/>
        <v/>
      </c>
      <c r="HA30" s="46" t="str">
        <f t="shared" si="66"/>
        <v/>
      </c>
      <c r="HB30" s="46" t="str">
        <f t="shared" si="67"/>
        <v/>
      </c>
      <c r="HC30" s="46" t="str">
        <f t="shared" si="68"/>
        <v/>
      </c>
      <c r="HD30" s="46" t="str">
        <f t="shared" si="69"/>
        <v/>
      </c>
      <c r="HE30" s="46" t="str">
        <f t="shared" si="70"/>
        <v/>
      </c>
      <c r="HF30" s="46" t="str">
        <f t="shared" si="71"/>
        <v/>
      </c>
      <c r="HG30" s="46" t="str">
        <f t="shared" si="72"/>
        <v/>
      </c>
      <c r="HH30" s="46" t="str">
        <f t="shared" si="73"/>
        <v/>
      </c>
      <c r="HI30" s="46" t="str">
        <f t="shared" si="74"/>
        <v/>
      </c>
      <c r="HJ30" s="46" t="str">
        <f t="shared" si="75"/>
        <v/>
      </c>
      <c r="HK30" s="46" t="str">
        <f t="shared" si="76"/>
        <v/>
      </c>
      <c r="HL30" s="46" t="str">
        <f t="shared" si="77"/>
        <v/>
      </c>
      <c r="HM30" s="46" t="str">
        <f t="shared" si="78"/>
        <v/>
      </c>
      <c r="HN30" s="46" t="str">
        <f t="shared" si="79"/>
        <v/>
      </c>
      <c r="HO30" s="46" t="str">
        <f t="shared" si="80"/>
        <v/>
      </c>
      <c r="HP30" s="30">
        <v>22</v>
      </c>
      <c r="HQ30" s="47" t="str">
        <f t="shared" si="81"/>
        <v/>
      </c>
      <c r="HR30" s="47" t="str">
        <f t="shared" si="82"/>
        <v/>
      </c>
      <c r="HS30" s="47" t="str">
        <f t="shared" si="83"/>
        <v/>
      </c>
      <c r="HT30" s="47" t="str">
        <f t="shared" si="84"/>
        <v/>
      </c>
      <c r="HU30" s="47" t="str">
        <f t="shared" si="85"/>
        <v/>
      </c>
      <c r="HV30" s="47" t="str">
        <f t="shared" si="86"/>
        <v/>
      </c>
      <c r="HW30" s="47" t="str">
        <f t="shared" si="87"/>
        <v/>
      </c>
      <c r="HX30" s="47" t="str">
        <f t="shared" si="88"/>
        <v/>
      </c>
      <c r="HY30" s="47" t="str">
        <f t="shared" si="89"/>
        <v/>
      </c>
      <c r="HZ30" s="47" t="str">
        <f t="shared" si="90"/>
        <v/>
      </c>
      <c r="IA30" s="47" t="str">
        <f t="shared" si="91"/>
        <v/>
      </c>
      <c r="IB30" s="47" t="str">
        <f t="shared" si="92"/>
        <v/>
      </c>
      <c r="IC30" s="47" t="str">
        <f t="shared" si="93"/>
        <v/>
      </c>
      <c r="ID30" s="47" t="str">
        <f t="shared" si="94"/>
        <v/>
      </c>
      <c r="IE30" s="47" t="str">
        <f t="shared" si="95"/>
        <v/>
      </c>
      <c r="IF30" s="47" t="str">
        <f t="shared" si="96"/>
        <v/>
      </c>
      <c r="IG30" s="47" t="str">
        <f t="shared" si="97"/>
        <v/>
      </c>
      <c r="IH30" s="47" t="str">
        <f t="shared" si="98"/>
        <v/>
      </c>
      <c r="II30" s="47" t="str">
        <f t="shared" si="99"/>
        <v/>
      </c>
      <c r="IJ30" s="47" t="str">
        <f t="shared" si="100"/>
        <v/>
      </c>
      <c r="IK30" s="30">
        <v>22</v>
      </c>
      <c r="IL30" s="48" t="str">
        <f t="shared" si="158"/>
        <v/>
      </c>
      <c r="IM30" s="48" t="str">
        <f t="shared" si="159"/>
        <v/>
      </c>
      <c r="IN30" s="48" t="str">
        <f t="shared" si="160"/>
        <v/>
      </c>
      <c r="IO30" s="48" t="str">
        <f t="shared" si="161"/>
        <v/>
      </c>
      <c r="IP30" s="48" t="str">
        <f t="shared" si="162"/>
        <v/>
      </c>
      <c r="IQ30" s="48" t="str">
        <f t="shared" si="163"/>
        <v/>
      </c>
      <c r="IR30" s="48" t="str">
        <f t="shared" si="164"/>
        <v/>
      </c>
      <c r="IS30" s="48" t="str">
        <f t="shared" si="165"/>
        <v/>
      </c>
      <c r="IT30" s="48" t="str">
        <f t="shared" si="166"/>
        <v/>
      </c>
      <c r="IU30" s="48" t="str">
        <f t="shared" si="167"/>
        <v/>
      </c>
      <c r="IV30" s="48" t="str">
        <f t="shared" si="168"/>
        <v/>
      </c>
      <c r="IW30" s="48" t="str">
        <f t="shared" si="169"/>
        <v/>
      </c>
      <c r="IX30" s="48" t="str">
        <f t="shared" si="170"/>
        <v/>
      </c>
      <c r="IY30" s="48" t="str">
        <f t="shared" si="171"/>
        <v/>
      </c>
      <c r="IZ30" s="48" t="str">
        <f t="shared" si="172"/>
        <v/>
      </c>
      <c r="JA30" s="48" t="str">
        <f t="shared" si="173"/>
        <v/>
      </c>
      <c r="JB30" s="48" t="str">
        <f t="shared" si="174"/>
        <v/>
      </c>
      <c r="JC30" s="48" t="str">
        <f t="shared" si="175"/>
        <v/>
      </c>
      <c r="JD30" s="48" t="str">
        <f t="shared" si="176"/>
        <v/>
      </c>
      <c r="JE30" s="48" t="str">
        <f t="shared" si="177"/>
        <v/>
      </c>
      <c r="JF30" s="49">
        <f t="shared" si="102"/>
        <v>0</v>
      </c>
      <c r="JG30" s="49">
        <f t="shared" si="178"/>
        <v>0</v>
      </c>
      <c r="JH30" s="30">
        <v>22</v>
      </c>
      <c r="JI30" s="50" t="str">
        <f t="shared" si="179"/>
        <v/>
      </c>
      <c r="JJ30" s="50" t="str">
        <f t="shared" si="180"/>
        <v/>
      </c>
      <c r="JK30" s="50" t="str">
        <f t="shared" si="181"/>
        <v/>
      </c>
      <c r="JL30" s="50" t="str">
        <f t="shared" si="182"/>
        <v/>
      </c>
      <c r="JM30" s="50" t="str">
        <f t="shared" si="183"/>
        <v/>
      </c>
      <c r="JN30" s="50" t="str">
        <f t="shared" si="184"/>
        <v/>
      </c>
      <c r="JO30" s="50" t="str">
        <f t="shared" si="185"/>
        <v/>
      </c>
      <c r="JP30" s="50" t="str">
        <f t="shared" si="186"/>
        <v/>
      </c>
      <c r="JQ30" s="50" t="str">
        <f t="shared" si="187"/>
        <v/>
      </c>
      <c r="JR30" s="50" t="str">
        <f t="shared" si="188"/>
        <v/>
      </c>
      <c r="JS30" s="50" t="str">
        <f t="shared" si="189"/>
        <v/>
      </c>
      <c r="JT30" s="50" t="str">
        <f t="shared" si="190"/>
        <v/>
      </c>
      <c r="JU30" s="50" t="str">
        <f t="shared" si="191"/>
        <v/>
      </c>
      <c r="JV30" s="50" t="str">
        <f t="shared" si="192"/>
        <v/>
      </c>
      <c r="JW30" s="50" t="str">
        <f t="shared" si="193"/>
        <v/>
      </c>
      <c r="JX30" s="50" t="str">
        <f t="shared" si="194"/>
        <v/>
      </c>
      <c r="JY30" s="50" t="str">
        <f t="shared" si="195"/>
        <v/>
      </c>
      <c r="JZ30" s="50" t="str">
        <f t="shared" si="196"/>
        <v/>
      </c>
      <c r="KA30" s="50" t="str">
        <f t="shared" si="197"/>
        <v/>
      </c>
      <c r="KB30" s="50" t="str">
        <f t="shared" si="198"/>
        <v/>
      </c>
      <c r="KC30" s="30">
        <v>22</v>
      </c>
      <c r="KD30" s="115"/>
      <c r="KE30" s="115"/>
      <c r="KF30" s="115"/>
      <c r="KG30" s="122">
        <f>12*6+1</f>
        <v>73</v>
      </c>
      <c r="KH30" s="130"/>
      <c r="KI30" s="130"/>
      <c r="KJ30" s="130"/>
      <c r="KK30" s="130"/>
      <c r="KL30" s="130"/>
      <c r="KM30" s="130"/>
      <c r="KN30" s="130"/>
      <c r="KO30" s="122">
        <f t="shared" si="204"/>
        <v>36</v>
      </c>
      <c r="KP30" s="130"/>
      <c r="KQ30" s="130"/>
      <c r="KR30" s="122">
        <v>36</v>
      </c>
      <c r="KS30" s="130"/>
      <c r="KT30" s="130"/>
      <c r="KU30" s="130"/>
      <c r="KV30" s="130"/>
      <c r="KW30" s="130"/>
      <c r="KX30" s="30">
        <v>22</v>
      </c>
      <c r="KY30" s="67">
        <f t="shared" si="113"/>
        <v>0</v>
      </c>
      <c r="KZ30" s="67">
        <f t="shared" si="114"/>
        <v>0</v>
      </c>
      <c r="LA30" s="67">
        <f t="shared" si="115"/>
        <v>0</v>
      </c>
      <c r="LB30" s="67">
        <f t="shared" si="116"/>
        <v>60</v>
      </c>
      <c r="LC30" s="67">
        <f t="shared" si="117"/>
        <v>0</v>
      </c>
      <c r="LD30" s="67">
        <f t="shared" si="118"/>
        <v>0</v>
      </c>
      <c r="LE30" s="67">
        <f t="shared" si="119"/>
        <v>0</v>
      </c>
      <c r="LF30" s="67">
        <f t="shared" si="120"/>
        <v>0</v>
      </c>
      <c r="LG30" s="67">
        <f t="shared" si="121"/>
        <v>0</v>
      </c>
      <c r="LH30" s="67">
        <f t="shared" si="122"/>
        <v>0</v>
      </c>
      <c r="LI30" s="67">
        <f t="shared" si="123"/>
        <v>0</v>
      </c>
      <c r="LJ30" s="67">
        <f t="shared" si="124"/>
        <v>10</v>
      </c>
      <c r="LK30" s="67">
        <f t="shared" si="125"/>
        <v>0</v>
      </c>
      <c r="LL30" s="67">
        <f t="shared" si="126"/>
        <v>0</v>
      </c>
      <c r="LM30" s="67">
        <f t="shared" si="127"/>
        <v>10</v>
      </c>
      <c r="LN30" s="67">
        <f t="shared" si="128"/>
        <v>0</v>
      </c>
      <c r="LO30" s="67">
        <f t="shared" si="129"/>
        <v>0</v>
      </c>
      <c r="LP30" s="67">
        <f t="shared" si="130"/>
        <v>0</v>
      </c>
      <c r="LQ30" s="67">
        <f t="shared" si="131"/>
        <v>0</v>
      </c>
      <c r="LR30" s="67">
        <f t="shared" si="132"/>
        <v>0</v>
      </c>
      <c r="LS30" s="30">
        <v>22</v>
      </c>
      <c r="LT30" s="51" t="str">
        <f t="shared" si="133"/>
        <v/>
      </c>
      <c r="LU30" s="51" t="str">
        <f t="shared" si="134"/>
        <v/>
      </c>
      <c r="LV30" s="51" t="str">
        <f t="shared" si="135"/>
        <v/>
      </c>
      <c r="LW30" s="51" t="str">
        <f t="shared" si="136"/>
        <v/>
      </c>
      <c r="LX30" s="51" t="str">
        <f t="shared" si="137"/>
        <v/>
      </c>
      <c r="LY30" s="51" t="str">
        <f t="shared" si="138"/>
        <v/>
      </c>
      <c r="LZ30" s="51" t="str">
        <f t="shared" si="139"/>
        <v/>
      </c>
      <c r="MA30" s="51" t="str">
        <f t="shared" si="140"/>
        <v/>
      </c>
      <c r="MB30" s="51" t="str">
        <f t="shared" si="141"/>
        <v/>
      </c>
      <c r="MC30" s="51" t="str">
        <f t="shared" si="142"/>
        <v/>
      </c>
      <c r="MD30" s="51" t="str">
        <f t="shared" si="143"/>
        <v/>
      </c>
      <c r="ME30" s="51" t="str">
        <f t="shared" si="144"/>
        <v/>
      </c>
      <c r="MF30" s="51" t="str">
        <f t="shared" si="145"/>
        <v/>
      </c>
      <c r="MG30" s="51" t="str">
        <f t="shared" si="146"/>
        <v/>
      </c>
      <c r="MH30" s="51" t="str">
        <f t="shared" si="147"/>
        <v/>
      </c>
      <c r="MI30" s="51" t="str">
        <f t="shared" si="148"/>
        <v/>
      </c>
      <c r="MJ30" s="51" t="str">
        <f t="shared" si="149"/>
        <v/>
      </c>
      <c r="MK30" s="51" t="str">
        <f t="shared" si="150"/>
        <v/>
      </c>
      <c r="ML30" s="51" t="str">
        <f t="shared" si="151"/>
        <v/>
      </c>
      <c r="MM30" s="51" t="str">
        <f t="shared" si="152"/>
        <v/>
      </c>
      <c r="MN30" s="144">
        <f t="shared" si="153"/>
        <v>0</v>
      </c>
      <c r="MO30" s="29" t="str">
        <f t="shared" si="154"/>
        <v>DESIERTO</v>
      </c>
      <c r="MP30" s="68" t="str">
        <f t="shared" si="155"/>
        <v>DESIERTO</v>
      </c>
      <c r="MQ30" s="30">
        <v>22</v>
      </c>
      <c r="MR30" s="137" t="str">
        <f t="shared" si="199"/>
        <v>D</v>
      </c>
      <c r="MS30" s="137">
        <f t="shared" si="200"/>
        <v>49171309.32</v>
      </c>
    </row>
    <row r="31" spans="1:357" s="53" customFormat="1" ht="22.5" x14ac:dyDescent="0.15">
      <c r="B31" s="73" t="s">
        <v>95</v>
      </c>
      <c r="C31" s="79" t="s">
        <v>99</v>
      </c>
      <c r="D31" s="73" t="s">
        <v>100</v>
      </c>
      <c r="E31" s="73" t="s">
        <v>101</v>
      </c>
      <c r="F31" s="73">
        <v>1</v>
      </c>
      <c r="G31" s="23">
        <v>7577417.2249999996</v>
      </c>
      <c r="H31" s="30">
        <v>23</v>
      </c>
      <c r="I31" s="88">
        <v>7378000</v>
      </c>
      <c r="J31" s="88">
        <v>7556500</v>
      </c>
      <c r="K31" s="105" t="s">
        <v>61</v>
      </c>
      <c r="L31" s="86">
        <v>7533890</v>
      </c>
      <c r="M31" s="101" t="s">
        <v>61</v>
      </c>
      <c r="N31" s="101" t="s">
        <v>61</v>
      </c>
      <c r="O31" s="101" t="s">
        <v>61</v>
      </c>
      <c r="P31" s="101" t="s">
        <v>61</v>
      </c>
      <c r="Q31" s="101" t="s">
        <v>61</v>
      </c>
      <c r="R31" s="86">
        <v>6609625</v>
      </c>
      <c r="S31" s="101" t="s">
        <v>61</v>
      </c>
      <c r="T31" s="86">
        <v>7383950</v>
      </c>
      <c r="U31" s="101" t="s">
        <v>61</v>
      </c>
      <c r="V31" s="101" t="s">
        <v>61</v>
      </c>
      <c r="W31" s="101" t="s">
        <v>61</v>
      </c>
      <c r="X31" s="101" t="s">
        <v>61</v>
      </c>
      <c r="Y31" s="101" t="s">
        <v>61</v>
      </c>
      <c r="Z31" s="101" t="s">
        <v>61</v>
      </c>
      <c r="AA31" s="101" t="s">
        <v>61</v>
      </c>
      <c r="AB31" s="101" t="s">
        <v>61</v>
      </c>
      <c r="AC31" s="41">
        <v>23</v>
      </c>
      <c r="AD31" s="103">
        <f t="shared" si="0"/>
        <v>7378000</v>
      </c>
      <c r="AE31" s="103">
        <f t="shared" si="1"/>
        <v>7556500</v>
      </c>
      <c r="AF31" s="103" t="str">
        <f t="shared" si="2"/>
        <v>NC</v>
      </c>
      <c r="AG31" s="103">
        <f t="shared" si="3"/>
        <v>7533890</v>
      </c>
      <c r="AH31" s="103" t="str">
        <f t="shared" si="4"/>
        <v>NC</v>
      </c>
      <c r="AI31" s="103" t="str">
        <f t="shared" si="5"/>
        <v>NC</v>
      </c>
      <c r="AJ31" s="103" t="str">
        <f t="shared" si="6"/>
        <v>NC</v>
      </c>
      <c r="AK31" s="103" t="str">
        <f t="shared" si="7"/>
        <v>NC</v>
      </c>
      <c r="AL31" s="103" t="str">
        <f t="shared" si="8"/>
        <v>NC</v>
      </c>
      <c r="AM31" s="103">
        <f t="shared" si="9"/>
        <v>6609625</v>
      </c>
      <c r="AN31" s="103" t="str">
        <f t="shared" si="10"/>
        <v>NC</v>
      </c>
      <c r="AO31" s="103">
        <f t="shared" si="11"/>
        <v>7383950</v>
      </c>
      <c r="AP31" s="103" t="str">
        <f t="shared" si="12"/>
        <v>NC</v>
      </c>
      <c r="AQ31" s="103" t="str">
        <f t="shared" si="13"/>
        <v>NC</v>
      </c>
      <c r="AR31" s="103" t="str">
        <f t="shared" si="14"/>
        <v>NC</v>
      </c>
      <c r="AS31" s="103" t="str">
        <f t="shared" si="15"/>
        <v>NC</v>
      </c>
      <c r="AT31" s="103" t="str">
        <f t="shared" si="16"/>
        <v>NC</v>
      </c>
      <c r="AU31" s="103" t="str">
        <f t="shared" si="17"/>
        <v>NC</v>
      </c>
      <c r="AV31" s="103" t="str">
        <f t="shared" si="18"/>
        <v>NC</v>
      </c>
      <c r="AW31" s="103" t="str">
        <f t="shared" si="19"/>
        <v>NC</v>
      </c>
      <c r="AX31" s="30">
        <v>23</v>
      </c>
      <c r="AY31" s="90" t="s">
        <v>62</v>
      </c>
      <c r="AZ31" s="90" t="s">
        <v>62</v>
      </c>
      <c r="BA31" s="94" t="s">
        <v>63</v>
      </c>
      <c r="BB31" s="90" t="s">
        <v>62</v>
      </c>
      <c r="BC31" s="92" t="s">
        <v>63</v>
      </c>
      <c r="BD31" s="92" t="s">
        <v>63</v>
      </c>
      <c r="BE31" s="92" t="s">
        <v>63</v>
      </c>
      <c r="BF31" s="92" t="s">
        <v>63</v>
      </c>
      <c r="BG31" s="92" t="s">
        <v>63</v>
      </c>
      <c r="BH31" s="90" t="s">
        <v>63</v>
      </c>
      <c r="BI31" s="92" t="s">
        <v>63</v>
      </c>
      <c r="BJ31" s="90" t="s">
        <v>62</v>
      </c>
      <c r="BK31" s="92" t="s">
        <v>63</v>
      </c>
      <c r="BL31" s="92" t="s">
        <v>63</v>
      </c>
      <c r="BM31" s="92" t="s">
        <v>63</v>
      </c>
      <c r="BN31" s="92" t="s">
        <v>63</v>
      </c>
      <c r="BO31" s="92" t="s">
        <v>63</v>
      </c>
      <c r="BP31" s="92" t="s">
        <v>63</v>
      </c>
      <c r="BQ31" s="92" t="s">
        <v>63</v>
      </c>
      <c r="BR31" s="92" t="s">
        <v>63</v>
      </c>
      <c r="BS31" s="30">
        <v>23</v>
      </c>
      <c r="BT31" s="97" t="s">
        <v>62</v>
      </c>
      <c r="BU31" s="97" t="s">
        <v>62</v>
      </c>
      <c r="BV31" s="94" t="s">
        <v>62</v>
      </c>
      <c r="BW31" s="90" t="s">
        <v>62</v>
      </c>
      <c r="BX31" s="92" t="s">
        <v>62</v>
      </c>
      <c r="BY31" s="92" t="s">
        <v>62</v>
      </c>
      <c r="BZ31" s="92" t="s">
        <v>63</v>
      </c>
      <c r="CA31" s="92" t="s">
        <v>62</v>
      </c>
      <c r="CB31" s="92" t="s">
        <v>62</v>
      </c>
      <c r="CC31" s="104" t="s">
        <v>62</v>
      </c>
      <c r="CD31" s="92" t="s">
        <v>63</v>
      </c>
      <c r="CE31" s="104" t="s">
        <v>62</v>
      </c>
      <c r="CF31" s="92" t="s">
        <v>62</v>
      </c>
      <c r="CG31" s="92" t="s">
        <v>63</v>
      </c>
      <c r="CH31" s="92" t="s">
        <v>62</v>
      </c>
      <c r="CI31" s="92" t="s">
        <v>63</v>
      </c>
      <c r="CJ31" s="92" t="s">
        <v>62</v>
      </c>
      <c r="CK31" s="92" t="s">
        <v>62</v>
      </c>
      <c r="CL31" s="92" t="s">
        <v>62</v>
      </c>
      <c r="CM31" s="92" t="s">
        <v>62</v>
      </c>
      <c r="CN31" s="30">
        <v>23</v>
      </c>
      <c r="CO31" s="118" t="s">
        <v>62</v>
      </c>
      <c r="CP31" s="118" t="s">
        <v>62</v>
      </c>
      <c r="CQ31" s="115" t="s">
        <v>62</v>
      </c>
      <c r="CR31" s="112" t="s">
        <v>62</v>
      </c>
      <c r="CS31" s="113" t="s">
        <v>62</v>
      </c>
      <c r="CT31" s="113" t="s">
        <v>62</v>
      </c>
      <c r="CU31" s="113" t="s">
        <v>62</v>
      </c>
      <c r="CV31" s="113" t="s">
        <v>62</v>
      </c>
      <c r="CW31" s="113" t="s">
        <v>62</v>
      </c>
      <c r="CX31" s="112" t="s">
        <v>62</v>
      </c>
      <c r="CY31" s="113" t="s">
        <v>63</v>
      </c>
      <c r="CZ31" s="112" t="s">
        <v>62</v>
      </c>
      <c r="DA31" s="113" t="s">
        <v>62</v>
      </c>
      <c r="DB31" s="113" t="s">
        <v>62</v>
      </c>
      <c r="DC31" s="113" t="s">
        <v>62</v>
      </c>
      <c r="DD31" s="113" t="s">
        <v>62</v>
      </c>
      <c r="DE31" s="113" t="s">
        <v>62</v>
      </c>
      <c r="DF31" s="113" t="s">
        <v>62</v>
      </c>
      <c r="DG31" s="113" t="s">
        <v>62</v>
      </c>
      <c r="DH31" s="113" t="s">
        <v>62</v>
      </c>
      <c r="DI31" s="30">
        <v>23</v>
      </c>
      <c r="DJ31" s="42" t="str">
        <f t="shared" si="20"/>
        <v>CUMPLE</v>
      </c>
      <c r="DK31" s="42" t="str">
        <f t="shared" si="21"/>
        <v>CUMPLE</v>
      </c>
      <c r="DL31" s="42" t="str">
        <f t="shared" si="22"/>
        <v>NO CUMPLE</v>
      </c>
      <c r="DM31" s="42" t="str">
        <f t="shared" si="23"/>
        <v>CUMPLE</v>
      </c>
      <c r="DN31" s="42" t="str">
        <f t="shared" si="24"/>
        <v>NO CUMPLE</v>
      </c>
      <c r="DO31" s="42" t="str">
        <f t="shared" si="25"/>
        <v>NO CUMPLE</v>
      </c>
      <c r="DP31" s="42" t="str">
        <f t="shared" si="26"/>
        <v>NO CUMPLE</v>
      </c>
      <c r="DQ31" s="42" t="str">
        <f t="shared" si="27"/>
        <v>NO CUMPLE</v>
      </c>
      <c r="DR31" s="42" t="str">
        <f t="shared" si="28"/>
        <v>NO CUMPLE</v>
      </c>
      <c r="DS31" s="42" t="str">
        <f t="shared" si="29"/>
        <v>NO CUMPLE</v>
      </c>
      <c r="DT31" s="42" t="str">
        <f t="shared" si="30"/>
        <v>NO CUMPLE</v>
      </c>
      <c r="DU31" s="42" t="str">
        <f t="shared" si="31"/>
        <v>CUMPLE</v>
      </c>
      <c r="DV31" s="42" t="str">
        <f t="shared" si="32"/>
        <v>NO CUMPLE</v>
      </c>
      <c r="DW31" s="42" t="str">
        <f t="shared" si="33"/>
        <v>NO CUMPLE</v>
      </c>
      <c r="DX31" s="42" t="str">
        <f t="shared" si="34"/>
        <v>NO CUMPLE</v>
      </c>
      <c r="DY31" s="42" t="str">
        <f t="shared" si="35"/>
        <v>NO CUMPLE</v>
      </c>
      <c r="DZ31" s="42" t="str">
        <f t="shared" si="36"/>
        <v>NO CUMPLE</v>
      </c>
      <c r="EA31" s="42" t="str">
        <f t="shared" si="37"/>
        <v>NO CUMPLE</v>
      </c>
      <c r="EB31" s="42" t="str">
        <f t="shared" si="38"/>
        <v>NO CUMPLE</v>
      </c>
      <c r="EC31" s="42" t="str">
        <f t="shared" si="39"/>
        <v>NO CUMPLE</v>
      </c>
      <c r="ED31" s="30">
        <v>23</v>
      </c>
      <c r="EE31" s="122" t="s">
        <v>62</v>
      </c>
      <c r="EF31" s="122" t="s">
        <v>62</v>
      </c>
      <c r="EG31" s="124" t="s">
        <v>61</v>
      </c>
      <c r="EH31" s="122" t="s">
        <v>62</v>
      </c>
      <c r="EI31" s="65" t="s">
        <v>61</v>
      </c>
      <c r="EJ31" s="65" t="s">
        <v>61</v>
      </c>
      <c r="EK31" s="65" t="s">
        <v>61</v>
      </c>
      <c r="EL31" s="65" t="s">
        <v>61</v>
      </c>
      <c r="EM31" s="65" t="s">
        <v>61</v>
      </c>
      <c r="EN31" s="122" t="s">
        <v>63</v>
      </c>
      <c r="EO31" s="65" t="s">
        <v>61</v>
      </c>
      <c r="EP31" s="122" t="s">
        <v>62</v>
      </c>
      <c r="EQ31" s="65" t="s">
        <v>61</v>
      </c>
      <c r="ER31" s="65" t="s">
        <v>61</v>
      </c>
      <c r="ES31" s="65" t="s">
        <v>61</v>
      </c>
      <c r="ET31" s="65" t="s">
        <v>61</v>
      </c>
      <c r="EU31" s="65" t="s">
        <v>61</v>
      </c>
      <c r="EV31" s="65" t="s">
        <v>61</v>
      </c>
      <c r="EW31" s="65" t="s">
        <v>61</v>
      </c>
      <c r="EX31" s="65" t="s">
        <v>61</v>
      </c>
      <c r="EY31" s="30">
        <v>23</v>
      </c>
      <c r="EZ31" s="122" t="s">
        <v>62</v>
      </c>
      <c r="FA31" s="122" t="s">
        <v>62</v>
      </c>
      <c r="FB31" s="124" t="s">
        <v>61</v>
      </c>
      <c r="FC31" s="122" t="s">
        <v>62</v>
      </c>
      <c r="FD31" s="65" t="s">
        <v>61</v>
      </c>
      <c r="FE31" s="65" t="s">
        <v>61</v>
      </c>
      <c r="FF31" s="65" t="s">
        <v>61</v>
      </c>
      <c r="FG31" s="65" t="s">
        <v>61</v>
      </c>
      <c r="FH31" s="65" t="s">
        <v>61</v>
      </c>
      <c r="FI31" s="122" t="s">
        <v>62</v>
      </c>
      <c r="FJ31" s="65" t="s">
        <v>61</v>
      </c>
      <c r="FK31" s="122" t="s">
        <v>62</v>
      </c>
      <c r="FL31" s="65" t="s">
        <v>61</v>
      </c>
      <c r="FM31" s="65" t="s">
        <v>61</v>
      </c>
      <c r="FN31" s="65" t="s">
        <v>61</v>
      </c>
      <c r="FO31" s="65" t="s">
        <v>61</v>
      </c>
      <c r="FP31" s="65" t="s">
        <v>61</v>
      </c>
      <c r="FQ31" s="65" t="s">
        <v>61</v>
      </c>
      <c r="FR31" s="65" t="s">
        <v>61</v>
      </c>
      <c r="FS31" s="65" t="s">
        <v>61</v>
      </c>
      <c r="FT31" s="30">
        <v>23</v>
      </c>
      <c r="FU31" s="24">
        <f t="shared" si="40"/>
        <v>7378000</v>
      </c>
      <c r="FV31" s="24">
        <f t="shared" si="41"/>
        <v>7556500</v>
      </c>
      <c r="FW31" s="24" t="str">
        <f t="shared" si="42"/>
        <v/>
      </c>
      <c r="FX31" s="24">
        <f t="shared" si="43"/>
        <v>7533890</v>
      </c>
      <c r="FY31" s="24" t="str">
        <f t="shared" si="44"/>
        <v/>
      </c>
      <c r="FZ31" s="24" t="str">
        <f t="shared" si="45"/>
        <v/>
      </c>
      <c r="GA31" s="24" t="str">
        <f t="shared" si="46"/>
        <v/>
      </c>
      <c r="GB31" s="24" t="str">
        <f t="shared" si="47"/>
        <v/>
      </c>
      <c r="GC31" s="24" t="str">
        <f t="shared" si="48"/>
        <v/>
      </c>
      <c r="GD31" s="24" t="str">
        <f t="shared" si="49"/>
        <v/>
      </c>
      <c r="GE31" s="24" t="str">
        <f t="shared" si="50"/>
        <v/>
      </c>
      <c r="GF31" s="24">
        <f t="shared" si="51"/>
        <v>7383950</v>
      </c>
      <c r="GG31" s="24" t="str">
        <f t="shared" si="52"/>
        <v/>
      </c>
      <c r="GH31" s="24" t="str">
        <f t="shared" si="53"/>
        <v/>
      </c>
      <c r="GI31" s="24" t="str">
        <f t="shared" si="54"/>
        <v/>
      </c>
      <c r="GJ31" s="24" t="str">
        <f t="shared" si="55"/>
        <v/>
      </c>
      <c r="GK31" s="24" t="str">
        <f t="shared" si="56"/>
        <v/>
      </c>
      <c r="GL31" s="24" t="str">
        <f t="shared" si="57"/>
        <v/>
      </c>
      <c r="GM31" s="24" t="str">
        <f t="shared" si="58"/>
        <v/>
      </c>
      <c r="GN31" s="24" t="str">
        <f t="shared" si="59"/>
        <v/>
      </c>
      <c r="GO31" s="24">
        <v>7577417.2249999996</v>
      </c>
      <c r="GP31" s="24">
        <v>7577417.2249999996</v>
      </c>
      <c r="GQ31" s="44">
        <f t="shared" si="60"/>
        <v>4</v>
      </c>
      <c r="GR31" s="44">
        <f t="shared" si="156"/>
        <v>2</v>
      </c>
      <c r="GS31" s="145">
        <f t="shared" si="203"/>
        <v>7501195.7400000002</v>
      </c>
      <c r="GT31" s="45">
        <f t="shared" si="205"/>
        <v>28129.484025000002</v>
      </c>
      <c r="GU31" s="30">
        <v>23</v>
      </c>
      <c r="GV31" s="46">
        <f t="shared" si="61"/>
        <v>26228.70719364359</v>
      </c>
      <c r="GW31" s="46">
        <f t="shared" si="62"/>
        <v>26863.272690263999</v>
      </c>
      <c r="GX31" s="46" t="str">
        <f t="shared" si="63"/>
        <v/>
      </c>
      <c r="GY31" s="46">
        <f t="shared" si="64"/>
        <v>26782.894394025414</v>
      </c>
      <c r="GZ31" s="46" t="str">
        <f t="shared" si="65"/>
        <v/>
      </c>
      <c r="HA31" s="46" t="str">
        <f t="shared" si="66"/>
        <v/>
      </c>
      <c r="HB31" s="46" t="str">
        <f t="shared" si="67"/>
        <v/>
      </c>
      <c r="HC31" s="46" t="str">
        <f t="shared" si="68"/>
        <v/>
      </c>
      <c r="HD31" s="46" t="str">
        <f t="shared" si="69"/>
        <v/>
      </c>
      <c r="HE31" s="46" t="str">
        <f t="shared" si="70"/>
        <v/>
      </c>
      <c r="HF31" s="46" t="str">
        <f t="shared" si="71"/>
        <v/>
      </c>
      <c r="HG31" s="46">
        <f t="shared" si="72"/>
        <v>26249.859376864271</v>
      </c>
      <c r="HH31" s="46" t="str">
        <f t="shared" si="73"/>
        <v/>
      </c>
      <c r="HI31" s="46" t="str">
        <f t="shared" si="74"/>
        <v/>
      </c>
      <c r="HJ31" s="46" t="str">
        <f t="shared" si="75"/>
        <v/>
      </c>
      <c r="HK31" s="46" t="str">
        <f t="shared" si="76"/>
        <v/>
      </c>
      <c r="HL31" s="46" t="str">
        <f t="shared" si="77"/>
        <v/>
      </c>
      <c r="HM31" s="46" t="str">
        <f t="shared" si="78"/>
        <v/>
      </c>
      <c r="HN31" s="46" t="str">
        <f t="shared" si="79"/>
        <v/>
      </c>
      <c r="HO31" s="46" t="str">
        <f t="shared" si="80"/>
        <v/>
      </c>
      <c r="HP31" s="30">
        <v>23</v>
      </c>
      <c r="HQ31" s="47">
        <f t="shared" si="81"/>
        <v>123195.74000000022</v>
      </c>
      <c r="HR31" s="47">
        <f t="shared" si="82"/>
        <v>55304.259999999776</v>
      </c>
      <c r="HS31" s="47" t="str">
        <f t="shared" si="83"/>
        <v/>
      </c>
      <c r="HT31" s="47">
        <f t="shared" si="84"/>
        <v>32694.259999999776</v>
      </c>
      <c r="HU31" s="47" t="str">
        <f t="shared" si="85"/>
        <v/>
      </c>
      <c r="HV31" s="47" t="str">
        <f t="shared" si="86"/>
        <v/>
      </c>
      <c r="HW31" s="47" t="str">
        <f t="shared" si="87"/>
        <v/>
      </c>
      <c r="HX31" s="47" t="str">
        <f t="shared" si="88"/>
        <v/>
      </c>
      <c r="HY31" s="47" t="str">
        <f t="shared" si="89"/>
        <v/>
      </c>
      <c r="HZ31" s="47" t="str">
        <f t="shared" si="90"/>
        <v/>
      </c>
      <c r="IA31" s="47" t="str">
        <f t="shared" si="91"/>
        <v/>
      </c>
      <c r="IB31" s="47">
        <f t="shared" si="92"/>
        <v>117245.74000000022</v>
      </c>
      <c r="IC31" s="47" t="str">
        <f t="shared" si="93"/>
        <v/>
      </c>
      <c r="ID31" s="47" t="str">
        <f t="shared" si="94"/>
        <v/>
      </c>
      <c r="IE31" s="47" t="str">
        <f t="shared" si="95"/>
        <v/>
      </c>
      <c r="IF31" s="47" t="str">
        <f t="shared" si="96"/>
        <v/>
      </c>
      <c r="IG31" s="47" t="str">
        <f t="shared" si="97"/>
        <v/>
      </c>
      <c r="IH31" s="47" t="str">
        <f t="shared" si="98"/>
        <v/>
      </c>
      <c r="II31" s="47" t="str">
        <f t="shared" si="99"/>
        <v/>
      </c>
      <c r="IJ31" s="47" t="str">
        <f t="shared" si="100"/>
        <v/>
      </c>
      <c r="IK31" s="30">
        <v>23</v>
      </c>
      <c r="IL31" s="48">
        <f t="shared" si="158"/>
        <v>39.343060790465387</v>
      </c>
      <c r="IM31" s="48">
        <f t="shared" si="159"/>
        <v>39.705090964603997</v>
      </c>
      <c r="IN31" s="48" t="str">
        <f t="shared" si="160"/>
        <v/>
      </c>
      <c r="IO31" s="48">
        <f t="shared" si="161"/>
        <v>39.825658408961871</v>
      </c>
      <c r="IP31" s="48" t="str">
        <f t="shared" si="162"/>
        <v/>
      </c>
      <c r="IQ31" s="48" t="str">
        <f t="shared" si="163"/>
        <v/>
      </c>
      <c r="IR31" s="48" t="str">
        <f t="shared" si="164"/>
        <v/>
      </c>
      <c r="IS31" s="48" t="str">
        <f t="shared" si="165"/>
        <v/>
      </c>
      <c r="IT31" s="48" t="str">
        <f t="shared" si="166"/>
        <v/>
      </c>
      <c r="IU31" s="48" t="str">
        <f t="shared" si="167"/>
        <v/>
      </c>
      <c r="IV31" s="48" t="str">
        <f t="shared" si="168"/>
        <v/>
      </c>
      <c r="IW31" s="48">
        <f t="shared" si="169"/>
        <v>39.374789065296405</v>
      </c>
      <c r="IX31" s="48" t="str">
        <f t="shared" si="170"/>
        <v/>
      </c>
      <c r="IY31" s="48" t="str">
        <f t="shared" si="171"/>
        <v/>
      </c>
      <c r="IZ31" s="48" t="str">
        <f t="shared" si="172"/>
        <v/>
      </c>
      <c r="JA31" s="48" t="str">
        <f t="shared" si="173"/>
        <v/>
      </c>
      <c r="JB31" s="48" t="str">
        <f t="shared" si="174"/>
        <v/>
      </c>
      <c r="JC31" s="48" t="str">
        <f t="shared" si="175"/>
        <v/>
      </c>
      <c r="JD31" s="48" t="str">
        <f t="shared" si="176"/>
        <v/>
      </c>
      <c r="JE31" s="48" t="str">
        <f t="shared" si="177"/>
        <v/>
      </c>
      <c r="JF31" s="49">
        <f t="shared" si="102"/>
        <v>39.343060790465387</v>
      </c>
      <c r="JG31" s="49">
        <f t="shared" si="178"/>
        <v>39.825658408961871</v>
      </c>
      <c r="JH31" s="30">
        <v>23</v>
      </c>
      <c r="JI31" s="50">
        <f t="shared" si="179"/>
        <v>39.343060790465387</v>
      </c>
      <c r="JJ31" s="50">
        <f t="shared" si="180"/>
        <v>39.705090964603997</v>
      </c>
      <c r="JK31" s="50" t="str">
        <f t="shared" si="181"/>
        <v/>
      </c>
      <c r="JL31" s="50">
        <f t="shared" si="182"/>
        <v>40</v>
      </c>
      <c r="JM31" s="50" t="str">
        <f t="shared" si="183"/>
        <v/>
      </c>
      <c r="JN31" s="50" t="str">
        <f t="shared" si="184"/>
        <v/>
      </c>
      <c r="JO31" s="50" t="str">
        <f t="shared" si="185"/>
        <v/>
      </c>
      <c r="JP31" s="50" t="str">
        <f t="shared" si="186"/>
        <v/>
      </c>
      <c r="JQ31" s="50" t="str">
        <f t="shared" si="187"/>
        <v/>
      </c>
      <c r="JR31" s="50" t="str">
        <f t="shared" si="188"/>
        <v/>
      </c>
      <c r="JS31" s="50" t="str">
        <f t="shared" si="189"/>
        <v/>
      </c>
      <c r="JT31" s="50">
        <f t="shared" si="190"/>
        <v>39.374789065296405</v>
      </c>
      <c r="JU31" s="50" t="str">
        <f t="shared" si="191"/>
        <v/>
      </c>
      <c r="JV31" s="50" t="str">
        <f t="shared" si="192"/>
        <v/>
      </c>
      <c r="JW31" s="50" t="str">
        <f t="shared" si="193"/>
        <v/>
      </c>
      <c r="JX31" s="50" t="str">
        <f t="shared" si="194"/>
        <v/>
      </c>
      <c r="JY31" s="50" t="str">
        <f t="shared" si="195"/>
        <v/>
      </c>
      <c r="JZ31" s="50" t="str">
        <f t="shared" si="196"/>
        <v/>
      </c>
      <c r="KA31" s="50" t="str">
        <f t="shared" si="197"/>
        <v/>
      </c>
      <c r="KB31" s="50" t="str">
        <f t="shared" si="198"/>
        <v/>
      </c>
      <c r="KC31" s="30">
        <v>23</v>
      </c>
      <c r="KD31" s="122">
        <v>36</v>
      </c>
      <c r="KE31" s="134">
        <v>72</v>
      </c>
      <c r="KF31" s="115"/>
      <c r="KG31" s="122">
        <f>5*12</f>
        <v>60</v>
      </c>
      <c r="KH31" s="130"/>
      <c r="KI31" s="130"/>
      <c r="KJ31" s="130"/>
      <c r="KK31" s="130"/>
      <c r="KL31" s="130"/>
      <c r="KM31" s="122">
        <f>12*6</f>
        <v>72</v>
      </c>
      <c r="KN31" s="130"/>
      <c r="KO31" s="122">
        <f t="shared" si="204"/>
        <v>36</v>
      </c>
      <c r="KP31" s="130"/>
      <c r="KQ31" s="130"/>
      <c r="KR31" s="130"/>
      <c r="KS31" s="130"/>
      <c r="KT31" s="130"/>
      <c r="KU31" s="130"/>
      <c r="KV31" s="130"/>
      <c r="KW31" s="130"/>
      <c r="KX31" s="30">
        <v>23</v>
      </c>
      <c r="KY31" s="67">
        <f t="shared" si="113"/>
        <v>10</v>
      </c>
      <c r="KZ31" s="67">
        <f t="shared" si="114"/>
        <v>60</v>
      </c>
      <c r="LA31" s="67">
        <f t="shared" si="115"/>
        <v>0</v>
      </c>
      <c r="LB31" s="67">
        <f t="shared" si="116"/>
        <v>30</v>
      </c>
      <c r="LC31" s="67">
        <f t="shared" si="117"/>
        <v>0</v>
      </c>
      <c r="LD31" s="67">
        <f t="shared" si="118"/>
        <v>0</v>
      </c>
      <c r="LE31" s="67">
        <f t="shared" si="119"/>
        <v>0</v>
      </c>
      <c r="LF31" s="67">
        <f t="shared" si="120"/>
        <v>0</v>
      </c>
      <c r="LG31" s="67">
        <f t="shared" si="121"/>
        <v>0</v>
      </c>
      <c r="LH31" s="67">
        <f t="shared" si="122"/>
        <v>60</v>
      </c>
      <c r="LI31" s="67">
        <f t="shared" si="123"/>
        <v>0</v>
      </c>
      <c r="LJ31" s="67">
        <f t="shared" si="124"/>
        <v>10</v>
      </c>
      <c r="LK31" s="67">
        <f t="shared" si="125"/>
        <v>0</v>
      </c>
      <c r="LL31" s="67">
        <f t="shared" si="126"/>
        <v>0</v>
      </c>
      <c r="LM31" s="67">
        <f t="shared" si="127"/>
        <v>0</v>
      </c>
      <c r="LN31" s="67">
        <f t="shared" si="128"/>
        <v>0</v>
      </c>
      <c r="LO31" s="67">
        <f t="shared" si="129"/>
        <v>0</v>
      </c>
      <c r="LP31" s="67">
        <f t="shared" si="130"/>
        <v>0</v>
      </c>
      <c r="LQ31" s="67">
        <f t="shared" si="131"/>
        <v>0</v>
      </c>
      <c r="LR31" s="67">
        <f t="shared" si="132"/>
        <v>0</v>
      </c>
      <c r="LS31" s="30">
        <v>23</v>
      </c>
      <c r="LT31" s="51">
        <f t="shared" si="133"/>
        <v>49.343060790465387</v>
      </c>
      <c r="LU31" s="51">
        <f t="shared" si="134"/>
        <v>99.705090964603997</v>
      </c>
      <c r="LV31" s="51" t="str">
        <f t="shared" si="135"/>
        <v/>
      </c>
      <c r="LW31" s="51">
        <f t="shared" si="136"/>
        <v>70</v>
      </c>
      <c r="LX31" s="51" t="str">
        <f t="shared" si="137"/>
        <v/>
      </c>
      <c r="LY31" s="51" t="str">
        <f t="shared" si="138"/>
        <v/>
      </c>
      <c r="LZ31" s="51" t="str">
        <f t="shared" si="139"/>
        <v/>
      </c>
      <c r="MA31" s="51" t="str">
        <f t="shared" si="140"/>
        <v/>
      </c>
      <c r="MB31" s="51" t="str">
        <f t="shared" si="141"/>
        <v/>
      </c>
      <c r="MC31" s="51" t="str">
        <f t="shared" si="142"/>
        <v/>
      </c>
      <c r="MD31" s="51" t="str">
        <f t="shared" si="143"/>
        <v/>
      </c>
      <c r="ME31" s="51">
        <f t="shared" si="144"/>
        <v>49.374789065296405</v>
      </c>
      <c r="MF31" s="51" t="str">
        <f t="shared" si="145"/>
        <v/>
      </c>
      <c r="MG31" s="51" t="str">
        <f t="shared" si="146"/>
        <v/>
      </c>
      <c r="MH31" s="51" t="str">
        <f t="shared" si="147"/>
        <v/>
      </c>
      <c r="MI31" s="51" t="str">
        <f t="shared" si="148"/>
        <v/>
      </c>
      <c r="MJ31" s="51" t="str">
        <f t="shared" si="149"/>
        <v/>
      </c>
      <c r="MK31" s="51" t="str">
        <f t="shared" si="150"/>
        <v/>
      </c>
      <c r="ML31" s="51" t="str">
        <f t="shared" si="151"/>
        <v/>
      </c>
      <c r="MM31" s="51" t="str">
        <f t="shared" si="152"/>
        <v/>
      </c>
      <c r="MN31" s="144">
        <f t="shared" si="153"/>
        <v>99.705090964603997</v>
      </c>
      <c r="MO31" s="29" t="str">
        <f t="shared" si="154"/>
        <v>2. KASALAB
NIT: 900745087-2</v>
      </c>
      <c r="MP31" s="68">
        <f t="shared" si="155"/>
        <v>7556500</v>
      </c>
      <c r="MQ31" s="30">
        <v>23</v>
      </c>
      <c r="MR31" s="137">
        <f t="shared" si="199"/>
        <v>20917.224999999627</v>
      </c>
      <c r="MS31" s="137" t="str">
        <f t="shared" si="200"/>
        <v>ADJUDICADO</v>
      </c>
    </row>
    <row r="32" spans="1:357" s="53" customFormat="1" ht="22.5" x14ac:dyDescent="0.15">
      <c r="B32" s="73" t="s">
        <v>95</v>
      </c>
      <c r="C32" s="79" t="s">
        <v>99</v>
      </c>
      <c r="D32" s="73" t="s">
        <v>100</v>
      </c>
      <c r="E32" s="73" t="s">
        <v>102</v>
      </c>
      <c r="F32" s="73">
        <v>1</v>
      </c>
      <c r="G32" s="23">
        <v>10956270.5</v>
      </c>
      <c r="H32" s="30">
        <v>24</v>
      </c>
      <c r="I32" s="105" t="s">
        <v>61</v>
      </c>
      <c r="J32" s="105" t="s">
        <v>61</v>
      </c>
      <c r="K32" s="105" t="s">
        <v>61</v>
      </c>
      <c r="L32" s="101" t="s">
        <v>61</v>
      </c>
      <c r="M32" s="101" t="s">
        <v>61</v>
      </c>
      <c r="N32" s="101" t="s">
        <v>61</v>
      </c>
      <c r="O32" s="101" t="s">
        <v>61</v>
      </c>
      <c r="P32" s="86">
        <v>10674695.08</v>
      </c>
      <c r="Q32" s="101" t="s">
        <v>61</v>
      </c>
      <c r="R32" s="101" t="s">
        <v>61</v>
      </c>
      <c r="S32" s="101" t="s">
        <v>61</v>
      </c>
      <c r="T32" s="102" t="s">
        <v>61</v>
      </c>
      <c r="U32" s="101" t="s">
        <v>61</v>
      </c>
      <c r="V32" s="101" t="s">
        <v>61</v>
      </c>
      <c r="W32" s="101" t="s">
        <v>61</v>
      </c>
      <c r="X32" s="101" t="s">
        <v>61</v>
      </c>
      <c r="Y32" s="101" t="s">
        <v>61</v>
      </c>
      <c r="Z32" s="101" t="s">
        <v>61</v>
      </c>
      <c r="AA32" s="101" t="s">
        <v>61</v>
      </c>
      <c r="AB32" s="101" t="s">
        <v>61</v>
      </c>
      <c r="AC32" s="41">
        <v>24</v>
      </c>
      <c r="AD32" s="103" t="str">
        <f t="shared" si="0"/>
        <v>NC</v>
      </c>
      <c r="AE32" s="103" t="str">
        <f t="shared" si="1"/>
        <v>NC</v>
      </c>
      <c r="AF32" s="103" t="str">
        <f t="shared" si="2"/>
        <v>NC</v>
      </c>
      <c r="AG32" s="103" t="str">
        <f t="shared" si="3"/>
        <v>NC</v>
      </c>
      <c r="AH32" s="103" t="str">
        <f t="shared" si="4"/>
        <v>NC</v>
      </c>
      <c r="AI32" s="103" t="str">
        <f t="shared" si="5"/>
        <v>NC</v>
      </c>
      <c r="AJ32" s="103" t="str">
        <f t="shared" si="6"/>
        <v>NC</v>
      </c>
      <c r="AK32" s="103">
        <f t="shared" si="7"/>
        <v>10674695.08</v>
      </c>
      <c r="AL32" s="103" t="str">
        <f t="shared" si="8"/>
        <v>NC</v>
      </c>
      <c r="AM32" s="103" t="str">
        <f t="shared" si="9"/>
        <v>NC</v>
      </c>
      <c r="AN32" s="103" t="str">
        <f t="shared" si="10"/>
        <v>NC</v>
      </c>
      <c r="AO32" s="103" t="str">
        <f t="shared" si="11"/>
        <v>NC</v>
      </c>
      <c r="AP32" s="103" t="str">
        <f t="shared" si="12"/>
        <v>NC</v>
      </c>
      <c r="AQ32" s="103" t="str">
        <f t="shared" si="13"/>
        <v>NC</v>
      </c>
      <c r="AR32" s="103" t="str">
        <f t="shared" si="14"/>
        <v>NC</v>
      </c>
      <c r="AS32" s="103" t="str">
        <f t="shared" si="15"/>
        <v>NC</v>
      </c>
      <c r="AT32" s="103" t="str">
        <f t="shared" si="16"/>
        <v>NC</v>
      </c>
      <c r="AU32" s="103" t="str">
        <f t="shared" si="17"/>
        <v>NC</v>
      </c>
      <c r="AV32" s="103" t="str">
        <f t="shared" si="18"/>
        <v>NC</v>
      </c>
      <c r="AW32" s="103" t="str">
        <f t="shared" si="19"/>
        <v>NC</v>
      </c>
      <c r="AX32" s="30">
        <v>24</v>
      </c>
      <c r="AY32" s="94" t="s">
        <v>63</v>
      </c>
      <c r="AZ32" s="94" t="s">
        <v>63</v>
      </c>
      <c r="BA32" s="94" t="s">
        <v>63</v>
      </c>
      <c r="BB32" s="92" t="s">
        <v>63</v>
      </c>
      <c r="BC32" s="92" t="s">
        <v>63</v>
      </c>
      <c r="BD32" s="92" t="s">
        <v>63</v>
      </c>
      <c r="BE32" s="92" t="s">
        <v>63</v>
      </c>
      <c r="BF32" s="143" t="s">
        <v>63</v>
      </c>
      <c r="BG32" s="92" t="s">
        <v>63</v>
      </c>
      <c r="BH32" s="92" t="s">
        <v>63</v>
      </c>
      <c r="BI32" s="92" t="s">
        <v>63</v>
      </c>
      <c r="BJ32" s="93" t="s">
        <v>63</v>
      </c>
      <c r="BK32" s="92" t="s">
        <v>63</v>
      </c>
      <c r="BL32" s="92" t="s">
        <v>63</v>
      </c>
      <c r="BM32" s="92" t="s">
        <v>63</v>
      </c>
      <c r="BN32" s="92" t="s">
        <v>63</v>
      </c>
      <c r="BO32" s="92" t="s">
        <v>63</v>
      </c>
      <c r="BP32" s="92" t="s">
        <v>63</v>
      </c>
      <c r="BQ32" s="92" t="s">
        <v>63</v>
      </c>
      <c r="BR32" s="92" t="s">
        <v>63</v>
      </c>
      <c r="BS32" s="30">
        <v>24</v>
      </c>
      <c r="BT32" s="94" t="s">
        <v>62</v>
      </c>
      <c r="BU32" s="94" t="s">
        <v>62</v>
      </c>
      <c r="BV32" s="94" t="s">
        <v>62</v>
      </c>
      <c r="BW32" s="92" t="s">
        <v>62</v>
      </c>
      <c r="BX32" s="92" t="s">
        <v>62</v>
      </c>
      <c r="BY32" s="92" t="s">
        <v>62</v>
      </c>
      <c r="BZ32" s="92" t="s">
        <v>63</v>
      </c>
      <c r="CA32" s="104" t="s">
        <v>62</v>
      </c>
      <c r="CB32" s="92" t="s">
        <v>62</v>
      </c>
      <c r="CC32" s="92" t="s">
        <v>62</v>
      </c>
      <c r="CD32" s="92" t="s">
        <v>63</v>
      </c>
      <c r="CE32" s="93" t="s">
        <v>62</v>
      </c>
      <c r="CF32" s="92" t="s">
        <v>62</v>
      </c>
      <c r="CG32" s="92" t="s">
        <v>63</v>
      </c>
      <c r="CH32" s="92" t="s">
        <v>62</v>
      </c>
      <c r="CI32" s="92" t="s">
        <v>63</v>
      </c>
      <c r="CJ32" s="92" t="s">
        <v>62</v>
      </c>
      <c r="CK32" s="92" t="s">
        <v>62</v>
      </c>
      <c r="CL32" s="92" t="s">
        <v>62</v>
      </c>
      <c r="CM32" s="92" t="s">
        <v>62</v>
      </c>
      <c r="CN32" s="30">
        <v>24</v>
      </c>
      <c r="CO32" s="115" t="s">
        <v>62</v>
      </c>
      <c r="CP32" s="115" t="s">
        <v>62</v>
      </c>
      <c r="CQ32" s="115" t="s">
        <v>62</v>
      </c>
      <c r="CR32" s="113" t="s">
        <v>62</v>
      </c>
      <c r="CS32" s="113" t="s">
        <v>62</v>
      </c>
      <c r="CT32" s="113" t="s">
        <v>62</v>
      </c>
      <c r="CU32" s="113" t="s">
        <v>62</v>
      </c>
      <c r="CV32" s="112" t="s">
        <v>62</v>
      </c>
      <c r="CW32" s="113" t="s">
        <v>62</v>
      </c>
      <c r="CX32" s="113" t="s">
        <v>62</v>
      </c>
      <c r="CY32" s="113" t="s">
        <v>63</v>
      </c>
      <c r="CZ32" s="114" t="s">
        <v>62</v>
      </c>
      <c r="DA32" s="113" t="s">
        <v>62</v>
      </c>
      <c r="DB32" s="113" t="s">
        <v>62</v>
      </c>
      <c r="DC32" s="113" t="s">
        <v>62</v>
      </c>
      <c r="DD32" s="113" t="s">
        <v>62</v>
      </c>
      <c r="DE32" s="113" t="s">
        <v>62</v>
      </c>
      <c r="DF32" s="113" t="s">
        <v>62</v>
      </c>
      <c r="DG32" s="113" t="s">
        <v>62</v>
      </c>
      <c r="DH32" s="113" t="s">
        <v>62</v>
      </c>
      <c r="DI32" s="30">
        <v>24</v>
      </c>
      <c r="DJ32" s="42" t="str">
        <f t="shared" si="20"/>
        <v>NO CUMPLE</v>
      </c>
      <c r="DK32" s="42" t="str">
        <f t="shared" si="21"/>
        <v>NO CUMPLE</v>
      </c>
      <c r="DL32" s="42" t="str">
        <f t="shared" si="22"/>
        <v>NO CUMPLE</v>
      </c>
      <c r="DM32" s="42" t="str">
        <f t="shared" si="23"/>
        <v>NO CUMPLE</v>
      </c>
      <c r="DN32" s="42" t="str">
        <f t="shared" si="24"/>
        <v>NO CUMPLE</v>
      </c>
      <c r="DO32" s="42" t="str">
        <f t="shared" si="25"/>
        <v>NO CUMPLE</v>
      </c>
      <c r="DP32" s="42" t="str">
        <f t="shared" si="26"/>
        <v>NO CUMPLE</v>
      </c>
      <c r="DQ32" s="42" t="str">
        <f t="shared" si="27"/>
        <v>NO CUMPLE</v>
      </c>
      <c r="DR32" s="42" t="str">
        <f t="shared" si="28"/>
        <v>NO CUMPLE</v>
      </c>
      <c r="DS32" s="42" t="str">
        <f t="shared" si="29"/>
        <v>NO CUMPLE</v>
      </c>
      <c r="DT32" s="42" t="str">
        <f t="shared" si="30"/>
        <v>NO CUMPLE</v>
      </c>
      <c r="DU32" s="42" t="str">
        <f t="shared" si="31"/>
        <v>NO CUMPLE</v>
      </c>
      <c r="DV32" s="42" t="str">
        <f t="shared" si="32"/>
        <v>NO CUMPLE</v>
      </c>
      <c r="DW32" s="42" t="str">
        <f t="shared" si="33"/>
        <v>NO CUMPLE</v>
      </c>
      <c r="DX32" s="42" t="str">
        <f t="shared" si="34"/>
        <v>NO CUMPLE</v>
      </c>
      <c r="DY32" s="42" t="str">
        <f t="shared" si="35"/>
        <v>NO CUMPLE</v>
      </c>
      <c r="DZ32" s="42" t="str">
        <f t="shared" si="36"/>
        <v>NO CUMPLE</v>
      </c>
      <c r="EA32" s="42" t="str">
        <f t="shared" si="37"/>
        <v>NO CUMPLE</v>
      </c>
      <c r="EB32" s="42" t="str">
        <f t="shared" si="38"/>
        <v>NO CUMPLE</v>
      </c>
      <c r="EC32" s="42" t="str">
        <f t="shared" si="39"/>
        <v>NO CUMPLE</v>
      </c>
      <c r="ED32" s="30">
        <v>24</v>
      </c>
      <c r="EE32" s="124" t="s">
        <v>61</v>
      </c>
      <c r="EF32" s="124" t="s">
        <v>61</v>
      </c>
      <c r="EG32" s="124" t="s">
        <v>61</v>
      </c>
      <c r="EH32" s="65" t="s">
        <v>61</v>
      </c>
      <c r="EI32" s="65" t="s">
        <v>61</v>
      </c>
      <c r="EJ32" s="65" t="s">
        <v>61</v>
      </c>
      <c r="EK32" s="65" t="s">
        <v>61</v>
      </c>
      <c r="EL32" s="122" t="s">
        <v>63</v>
      </c>
      <c r="EM32" s="65" t="s">
        <v>61</v>
      </c>
      <c r="EN32" s="65" t="s">
        <v>61</v>
      </c>
      <c r="EO32" s="65" t="s">
        <v>61</v>
      </c>
      <c r="EP32" s="123" t="s">
        <v>61</v>
      </c>
      <c r="EQ32" s="65" t="s">
        <v>61</v>
      </c>
      <c r="ER32" s="65" t="s">
        <v>61</v>
      </c>
      <c r="ES32" s="65" t="s">
        <v>61</v>
      </c>
      <c r="ET32" s="65" t="s">
        <v>61</v>
      </c>
      <c r="EU32" s="65" t="s">
        <v>61</v>
      </c>
      <c r="EV32" s="65" t="s">
        <v>61</v>
      </c>
      <c r="EW32" s="65" t="s">
        <v>61</v>
      </c>
      <c r="EX32" s="65" t="s">
        <v>61</v>
      </c>
      <c r="EY32" s="30">
        <v>24</v>
      </c>
      <c r="EZ32" s="124" t="s">
        <v>61</v>
      </c>
      <c r="FA32" s="124" t="s">
        <v>61</v>
      </c>
      <c r="FB32" s="124" t="s">
        <v>61</v>
      </c>
      <c r="FC32" s="65" t="s">
        <v>61</v>
      </c>
      <c r="FD32" s="65" t="s">
        <v>61</v>
      </c>
      <c r="FE32" s="65" t="s">
        <v>61</v>
      </c>
      <c r="FF32" s="65" t="s">
        <v>61</v>
      </c>
      <c r="FG32" s="122" t="s">
        <v>62</v>
      </c>
      <c r="FH32" s="65" t="s">
        <v>61</v>
      </c>
      <c r="FI32" s="65" t="s">
        <v>61</v>
      </c>
      <c r="FJ32" s="65" t="s">
        <v>61</v>
      </c>
      <c r="FK32" s="123" t="s">
        <v>61</v>
      </c>
      <c r="FL32" s="65" t="s">
        <v>61</v>
      </c>
      <c r="FM32" s="65" t="s">
        <v>61</v>
      </c>
      <c r="FN32" s="65" t="s">
        <v>61</v>
      </c>
      <c r="FO32" s="65" t="s">
        <v>61</v>
      </c>
      <c r="FP32" s="65" t="s">
        <v>61</v>
      </c>
      <c r="FQ32" s="65" t="s">
        <v>61</v>
      </c>
      <c r="FR32" s="65" t="s">
        <v>61</v>
      </c>
      <c r="FS32" s="65" t="s">
        <v>61</v>
      </c>
      <c r="FT32" s="30">
        <v>24</v>
      </c>
      <c r="FU32" s="24" t="str">
        <f t="shared" si="40"/>
        <v/>
      </c>
      <c r="FV32" s="24" t="str">
        <f t="shared" si="41"/>
        <v/>
      </c>
      <c r="FW32" s="24" t="str">
        <f t="shared" si="42"/>
        <v/>
      </c>
      <c r="FX32" s="24" t="str">
        <f t="shared" si="43"/>
        <v/>
      </c>
      <c r="FY32" s="24" t="str">
        <f t="shared" si="44"/>
        <v/>
      </c>
      <c r="FZ32" s="24" t="str">
        <f t="shared" si="45"/>
        <v/>
      </c>
      <c r="GA32" s="24" t="str">
        <f t="shared" si="46"/>
        <v/>
      </c>
      <c r="GB32" s="24" t="str">
        <f t="shared" si="47"/>
        <v/>
      </c>
      <c r="GC32" s="24" t="str">
        <f t="shared" si="48"/>
        <v/>
      </c>
      <c r="GD32" s="24" t="str">
        <f t="shared" si="49"/>
        <v/>
      </c>
      <c r="GE32" s="24" t="str">
        <f t="shared" si="50"/>
        <v/>
      </c>
      <c r="GF32" s="24" t="str">
        <f t="shared" si="51"/>
        <v/>
      </c>
      <c r="GG32" s="24" t="str">
        <f t="shared" si="52"/>
        <v/>
      </c>
      <c r="GH32" s="24" t="str">
        <f t="shared" si="53"/>
        <v/>
      </c>
      <c r="GI32" s="24" t="str">
        <f t="shared" si="54"/>
        <v/>
      </c>
      <c r="GJ32" s="24" t="str">
        <f t="shared" si="55"/>
        <v/>
      </c>
      <c r="GK32" s="24" t="str">
        <f t="shared" si="56"/>
        <v/>
      </c>
      <c r="GL32" s="24" t="str">
        <f t="shared" si="57"/>
        <v/>
      </c>
      <c r="GM32" s="24" t="str">
        <f t="shared" si="58"/>
        <v/>
      </c>
      <c r="GN32" s="24" t="str">
        <f t="shared" si="59"/>
        <v/>
      </c>
      <c r="GO32" s="24">
        <v>10956270.5</v>
      </c>
      <c r="GP32" s="24">
        <v>10956270.5</v>
      </c>
      <c r="GQ32" s="44">
        <f t="shared" si="60"/>
        <v>0</v>
      </c>
      <c r="GR32" s="44">
        <f t="shared" si="156"/>
        <v>0</v>
      </c>
      <c r="GS32" s="145">
        <f t="shared" si="203"/>
        <v>0</v>
      </c>
      <c r="GT32" s="45">
        <f t="shared" si="205"/>
        <v>0</v>
      </c>
      <c r="GU32" s="30">
        <v>24</v>
      </c>
      <c r="GV32" s="46" t="str">
        <f t="shared" si="61"/>
        <v/>
      </c>
      <c r="GW32" s="46" t="str">
        <f t="shared" si="62"/>
        <v/>
      </c>
      <c r="GX32" s="46" t="str">
        <f t="shared" si="63"/>
        <v/>
      </c>
      <c r="GY32" s="46" t="str">
        <f t="shared" si="64"/>
        <v/>
      </c>
      <c r="GZ32" s="46" t="str">
        <f t="shared" si="65"/>
        <v/>
      </c>
      <c r="HA32" s="46" t="str">
        <f t="shared" si="66"/>
        <v/>
      </c>
      <c r="HB32" s="46" t="str">
        <f t="shared" si="67"/>
        <v/>
      </c>
      <c r="HC32" s="46" t="str">
        <f t="shared" si="68"/>
        <v/>
      </c>
      <c r="HD32" s="46" t="str">
        <f t="shared" si="69"/>
        <v/>
      </c>
      <c r="HE32" s="46" t="str">
        <f t="shared" si="70"/>
        <v/>
      </c>
      <c r="HF32" s="46" t="str">
        <f t="shared" si="71"/>
        <v/>
      </c>
      <c r="HG32" s="46" t="str">
        <f t="shared" si="72"/>
        <v/>
      </c>
      <c r="HH32" s="46" t="str">
        <f t="shared" si="73"/>
        <v/>
      </c>
      <c r="HI32" s="46" t="str">
        <f t="shared" si="74"/>
        <v/>
      </c>
      <c r="HJ32" s="46" t="str">
        <f t="shared" si="75"/>
        <v/>
      </c>
      <c r="HK32" s="46" t="str">
        <f t="shared" si="76"/>
        <v/>
      </c>
      <c r="HL32" s="46" t="str">
        <f t="shared" si="77"/>
        <v/>
      </c>
      <c r="HM32" s="46" t="str">
        <f t="shared" si="78"/>
        <v/>
      </c>
      <c r="HN32" s="46" t="str">
        <f t="shared" si="79"/>
        <v/>
      </c>
      <c r="HO32" s="46" t="str">
        <f t="shared" si="80"/>
        <v/>
      </c>
      <c r="HP32" s="30">
        <v>24</v>
      </c>
      <c r="HQ32" s="47" t="str">
        <f t="shared" si="81"/>
        <v/>
      </c>
      <c r="HR32" s="47" t="str">
        <f t="shared" si="82"/>
        <v/>
      </c>
      <c r="HS32" s="47" t="str">
        <f t="shared" si="83"/>
        <v/>
      </c>
      <c r="HT32" s="47" t="str">
        <f t="shared" si="84"/>
        <v/>
      </c>
      <c r="HU32" s="47" t="str">
        <f t="shared" si="85"/>
        <v/>
      </c>
      <c r="HV32" s="47" t="str">
        <f t="shared" si="86"/>
        <v/>
      </c>
      <c r="HW32" s="47" t="str">
        <f t="shared" si="87"/>
        <v/>
      </c>
      <c r="HX32" s="47" t="str">
        <f t="shared" si="88"/>
        <v/>
      </c>
      <c r="HY32" s="47" t="str">
        <f t="shared" si="89"/>
        <v/>
      </c>
      <c r="HZ32" s="47" t="str">
        <f t="shared" si="90"/>
        <v/>
      </c>
      <c r="IA32" s="47" t="str">
        <f t="shared" si="91"/>
        <v/>
      </c>
      <c r="IB32" s="47" t="str">
        <f t="shared" si="92"/>
        <v/>
      </c>
      <c r="IC32" s="47" t="str">
        <f t="shared" si="93"/>
        <v/>
      </c>
      <c r="ID32" s="47" t="str">
        <f t="shared" si="94"/>
        <v/>
      </c>
      <c r="IE32" s="47" t="str">
        <f t="shared" si="95"/>
        <v/>
      </c>
      <c r="IF32" s="47" t="str">
        <f t="shared" si="96"/>
        <v/>
      </c>
      <c r="IG32" s="47" t="str">
        <f t="shared" si="97"/>
        <v/>
      </c>
      <c r="IH32" s="47" t="str">
        <f t="shared" si="98"/>
        <v/>
      </c>
      <c r="II32" s="47" t="str">
        <f t="shared" si="99"/>
        <v/>
      </c>
      <c r="IJ32" s="47" t="str">
        <f t="shared" si="100"/>
        <v/>
      </c>
      <c r="IK32" s="30">
        <v>24</v>
      </c>
      <c r="IL32" s="48" t="str">
        <f t="shared" si="158"/>
        <v/>
      </c>
      <c r="IM32" s="48" t="str">
        <f t="shared" si="159"/>
        <v/>
      </c>
      <c r="IN32" s="48" t="str">
        <f t="shared" si="160"/>
        <v/>
      </c>
      <c r="IO32" s="48" t="str">
        <f t="shared" si="161"/>
        <v/>
      </c>
      <c r="IP32" s="48" t="str">
        <f t="shared" si="162"/>
        <v/>
      </c>
      <c r="IQ32" s="48" t="str">
        <f t="shared" si="163"/>
        <v/>
      </c>
      <c r="IR32" s="48" t="str">
        <f t="shared" si="164"/>
        <v/>
      </c>
      <c r="IS32" s="48" t="str">
        <f t="shared" si="165"/>
        <v/>
      </c>
      <c r="IT32" s="48" t="str">
        <f t="shared" si="166"/>
        <v/>
      </c>
      <c r="IU32" s="48" t="str">
        <f t="shared" si="167"/>
        <v/>
      </c>
      <c r="IV32" s="48" t="str">
        <f t="shared" si="168"/>
        <v/>
      </c>
      <c r="IW32" s="48" t="str">
        <f t="shared" si="169"/>
        <v/>
      </c>
      <c r="IX32" s="48" t="str">
        <f t="shared" si="170"/>
        <v/>
      </c>
      <c r="IY32" s="48" t="str">
        <f t="shared" si="171"/>
        <v/>
      </c>
      <c r="IZ32" s="48" t="str">
        <f t="shared" si="172"/>
        <v/>
      </c>
      <c r="JA32" s="48" t="str">
        <f t="shared" si="173"/>
        <v/>
      </c>
      <c r="JB32" s="48" t="str">
        <f t="shared" si="174"/>
        <v/>
      </c>
      <c r="JC32" s="48" t="str">
        <f t="shared" si="175"/>
        <v/>
      </c>
      <c r="JD32" s="48" t="str">
        <f t="shared" si="176"/>
        <v/>
      </c>
      <c r="JE32" s="48" t="str">
        <f t="shared" si="177"/>
        <v/>
      </c>
      <c r="JF32" s="49">
        <f t="shared" si="102"/>
        <v>0</v>
      </c>
      <c r="JG32" s="49">
        <f t="shared" si="178"/>
        <v>0</v>
      </c>
      <c r="JH32" s="30">
        <v>24</v>
      </c>
      <c r="JI32" s="50" t="str">
        <f t="shared" si="179"/>
        <v/>
      </c>
      <c r="JJ32" s="50" t="str">
        <f t="shared" si="180"/>
        <v/>
      </c>
      <c r="JK32" s="50" t="str">
        <f t="shared" si="181"/>
        <v/>
      </c>
      <c r="JL32" s="50" t="str">
        <f t="shared" si="182"/>
        <v/>
      </c>
      <c r="JM32" s="50" t="str">
        <f t="shared" si="183"/>
        <v/>
      </c>
      <c r="JN32" s="50" t="str">
        <f t="shared" si="184"/>
        <v/>
      </c>
      <c r="JO32" s="50" t="str">
        <f t="shared" si="185"/>
        <v/>
      </c>
      <c r="JP32" s="50" t="str">
        <f t="shared" si="186"/>
        <v/>
      </c>
      <c r="JQ32" s="50" t="str">
        <f t="shared" si="187"/>
        <v/>
      </c>
      <c r="JR32" s="50" t="str">
        <f t="shared" si="188"/>
        <v/>
      </c>
      <c r="JS32" s="50" t="str">
        <f t="shared" si="189"/>
        <v/>
      </c>
      <c r="JT32" s="50" t="str">
        <f t="shared" si="190"/>
        <v/>
      </c>
      <c r="JU32" s="50" t="str">
        <f t="shared" si="191"/>
        <v/>
      </c>
      <c r="JV32" s="50" t="str">
        <f t="shared" si="192"/>
        <v/>
      </c>
      <c r="JW32" s="50" t="str">
        <f t="shared" si="193"/>
        <v/>
      </c>
      <c r="JX32" s="50" t="str">
        <f t="shared" si="194"/>
        <v/>
      </c>
      <c r="JY32" s="50" t="str">
        <f t="shared" si="195"/>
        <v/>
      </c>
      <c r="JZ32" s="50" t="str">
        <f t="shared" si="196"/>
        <v/>
      </c>
      <c r="KA32" s="50" t="str">
        <f t="shared" si="197"/>
        <v/>
      </c>
      <c r="KB32" s="50" t="str">
        <f t="shared" si="198"/>
        <v/>
      </c>
      <c r="KC32" s="30">
        <v>24</v>
      </c>
      <c r="KD32" s="115"/>
      <c r="KE32" s="115"/>
      <c r="KF32" s="115"/>
      <c r="KG32" s="130"/>
      <c r="KH32" s="130"/>
      <c r="KI32" s="130"/>
      <c r="KJ32" s="130"/>
      <c r="KK32" s="122">
        <f>6*12</f>
        <v>72</v>
      </c>
      <c r="KL32" s="130"/>
      <c r="KM32" s="130"/>
      <c r="KN32" s="130"/>
      <c r="KO32" s="131"/>
      <c r="KP32" s="130"/>
      <c r="KQ32" s="130"/>
      <c r="KR32" s="130"/>
      <c r="KS32" s="130"/>
      <c r="KT32" s="130"/>
      <c r="KU32" s="130"/>
      <c r="KV32" s="130"/>
      <c r="KW32" s="130"/>
      <c r="KX32" s="30">
        <v>24</v>
      </c>
      <c r="KY32" s="67">
        <f t="shared" si="113"/>
        <v>0</v>
      </c>
      <c r="KZ32" s="67">
        <f t="shared" si="114"/>
        <v>0</v>
      </c>
      <c r="LA32" s="67">
        <f t="shared" si="115"/>
        <v>0</v>
      </c>
      <c r="LB32" s="67">
        <f t="shared" si="116"/>
        <v>0</v>
      </c>
      <c r="LC32" s="67">
        <f t="shared" si="117"/>
        <v>0</v>
      </c>
      <c r="LD32" s="67">
        <f t="shared" si="118"/>
        <v>0</v>
      </c>
      <c r="LE32" s="67">
        <f t="shared" si="119"/>
        <v>0</v>
      </c>
      <c r="LF32" s="67">
        <f t="shared" si="120"/>
        <v>60</v>
      </c>
      <c r="LG32" s="67">
        <f t="shared" si="121"/>
        <v>0</v>
      </c>
      <c r="LH32" s="67">
        <f t="shared" si="122"/>
        <v>0</v>
      </c>
      <c r="LI32" s="67">
        <f t="shared" si="123"/>
        <v>0</v>
      </c>
      <c r="LJ32" s="67">
        <f t="shared" si="124"/>
        <v>0</v>
      </c>
      <c r="LK32" s="67">
        <f t="shared" si="125"/>
        <v>0</v>
      </c>
      <c r="LL32" s="67">
        <f t="shared" si="126"/>
        <v>0</v>
      </c>
      <c r="LM32" s="67">
        <f t="shared" si="127"/>
        <v>0</v>
      </c>
      <c r="LN32" s="67">
        <f t="shared" si="128"/>
        <v>0</v>
      </c>
      <c r="LO32" s="67">
        <f t="shared" si="129"/>
        <v>0</v>
      </c>
      <c r="LP32" s="67">
        <f t="shared" si="130"/>
        <v>0</v>
      </c>
      <c r="LQ32" s="67">
        <f t="shared" si="131"/>
        <v>0</v>
      </c>
      <c r="LR32" s="67">
        <f t="shared" si="132"/>
        <v>0</v>
      </c>
      <c r="LS32" s="30">
        <v>24</v>
      </c>
      <c r="LT32" s="51" t="str">
        <f t="shared" si="133"/>
        <v/>
      </c>
      <c r="LU32" s="51" t="str">
        <f t="shared" si="134"/>
        <v/>
      </c>
      <c r="LV32" s="51" t="str">
        <f t="shared" si="135"/>
        <v/>
      </c>
      <c r="LW32" s="51" t="str">
        <f t="shared" si="136"/>
        <v/>
      </c>
      <c r="LX32" s="51" t="str">
        <f t="shared" si="137"/>
        <v/>
      </c>
      <c r="LY32" s="51" t="str">
        <f t="shared" si="138"/>
        <v/>
      </c>
      <c r="LZ32" s="51" t="str">
        <f t="shared" si="139"/>
        <v/>
      </c>
      <c r="MA32" s="51" t="str">
        <f t="shared" si="140"/>
        <v/>
      </c>
      <c r="MB32" s="51" t="str">
        <f t="shared" si="141"/>
        <v/>
      </c>
      <c r="MC32" s="51" t="str">
        <f t="shared" si="142"/>
        <v/>
      </c>
      <c r="MD32" s="51" t="str">
        <f t="shared" si="143"/>
        <v/>
      </c>
      <c r="ME32" s="51" t="str">
        <f t="shared" si="144"/>
        <v/>
      </c>
      <c r="MF32" s="51" t="str">
        <f t="shared" si="145"/>
        <v/>
      </c>
      <c r="MG32" s="51" t="str">
        <f t="shared" si="146"/>
        <v/>
      </c>
      <c r="MH32" s="51" t="str">
        <f t="shared" si="147"/>
        <v/>
      </c>
      <c r="MI32" s="51" t="str">
        <f t="shared" si="148"/>
        <v/>
      </c>
      <c r="MJ32" s="51" t="str">
        <f t="shared" si="149"/>
        <v/>
      </c>
      <c r="MK32" s="51" t="str">
        <f t="shared" si="150"/>
        <v/>
      </c>
      <c r="ML32" s="51" t="str">
        <f t="shared" si="151"/>
        <v/>
      </c>
      <c r="MM32" s="51" t="str">
        <f t="shared" si="152"/>
        <v/>
      </c>
      <c r="MN32" s="144">
        <f t="shared" si="153"/>
        <v>0</v>
      </c>
      <c r="MO32" s="29" t="str">
        <f t="shared" si="154"/>
        <v>DESIERTO</v>
      </c>
      <c r="MP32" s="68" t="str">
        <f t="shared" si="155"/>
        <v>DESIERTO</v>
      </c>
      <c r="MQ32" s="30">
        <v>24</v>
      </c>
      <c r="MR32" s="137" t="str">
        <f t="shared" si="199"/>
        <v>D</v>
      </c>
      <c r="MS32" s="137">
        <f t="shared" si="200"/>
        <v>10956270.5</v>
      </c>
    </row>
    <row r="33" spans="2:357" s="53" customFormat="1" ht="22.5" x14ac:dyDescent="0.15">
      <c r="B33" s="73" t="s">
        <v>95</v>
      </c>
      <c r="C33" s="79" t="s">
        <v>99</v>
      </c>
      <c r="D33" s="73" t="s">
        <v>100</v>
      </c>
      <c r="E33" s="73" t="s">
        <v>103</v>
      </c>
      <c r="F33" s="73">
        <v>7</v>
      </c>
      <c r="G33" s="23">
        <v>41691247.383333325</v>
      </c>
      <c r="H33" s="29">
        <v>25</v>
      </c>
      <c r="I33" s="105" t="s">
        <v>61</v>
      </c>
      <c r="J33" s="105" t="s">
        <v>61</v>
      </c>
      <c r="K33" s="105" t="s">
        <v>61</v>
      </c>
      <c r="L33" s="101" t="s">
        <v>61</v>
      </c>
      <c r="M33" s="101" t="s">
        <v>61</v>
      </c>
      <c r="N33" s="101" t="s">
        <v>61</v>
      </c>
      <c r="O33" s="101" t="s">
        <v>61</v>
      </c>
      <c r="P33" s="86">
        <v>40286254.050000004</v>
      </c>
      <c r="Q33" s="101" t="s">
        <v>61</v>
      </c>
      <c r="R33" s="101" t="s">
        <v>61</v>
      </c>
      <c r="S33" s="101" t="s">
        <v>61</v>
      </c>
      <c r="T33" s="102" t="s">
        <v>61</v>
      </c>
      <c r="U33" s="101" t="s">
        <v>61</v>
      </c>
      <c r="V33" s="101" t="s">
        <v>61</v>
      </c>
      <c r="W33" s="101" t="s">
        <v>61</v>
      </c>
      <c r="X33" s="101" t="s">
        <v>61</v>
      </c>
      <c r="Y33" s="101" t="s">
        <v>61</v>
      </c>
      <c r="Z33" s="101" t="s">
        <v>61</v>
      </c>
      <c r="AA33" s="101" t="s">
        <v>61</v>
      </c>
      <c r="AB33" s="86">
        <v>33219207</v>
      </c>
      <c r="AC33" s="41">
        <v>25</v>
      </c>
      <c r="AD33" s="103" t="str">
        <f t="shared" si="0"/>
        <v>NC</v>
      </c>
      <c r="AE33" s="103" t="str">
        <f t="shared" si="1"/>
        <v>NC</v>
      </c>
      <c r="AF33" s="103" t="str">
        <f t="shared" si="2"/>
        <v>NC</v>
      </c>
      <c r="AG33" s="103" t="str">
        <f t="shared" si="3"/>
        <v>NC</v>
      </c>
      <c r="AH33" s="103" t="str">
        <f t="shared" si="4"/>
        <v>NC</v>
      </c>
      <c r="AI33" s="103" t="str">
        <f t="shared" si="5"/>
        <v>NC</v>
      </c>
      <c r="AJ33" s="103" t="str">
        <f t="shared" si="6"/>
        <v>NC</v>
      </c>
      <c r="AK33" s="103">
        <f t="shared" si="7"/>
        <v>40286254.050000004</v>
      </c>
      <c r="AL33" s="103" t="str">
        <f t="shared" si="8"/>
        <v>NC</v>
      </c>
      <c r="AM33" s="103" t="str">
        <f t="shared" si="9"/>
        <v>NC</v>
      </c>
      <c r="AN33" s="103" t="str">
        <f t="shared" si="10"/>
        <v>NC</v>
      </c>
      <c r="AO33" s="103" t="str">
        <f t="shared" si="11"/>
        <v>NC</v>
      </c>
      <c r="AP33" s="103" t="str">
        <f t="shared" si="12"/>
        <v>NC</v>
      </c>
      <c r="AQ33" s="103" t="str">
        <f t="shared" si="13"/>
        <v>NC</v>
      </c>
      <c r="AR33" s="103" t="str">
        <f t="shared" si="14"/>
        <v>NC</v>
      </c>
      <c r="AS33" s="103" t="str">
        <f t="shared" si="15"/>
        <v>NC</v>
      </c>
      <c r="AT33" s="103" t="str">
        <f t="shared" si="16"/>
        <v>NC</v>
      </c>
      <c r="AU33" s="103" t="str">
        <f t="shared" si="17"/>
        <v>NC</v>
      </c>
      <c r="AV33" s="103" t="str">
        <f t="shared" si="18"/>
        <v>NC</v>
      </c>
      <c r="AW33" s="103">
        <f t="shared" si="19"/>
        <v>33219207</v>
      </c>
      <c r="AX33" s="29">
        <v>25</v>
      </c>
      <c r="AY33" s="94" t="s">
        <v>63</v>
      </c>
      <c r="AZ33" s="94" t="s">
        <v>63</v>
      </c>
      <c r="BA33" s="94" t="s">
        <v>63</v>
      </c>
      <c r="BB33" s="92" t="s">
        <v>63</v>
      </c>
      <c r="BC33" s="92" t="s">
        <v>63</v>
      </c>
      <c r="BD33" s="92" t="s">
        <v>63</v>
      </c>
      <c r="BE33" s="92" t="s">
        <v>63</v>
      </c>
      <c r="BF33" s="90" t="s">
        <v>62</v>
      </c>
      <c r="BG33" s="92" t="s">
        <v>63</v>
      </c>
      <c r="BH33" s="92" t="s">
        <v>63</v>
      </c>
      <c r="BI33" s="92" t="s">
        <v>63</v>
      </c>
      <c r="BJ33" s="93" t="s">
        <v>63</v>
      </c>
      <c r="BK33" s="92" t="s">
        <v>63</v>
      </c>
      <c r="BL33" s="92" t="s">
        <v>63</v>
      </c>
      <c r="BM33" s="92" t="s">
        <v>63</v>
      </c>
      <c r="BN33" s="92" t="s">
        <v>63</v>
      </c>
      <c r="BO33" s="92" t="s">
        <v>63</v>
      </c>
      <c r="BP33" s="92" t="s">
        <v>63</v>
      </c>
      <c r="BQ33" s="92" t="s">
        <v>63</v>
      </c>
      <c r="BR33" s="90" t="s">
        <v>63</v>
      </c>
      <c r="BS33" s="29">
        <v>25</v>
      </c>
      <c r="BT33" s="94" t="s">
        <v>62</v>
      </c>
      <c r="BU33" s="94" t="s">
        <v>62</v>
      </c>
      <c r="BV33" s="94" t="s">
        <v>62</v>
      </c>
      <c r="BW33" s="92" t="s">
        <v>62</v>
      </c>
      <c r="BX33" s="92" t="s">
        <v>62</v>
      </c>
      <c r="BY33" s="92" t="s">
        <v>62</v>
      </c>
      <c r="BZ33" s="92" t="s">
        <v>63</v>
      </c>
      <c r="CA33" s="104" t="s">
        <v>62</v>
      </c>
      <c r="CB33" s="92" t="s">
        <v>62</v>
      </c>
      <c r="CC33" s="92" t="s">
        <v>62</v>
      </c>
      <c r="CD33" s="92" t="s">
        <v>63</v>
      </c>
      <c r="CE33" s="93" t="s">
        <v>62</v>
      </c>
      <c r="CF33" s="92" t="s">
        <v>62</v>
      </c>
      <c r="CG33" s="92" t="s">
        <v>63</v>
      </c>
      <c r="CH33" s="92" t="s">
        <v>62</v>
      </c>
      <c r="CI33" s="92" t="s">
        <v>63</v>
      </c>
      <c r="CJ33" s="92" t="s">
        <v>62</v>
      </c>
      <c r="CK33" s="92" t="s">
        <v>62</v>
      </c>
      <c r="CL33" s="92" t="s">
        <v>62</v>
      </c>
      <c r="CM33" s="104" t="s">
        <v>62</v>
      </c>
      <c r="CN33" s="30">
        <v>25</v>
      </c>
      <c r="CO33" s="115" t="s">
        <v>62</v>
      </c>
      <c r="CP33" s="115" t="s">
        <v>62</v>
      </c>
      <c r="CQ33" s="115" t="s">
        <v>62</v>
      </c>
      <c r="CR33" s="113" t="s">
        <v>62</v>
      </c>
      <c r="CS33" s="113" t="s">
        <v>62</v>
      </c>
      <c r="CT33" s="113" t="s">
        <v>62</v>
      </c>
      <c r="CU33" s="113" t="s">
        <v>62</v>
      </c>
      <c r="CV33" s="112" t="s">
        <v>62</v>
      </c>
      <c r="CW33" s="113" t="s">
        <v>62</v>
      </c>
      <c r="CX33" s="113" t="s">
        <v>62</v>
      </c>
      <c r="CY33" s="113" t="s">
        <v>63</v>
      </c>
      <c r="CZ33" s="114" t="s">
        <v>62</v>
      </c>
      <c r="DA33" s="113" t="s">
        <v>62</v>
      </c>
      <c r="DB33" s="113" t="s">
        <v>62</v>
      </c>
      <c r="DC33" s="113" t="s">
        <v>62</v>
      </c>
      <c r="DD33" s="113" t="s">
        <v>62</v>
      </c>
      <c r="DE33" s="113" t="s">
        <v>62</v>
      </c>
      <c r="DF33" s="113" t="s">
        <v>62</v>
      </c>
      <c r="DG33" s="113" t="s">
        <v>62</v>
      </c>
      <c r="DH33" s="112" t="s">
        <v>62</v>
      </c>
      <c r="DI33" s="30">
        <v>25</v>
      </c>
      <c r="DJ33" s="42" t="str">
        <f t="shared" si="20"/>
        <v>NO CUMPLE</v>
      </c>
      <c r="DK33" s="42" t="str">
        <f t="shared" si="21"/>
        <v>NO CUMPLE</v>
      </c>
      <c r="DL33" s="42" t="str">
        <f t="shared" si="22"/>
        <v>NO CUMPLE</v>
      </c>
      <c r="DM33" s="42" t="str">
        <f t="shared" si="23"/>
        <v>NO CUMPLE</v>
      </c>
      <c r="DN33" s="42" t="str">
        <f t="shared" si="24"/>
        <v>NO CUMPLE</v>
      </c>
      <c r="DO33" s="42" t="str">
        <f t="shared" si="25"/>
        <v>NO CUMPLE</v>
      </c>
      <c r="DP33" s="42" t="str">
        <f t="shared" si="26"/>
        <v>NO CUMPLE</v>
      </c>
      <c r="DQ33" s="42" t="str">
        <f t="shared" si="27"/>
        <v>CUMPLE</v>
      </c>
      <c r="DR33" s="42" t="str">
        <f t="shared" si="28"/>
        <v>NO CUMPLE</v>
      </c>
      <c r="DS33" s="42" t="str">
        <f t="shared" si="29"/>
        <v>NO CUMPLE</v>
      </c>
      <c r="DT33" s="42" t="str">
        <f t="shared" si="30"/>
        <v>NO CUMPLE</v>
      </c>
      <c r="DU33" s="42" t="str">
        <f t="shared" si="31"/>
        <v>NO CUMPLE</v>
      </c>
      <c r="DV33" s="42" t="str">
        <f t="shared" si="32"/>
        <v>NO CUMPLE</v>
      </c>
      <c r="DW33" s="42" t="str">
        <f t="shared" si="33"/>
        <v>NO CUMPLE</v>
      </c>
      <c r="DX33" s="42" t="str">
        <f t="shared" si="34"/>
        <v>NO CUMPLE</v>
      </c>
      <c r="DY33" s="42" t="str">
        <f t="shared" si="35"/>
        <v>NO CUMPLE</v>
      </c>
      <c r="DZ33" s="42" t="str">
        <f t="shared" si="36"/>
        <v>NO CUMPLE</v>
      </c>
      <c r="EA33" s="42" t="str">
        <f t="shared" si="37"/>
        <v>NO CUMPLE</v>
      </c>
      <c r="EB33" s="42" t="str">
        <f t="shared" si="38"/>
        <v>NO CUMPLE</v>
      </c>
      <c r="EC33" s="42" t="str">
        <f t="shared" si="39"/>
        <v>NO CUMPLE</v>
      </c>
      <c r="ED33" s="30">
        <v>25</v>
      </c>
      <c r="EE33" s="124" t="s">
        <v>61</v>
      </c>
      <c r="EF33" s="124" t="s">
        <v>61</v>
      </c>
      <c r="EG33" s="124" t="s">
        <v>61</v>
      </c>
      <c r="EH33" s="65" t="s">
        <v>61</v>
      </c>
      <c r="EI33" s="65" t="s">
        <v>61</v>
      </c>
      <c r="EJ33" s="65" t="s">
        <v>61</v>
      </c>
      <c r="EK33" s="65" t="s">
        <v>61</v>
      </c>
      <c r="EL33" s="122" t="s">
        <v>62</v>
      </c>
      <c r="EM33" s="65" t="s">
        <v>61</v>
      </c>
      <c r="EN33" s="65" t="s">
        <v>61</v>
      </c>
      <c r="EO33" s="65" t="s">
        <v>61</v>
      </c>
      <c r="EP33" s="123" t="s">
        <v>61</v>
      </c>
      <c r="EQ33" s="65" t="s">
        <v>61</v>
      </c>
      <c r="ER33" s="65" t="s">
        <v>61</v>
      </c>
      <c r="ES33" s="65" t="s">
        <v>61</v>
      </c>
      <c r="ET33" s="65" t="s">
        <v>61</v>
      </c>
      <c r="EU33" s="65" t="s">
        <v>61</v>
      </c>
      <c r="EV33" s="65" t="s">
        <v>61</v>
      </c>
      <c r="EW33" s="65" t="s">
        <v>61</v>
      </c>
      <c r="EX33" s="122" t="s">
        <v>62</v>
      </c>
      <c r="EY33" s="30">
        <v>25</v>
      </c>
      <c r="EZ33" s="124" t="s">
        <v>61</v>
      </c>
      <c r="FA33" s="124" t="s">
        <v>61</v>
      </c>
      <c r="FB33" s="124" t="s">
        <v>61</v>
      </c>
      <c r="FC33" s="65" t="s">
        <v>61</v>
      </c>
      <c r="FD33" s="65" t="s">
        <v>61</v>
      </c>
      <c r="FE33" s="65" t="s">
        <v>61</v>
      </c>
      <c r="FF33" s="65" t="s">
        <v>61</v>
      </c>
      <c r="FG33" s="122" t="s">
        <v>62</v>
      </c>
      <c r="FH33" s="65" t="s">
        <v>61</v>
      </c>
      <c r="FI33" s="65" t="s">
        <v>61</v>
      </c>
      <c r="FJ33" s="65" t="s">
        <v>61</v>
      </c>
      <c r="FK33" s="123" t="s">
        <v>61</v>
      </c>
      <c r="FL33" s="65" t="s">
        <v>61</v>
      </c>
      <c r="FM33" s="65" t="s">
        <v>61</v>
      </c>
      <c r="FN33" s="65" t="s">
        <v>61</v>
      </c>
      <c r="FO33" s="65" t="s">
        <v>61</v>
      </c>
      <c r="FP33" s="65" t="s">
        <v>61</v>
      </c>
      <c r="FQ33" s="65" t="s">
        <v>61</v>
      </c>
      <c r="FR33" s="65" t="s">
        <v>61</v>
      </c>
      <c r="FS33" s="122" t="s">
        <v>62</v>
      </c>
      <c r="FT33" s="30">
        <v>25</v>
      </c>
      <c r="FU33" s="24" t="str">
        <f t="shared" si="40"/>
        <v/>
      </c>
      <c r="FV33" s="24" t="str">
        <f t="shared" si="41"/>
        <v/>
      </c>
      <c r="FW33" s="24" t="str">
        <f t="shared" si="42"/>
        <v/>
      </c>
      <c r="FX33" s="24" t="str">
        <f t="shared" si="43"/>
        <v/>
      </c>
      <c r="FY33" s="24" t="str">
        <f t="shared" si="44"/>
        <v/>
      </c>
      <c r="FZ33" s="24" t="str">
        <f t="shared" si="45"/>
        <v/>
      </c>
      <c r="GA33" s="24" t="str">
        <f t="shared" si="46"/>
        <v/>
      </c>
      <c r="GB33" s="24">
        <f t="shared" si="47"/>
        <v>40286254.050000004</v>
      </c>
      <c r="GC33" s="24" t="str">
        <f t="shared" si="48"/>
        <v/>
      </c>
      <c r="GD33" s="24" t="str">
        <f t="shared" si="49"/>
        <v/>
      </c>
      <c r="GE33" s="24" t="str">
        <f t="shared" si="50"/>
        <v/>
      </c>
      <c r="GF33" s="24" t="str">
        <f t="shared" si="51"/>
        <v/>
      </c>
      <c r="GG33" s="24" t="str">
        <f t="shared" si="52"/>
        <v/>
      </c>
      <c r="GH33" s="24" t="str">
        <f t="shared" si="53"/>
        <v/>
      </c>
      <c r="GI33" s="24" t="str">
        <f t="shared" si="54"/>
        <v/>
      </c>
      <c r="GJ33" s="24" t="str">
        <f t="shared" si="55"/>
        <v/>
      </c>
      <c r="GK33" s="24" t="str">
        <f t="shared" si="56"/>
        <v/>
      </c>
      <c r="GL33" s="24" t="str">
        <f t="shared" si="57"/>
        <v/>
      </c>
      <c r="GM33" s="24" t="str">
        <f t="shared" si="58"/>
        <v/>
      </c>
      <c r="GN33" s="24" t="str">
        <f t="shared" si="59"/>
        <v/>
      </c>
      <c r="GO33" s="24">
        <v>41691247.383333325</v>
      </c>
      <c r="GP33" s="24">
        <v>41691247.383333325</v>
      </c>
      <c r="GQ33" s="44">
        <f t="shared" si="60"/>
        <v>1</v>
      </c>
      <c r="GR33" s="44">
        <f t="shared" si="156"/>
        <v>1</v>
      </c>
      <c r="GS33" s="145">
        <f t="shared" si="203"/>
        <v>40988750.719999999</v>
      </c>
      <c r="GT33" s="45">
        <f t="shared" si="205"/>
        <v>153707.81520000001</v>
      </c>
      <c r="GU33" s="30">
        <v>25</v>
      </c>
      <c r="GV33" s="46" t="str">
        <f t="shared" si="61"/>
        <v/>
      </c>
      <c r="GW33" s="46" t="str">
        <f t="shared" si="62"/>
        <v/>
      </c>
      <c r="GX33" s="46" t="str">
        <f t="shared" si="63"/>
        <v/>
      </c>
      <c r="GY33" s="46" t="str">
        <f t="shared" si="64"/>
        <v/>
      </c>
      <c r="GZ33" s="46" t="str">
        <f t="shared" si="65"/>
        <v/>
      </c>
      <c r="HA33" s="46" t="str">
        <f t="shared" si="66"/>
        <v/>
      </c>
      <c r="HB33" s="46" t="str">
        <f t="shared" si="67"/>
        <v/>
      </c>
      <c r="HC33" s="46">
        <f t="shared" si="68"/>
        <v>26209.632865824511</v>
      </c>
      <c r="HD33" s="46" t="str">
        <f t="shared" si="69"/>
        <v/>
      </c>
      <c r="HE33" s="46" t="str">
        <f t="shared" si="70"/>
        <v/>
      </c>
      <c r="HF33" s="46" t="str">
        <f t="shared" si="71"/>
        <v/>
      </c>
      <c r="HG33" s="46" t="str">
        <f t="shared" si="72"/>
        <v/>
      </c>
      <c r="HH33" s="46" t="str">
        <f t="shared" si="73"/>
        <v/>
      </c>
      <c r="HI33" s="46" t="str">
        <f t="shared" si="74"/>
        <v/>
      </c>
      <c r="HJ33" s="46" t="str">
        <f t="shared" si="75"/>
        <v/>
      </c>
      <c r="HK33" s="46" t="str">
        <f t="shared" si="76"/>
        <v/>
      </c>
      <c r="HL33" s="46" t="str">
        <f t="shared" si="77"/>
        <v/>
      </c>
      <c r="HM33" s="46" t="str">
        <f t="shared" si="78"/>
        <v/>
      </c>
      <c r="HN33" s="46" t="str">
        <f t="shared" si="79"/>
        <v/>
      </c>
      <c r="HO33" s="46" t="str">
        <f t="shared" si="80"/>
        <v/>
      </c>
      <c r="HP33" s="29">
        <v>25</v>
      </c>
      <c r="HQ33" s="47" t="str">
        <f t="shared" si="81"/>
        <v/>
      </c>
      <c r="HR33" s="47" t="str">
        <f t="shared" si="82"/>
        <v/>
      </c>
      <c r="HS33" s="47" t="str">
        <f t="shared" si="83"/>
        <v/>
      </c>
      <c r="HT33" s="47" t="str">
        <f t="shared" si="84"/>
        <v/>
      </c>
      <c r="HU33" s="47" t="str">
        <f t="shared" si="85"/>
        <v/>
      </c>
      <c r="HV33" s="47" t="str">
        <f t="shared" si="86"/>
        <v/>
      </c>
      <c r="HW33" s="47" t="str">
        <f t="shared" si="87"/>
        <v/>
      </c>
      <c r="HX33" s="47">
        <f t="shared" si="88"/>
        <v>702496.66999999434</v>
      </c>
      <c r="HY33" s="47" t="str">
        <f t="shared" si="89"/>
        <v/>
      </c>
      <c r="HZ33" s="47" t="str">
        <f t="shared" si="90"/>
        <v/>
      </c>
      <c r="IA33" s="47" t="str">
        <f t="shared" si="91"/>
        <v/>
      </c>
      <c r="IB33" s="47" t="str">
        <f t="shared" si="92"/>
        <v/>
      </c>
      <c r="IC33" s="47" t="str">
        <f t="shared" si="93"/>
        <v/>
      </c>
      <c r="ID33" s="47" t="str">
        <f t="shared" si="94"/>
        <v/>
      </c>
      <c r="IE33" s="47" t="str">
        <f t="shared" si="95"/>
        <v/>
      </c>
      <c r="IF33" s="47" t="str">
        <f t="shared" si="96"/>
        <v/>
      </c>
      <c r="IG33" s="47" t="str">
        <f t="shared" si="97"/>
        <v/>
      </c>
      <c r="IH33" s="47" t="str">
        <f t="shared" si="98"/>
        <v/>
      </c>
      <c r="II33" s="47" t="str">
        <f t="shared" si="99"/>
        <v/>
      </c>
      <c r="IJ33" s="47" t="str">
        <f t="shared" si="100"/>
        <v/>
      </c>
      <c r="IK33" s="30">
        <v>25</v>
      </c>
      <c r="IL33" s="48" t="str">
        <f t="shared" si="158"/>
        <v/>
      </c>
      <c r="IM33" s="48" t="str">
        <f t="shared" si="159"/>
        <v/>
      </c>
      <c r="IN33" s="48" t="str">
        <f t="shared" si="160"/>
        <v/>
      </c>
      <c r="IO33" s="48" t="str">
        <f t="shared" si="161"/>
        <v/>
      </c>
      <c r="IP33" s="48" t="str">
        <f t="shared" si="162"/>
        <v/>
      </c>
      <c r="IQ33" s="48" t="str">
        <f t="shared" si="163"/>
        <v/>
      </c>
      <c r="IR33" s="48" t="str">
        <f t="shared" si="164"/>
        <v/>
      </c>
      <c r="IS33" s="48">
        <f t="shared" si="165"/>
        <v>39.314449298736768</v>
      </c>
      <c r="IT33" s="48" t="str">
        <f t="shared" si="166"/>
        <v/>
      </c>
      <c r="IU33" s="48" t="str">
        <f t="shared" si="167"/>
        <v/>
      </c>
      <c r="IV33" s="48" t="str">
        <f t="shared" si="168"/>
        <v/>
      </c>
      <c r="IW33" s="48" t="str">
        <f t="shared" si="169"/>
        <v/>
      </c>
      <c r="IX33" s="48" t="str">
        <f t="shared" si="170"/>
        <v/>
      </c>
      <c r="IY33" s="48" t="str">
        <f t="shared" si="171"/>
        <v/>
      </c>
      <c r="IZ33" s="48" t="str">
        <f t="shared" si="172"/>
        <v/>
      </c>
      <c r="JA33" s="48" t="str">
        <f t="shared" si="173"/>
        <v/>
      </c>
      <c r="JB33" s="48" t="str">
        <f t="shared" si="174"/>
        <v/>
      </c>
      <c r="JC33" s="48" t="str">
        <f t="shared" si="175"/>
        <v/>
      </c>
      <c r="JD33" s="48" t="str">
        <f t="shared" si="176"/>
        <v/>
      </c>
      <c r="JE33" s="48" t="str">
        <f t="shared" si="177"/>
        <v/>
      </c>
      <c r="JF33" s="49">
        <f t="shared" si="102"/>
        <v>39.314449298736768</v>
      </c>
      <c r="JG33" s="49">
        <f t="shared" si="178"/>
        <v>39.314449298736768</v>
      </c>
      <c r="JH33" s="30">
        <v>25</v>
      </c>
      <c r="JI33" s="50" t="str">
        <f t="shared" si="179"/>
        <v/>
      </c>
      <c r="JJ33" s="50" t="str">
        <f t="shared" si="180"/>
        <v/>
      </c>
      <c r="JK33" s="50" t="str">
        <f t="shared" si="181"/>
        <v/>
      </c>
      <c r="JL33" s="50" t="str">
        <f t="shared" si="182"/>
        <v/>
      </c>
      <c r="JM33" s="50" t="str">
        <f t="shared" si="183"/>
        <v/>
      </c>
      <c r="JN33" s="50" t="str">
        <f t="shared" si="184"/>
        <v/>
      </c>
      <c r="JO33" s="50" t="str">
        <f t="shared" si="185"/>
        <v/>
      </c>
      <c r="JP33" s="50">
        <f t="shared" si="186"/>
        <v>40</v>
      </c>
      <c r="JQ33" s="50" t="str">
        <f t="shared" si="187"/>
        <v/>
      </c>
      <c r="JR33" s="50" t="str">
        <f t="shared" si="188"/>
        <v/>
      </c>
      <c r="JS33" s="50" t="str">
        <f t="shared" si="189"/>
        <v/>
      </c>
      <c r="JT33" s="50" t="str">
        <f t="shared" si="190"/>
        <v/>
      </c>
      <c r="JU33" s="50" t="str">
        <f t="shared" si="191"/>
        <v/>
      </c>
      <c r="JV33" s="50" t="str">
        <f t="shared" si="192"/>
        <v/>
      </c>
      <c r="JW33" s="50" t="str">
        <f t="shared" si="193"/>
        <v/>
      </c>
      <c r="JX33" s="50" t="str">
        <f t="shared" si="194"/>
        <v/>
      </c>
      <c r="JY33" s="50" t="str">
        <f t="shared" si="195"/>
        <v/>
      </c>
      <c r="JZ33" s="50" t="str">
        <f t="shared" si="196"/>
        <v/>
      </c>
      <c r="KA33" s="50" t="str">
        <f t="shared" si="197"/>
        <v/>
      </c>
      <c r="KB33" s="50" t="str">
        <f t="shared" si="198"/>
        <v/>
      </c>
      <c r="KC33" s="29">
        <v>25</v>
      </c>
      <c r="KD33" s="115"/>
      <c r="KE33" s="115"/>
      <c r="KF33" s="115"/>
      <c r="KG33" s="130"/>
      <c r="KH33" s="130"/>
      <c r="KI33" s="130"/>
      <c r="KJ33" s="130"/>
      <c r="KK33" s="122">
        <f>12*3</f>
        <v>36</v>
      </c>
      <c r="KL33" s="130"/>
      <c r="KM33" s="130"/>
      <c r="KN33" s="130"/>
      <c r="KO33" s="131"/>
      <c r="KP33" s="130"/>
      <c r="KQ33" s="130"/>
      <c r="KR33" s="130"/>
      <c r="KS33" s="130"/>
      <c r="KT33" s="130"/>
      <c r="KU33" s="130"/>
      <c r="KV33" s="130"/>
      <c r="KW33" s="122">
        <v>24</v>
      </c>
      <c r="KX33" s="30">
        <v>25</v>
      </c>
      <c r="KY33" s="67">
        <f t="shared" si="113"/>
        <v>0</v>
      </c>
      <c r="KZ33" s="67">
        <f t="shared" si="114"/>
        <v>0</v>
      </c>
      <c r="LA33" s="67">
        <f t="shared" si="115"/>
        <v>0</v>
      </c>
      <c r="LB33" s="67">
        <f t="shared" si="116"/>
        <v>0</v>
      </c>
      <c r="LC33" s="67">
        <f t="shared" si="117"/>
        <v>0</v>
      </c>
      <c r="LD33" s="67">
        <f t="shared" si="118"/>
        <v>0</v>
      </c>
      <c r="LE33" s="67">
        <f t="shared" si="119"/>
        <v>0</v>
      </c>
      <c r="LF33" s="67">
        <f t="shared" si="120"/>
        <v>10</v>
      </c>
      <c r="LG33" s="67">
        <f t="shared" si="121"/>
        <v>0</v>
      </c>
      <c r="LH33" s="67">
        <f t="shared" si="122"/>
        <v>0</v>
      </c>
      <c r="LI33" s="67">
        <f t="shared" si="123"/>
        <v>0</v>
      </c>
      <c r="LJ33" s="67">
        <f t="shared" si="124"/>
        <v>0</v>
      </c>
      <c r="LK33" s="67">
        <f t="shared" si="125"/>
        <v>0</v>
      </c>
      <c r="LL33" s="67">
        <f t="shared" si="126"/>
        <v>0</v>
      </c>
      <c r="LM33" s="67">
        <f t="shared" si="127"/>
        <v>0</v>
      </c>
      <c r="LN33" s="67">
        <f t="shared" si="128"/>
        <v>0</v>
      </c>
      <c r="LO33" s="67">
        <f t="shared" si="129"/>
        <v>0</v>
      </c>
      <c r="LP33" s="67">
        <f t="shared" si="130"/>
        <v>0</v>
      </c>
      <c r="LQ33" s="67">
        <f t="shared" si="131"/>
        <v>0</v>
      </c>
      <c r="LR33" s="67">
        <f t="shared" si="132"/>
        <v>0</v>
      </c>
      <c r="LS33" s="29">
        <v>25</v>
      </c>
      <c r="LT33" s="51" t="str">
        <f t="shared" si="133"/>
        <v/>
      </c>
      <c r="LU33" s="51" t="str">
        <f t="shared" si="134"/>
        <v/>
      </c>
      <c r="LV33" s="51" t="str">
        <f t="shared" si="135"/>
        <v/>
      </c>
      <c r="LW33" s="51" t="str">
        <f t="shared" si="136"/>
        <v/>
      </c>
      <c r="LX33" s="51" t="str">
        <f t="shared" si="137"/>
        <v/>
      </c>
      <c r="LY33" s="51" t="str">
        <f t="shared" si="138"/>
        <v/>
      </c>
      <c r="LZ33" s="51" t="str">
        <f t="shared" si="139"/>
        <v/>
      </c>
      <c r="MA33" s="51">
        <f t="shared" si="140"/>
        <v>50</v>
      </c>
      <c r="MB33" s="51" t="str">
        <f t="shared" si="141"/>
        <v/>
      </c>
      <c r="MC33" s="51" t="str">
        <f t="shared" si="142"/>
        <v/>
      </c>
      <c r="MD33" s="51" t="str">
        <f t="shared" si="143"/>
        <v/>
      </c>
      <c r="ME33" s="51" t="str">
        <f t="shared" si="144"/>
        <v/>
      </c>
      <c r="MF33" s="51" t="str">
        <f t="shared" si="145"/>
        <v/>
      </c>
      <c r="MG33" s="51" t="str">
        <f t="shared" si="146"/>
        <v/>
      </c>
      <c r="MH33" s="51" t="str">
        <f t="shared" si="147"/>
        <v/>
      </c>
      <c r="MI33" s="51" t="str">
        <f t="shared" si="148"/>
        <v/>
      </c>
      <c r="MJ33" s="51" t="str">
        <f t="shared" si="149"/>
        <v/>
      </c>
      <c r="MK33" s="51" t="str">
        <f t="shared" si="150"/>
        <v/>
      </c>
      <c r="ML33" s="51" t="str">
        <f t="shared" si="151"/>
        <v/>
      </c>
      <c r="MM33" s="51" t="str">
        <f t="shared" si="152"/>
        <v/>
      </c>
      <c r="MN33" s="144">
        <f t="shared" si="153"/>
        <v>50</v>
      </c>
      <c r="MO33" s="29" t="str">
        <f t="shared" si="154"/>
        <v>8. INSTRUMENTACIÓN Y SERVICIOS S.A.S. - NIT.: 830505910-7</v>
      </c>
      <c r="MP33" s="68">
        <f t="shared" si="155"/>
        <v>40286254.050000004</v>
      </c>
      <c r="MQ33" s="29">
        <v>25</v>
      </c>
      <c r="MR33" s="137">
        <f t="shared" si="199"/>
        <v>1404993.3333333209</v>
      </c>
      <c r="MS33" s="137" t="str">
        <f t="shared" si="200"/>
        <v>ADJUDICADO</v>
      </c>
    </row>
    <row r="34" spans="2:357" s="53" customFormat="1" ht="22.5" x14ac:dyDescent="0.15">
      <c r="B34" s="73" t="s">
        <v>95</v>
      </c>
      <c r="C34" s="79" t="s">
        <v>99</v>
      </c>
      <c r="D34" s="73" t="s">
        <v>100</v>
      </c>
      <c r="E34" s="73" t="s">
        <v>104</v>
      </c>
      <c r="F34" s="73">
        <v>1</v>
      </c>
      <c r="G34" s="23">
        <v>4343333.3325666664</v>
      </c>
      <c r="H34" s="30">
        <v>26</v>
      </c>
      <c r="I34" s="105" t="s">
        <v>61</v>
      </c>
      <c r="J34" s="105" t="s">
        <v>61</v>
      </c>
      <c r="K34" s="105" t="s">
        <v>61</v>
      </c>
      <c r="L34" s="101" t="s">
        <v>61</v>
      </c>
      <c r="M34" s="101" t="s">
        <v>61</v>
      </c>
      <c r="N34" s="101" t="s">
        <v>61</v>
      </c>
      <c r="O34" s="101" t="s">
        <v>61</v>
      </c>
      <c r="P34" s="101" t="s">
        <v>61</v>
      </c>
      <c r="Q34" s="101" t="s">
        <v>61</v>
      </c>
      <c r="R34" s="101" t="s">
        <v>61</v>
      </c>
      <c r="S34" s="101" t="s">
        <v>61</v>
      </c>
      <c r="T34" s="101" t="s">
        <v>61</v>
      </c>
      <c r="U34" s="101" t="s">
        <v>61</v>
      </c>
      <c r="V34" s="101" t="s">
        <v>61</v>
      </c>
      <c r="W34" s="101" t="s">
        <v>61</v>
      </c>
      <c r="X34" s="101" t="s">
        <v>61</v>
      </c>
      <c r="Y34" s="101" t="s">
        <v>61</v>
      </c>
      <c r="Z34" s="101" t="s">
        <v>61</v>
      </c>
      <c r="AA34" s="101" t="s">
        <v>61</v>
      </c>
      <c r="AB34" s="101" t="s">
        <v>61</v>
      </c>
      <c r="AC34" s="41">
        <v>26</v>
      </c>
      <c r="AD34" s="103" t="str">
        <f t="shared" si="0"/>
        <v>NC</v>
      </c>
      <c r="AE34" s="103" t="str">
        <f t="shared" si="1"/>
        <v>NC</v>
      </c>
      <c r="AF34" s="103" t="str">
        <f t="shared" si="2"/>
        <v>NC</v>
      </c>
      <c r="AG34" s="103" t="str">
        <f t="shared" si="3"/>
        <v>NC</v>
      </c>
      <c r="AH34" s="103" t="str">
        <f t="shared" si="4"/>
        <v>NC</v>
      </c>
      <c r="AI34" s="103" t="str">
        <f t="shared" si="5"/>
        <v>NC</v>
      </c>
      <c r="AJ34" s="103" t="str">
        <f t="shared" si="6"/>
        <v>NC</v>
      </c>
      <c r="AK34" s="103" t="str">
        <f t="shared" si="7"/>
        <v>NC</v>
      </c>
      <c r="AL34" s="103" t="str">
        <f t="shared" si="8"/>
        <v>NC</v>
      </c>
      <c r="AM34" s="103" t="str">
        <f t="shared" si="9"/>
        <v>NC</v>
      </c>
      <c r="AN34" s="103" t="str">
        <f t="shared" si="10"/>
        <v>NC</v>
      </c>
      <c r="AO34" s="103" t="str">
        <f t="shared" si="11"/>
        <v>NC</v>
      </c>
      <c r="AP34" s="103" t="str">
        <f t="shared" si="12"/>
        <v>NC</v>
      </c>
      <c r="AQ34" s="103" t="str">
        <f t="shared" si="13"/>
        <v>NC</v>
      </c>
      <c r="AR34" s="103" t="str">
        <f t="shared" si="14"/>
        <v>NC</v>
      </c>
      <c r="AS34" s="103" t="str">
        <f t="shared" si="15"/>
        <v>NC</v>
      </c>
      <c r="AT34" s="103" t="str">
        <f t="shared" si="16"/>
        <v>NC</v>
      </c>
      <c r="AU34" s="103" t="str">
        <f t="shared" si="17"/>
        <v>NC</v>
      </c>
      <c r="AV34" s="103" t="str">
        <f t="shared" si="18"/>
        <v>NC</v>
      </c>
      <c r="AW34" s="103" t="str">
        <f t="shared" si="19"/>
        <v>NC</v>
      </c>
      <c r="AX34" s="30">
        <v>26</v>
      </c>
      <c r="AY34" s="94" t="s">
        <v>63</v>
      </c>
      <c r="AZ34" s="94" t="s">
        <v>63</v>
      </c>
      <c r="BA34" s="94" t="s">
        <v>63</v>
      </c>
      <c r="BB34" s="92" t="s">
        <v>63</v>
      </c>
      <c r="BC34" s="92" t="s">
        <v>63</v>
      </c>
      <c r="BD34" s="92" t="s">
        <v>63</v>
      </c>
      <c r="BE34" s="92" t="s">
        <v>63</v>
      </c>
      <c r="BF34" s="92" t="s">
        <v>63</v>
      </c>
      <c r="BG34" s="92" t="s">
        <v>63</v>
      </c>
      <c r="BH34" s="92" t="s">
        <v>63</v>
      </c>
      <c r="BI34" s="92" t="s">
        <v>63</v>
      </c>
      <c r="BJ34" s="92" t="s">
        <v>63</v>
      </c>
      <c r="BK34" s="92" t="s">
        <v>63</v>
      </c>
      <c r="BL34" s="92" t="s">
        <v>63</v>
      </c>
      <c r="BM34" s="92" t="s">
        <v>63</v>
      </c>
      <c r="BN34" s="92" t="s">
        <v>63</v>
      </c>
      <c r="BO34" s="92" t="s">
        <v>63</v>
      </c>
      <c r="BP34" s="92" t="s">
        <v>63</v>
      </c>
      <c r="BQ34" s="92" t="s">
        <v>63</v>
      </c>
      <c r="BR34" s="92" t="s">
        <v>63</v>
      </c>
      <c r="BS34" s="30">
        <v>26</v>
      </c>
      <c r="BT34" s="94" t="s">
        <v>62</v>
      </c>
      <c r="BU34" s="94" t="s">
        <v>62</v>
      </c>
      <c r="BV34" s="94" t="s">
        <v>62</v>
      </c>
      <c r="BW34" s="92" t="s">
        <v>62</v>
      </c>
      <c r="BX34" s="92" t="s">
        <v>62</v>
      </c>
      <c r="BY34" s="92" t="s">
        <v>62</v>
      </c>
      <c r="BZ34" s="92" t="s">
        <v>63</v>
      </c>
      <c r="CA34" s="92" t="s">
        <v>62</v>
      </c>
      <c r="CB34" s="92" t="s">
        <v>62</v>
      </c>
      <c r="CC34" s="92" t="s">
        <v>62</v>
      </c>
      <c r="CD34" s="92" t="s">
        <v>63</v>
      </c>
      <c r="CE34" s="92" t="s">
        <v>62</v>
      </c>
      <c r="CF34" s="92" t="s">
        <v>62</v>
      </c>
      <c r="CG34" s="92" t="s">
        <v>63</v>
      </c>
      <c r="CH34" s="92" t="s">
        <v>62</v>
      </c>
      <c r="CI34" s="92" t="s">
        <v>63</v>
      </c>
      <c r="CJ34" s="92" t="s">
        <v>62</v>
      </c>
      <c r="CK34" s="92" t="s">
        <v>62</v>
      </c>
      <c r="CL34" s="92" t="s">
        <v>62</v>
      </c>
      <c r="CM34" s="92" t="s">
        <v>62</v>
      </c>
      <c r="CN34" s="29">
        <v>26</v>
      </c>
      <c r="CO34" s="115" t="s">
        <v>62</v>
      </c>
      <c r="CP34" s="115" t="s">
        <v>62</v>
      </c>
      <c r="CQ34" s="115" t="s">
        <v>62</v>
      </c>
      <c r="CR34" s="113" t="s">
        <v>62</v>
      </c>
      <c r="CS34" s="113" t="s">
        <v>62</v>
      </c>
      <c r="CT34" s="113" t="s">
        <v>62</v>
      </c>
      <c r="CU34" s="113" t="s">
        <v>62</v>
      </c>
      <c r="CV34" s="113" t="s">
        <v>62</v>
      </c>
      <c r="CW34" s="113" t="s">
        <v>62</v>
      </c>
      <c r="CX34" s="113" t="s">
        <v>62</v>
      </c>
      <c r="CY34" s="113" t="s">
        <v>63</v>
      </c>
      <c r="CZ34" s="113" t="s">
        <v>62</v>
      </c>
      <c r="DA34" s="113" t="s">
        <v>62</v>
      </c>
      <c r="DB34" s="113" t="s">
        <v>62</v>
      </c>
      <c r="DC34" s="113" t="s">
        <v>62</v>
      </c>
      <c r="DD34" s="113" t="s">
        <v>62</v>
      </c>
      <c r="DE34" s="113" t="s">
        <v>62</v>
      </c>
      <c r="DF34" s="113" t="s">
        <v>62</v>
      </c>
      <c r="DG34" s="113" t="s">
        <v>62</v>
      </c>
      <c r="DH34" s="113" t="s">
        <v>62</v>
      </c>
      <c r="DI34" s="30">
        <v>26</v>
      </c>
      <c r="DJ34" s="42" t="str">
        <f t="shared" si="20"/>
        <v>NO CUMPLE</v>
      </c>
      <c r="DK34" s="42" t="str">
        <f t="shared" si="21"/>
        <v>NO CUMPLE</v>
      </c>
      <c r="DL34" s="42" t="str">
        <f t="shared" si="22"/>
        <v>NO CUMPLE</v>
      </c>
      <c r="DM34" s="42" t="str">
        <f t="shared" si="23"/>
        <v>NO CUMPLE</v>
      </c>
      <c r="DN34" s="42" t="str">
        <f t="shared" si="24"/>
        <v>NO CUMPLE</v>
      </c>
      <c r="DO34" s="42" t="str">
        <f t="shared" si="25"/>
        <v>NO CUMPLE</v>
      </c>
      <c r="DP34" s="42" t="str">
        <f t="shared" si="26"/>
        <v>NO CUMPLE</v>
      </c>
      <c r="DQ34" s="42" t="str">
        <f t="shared" si="27"/>
        <v>NO CUMPLE</v>
      </c>
      <c r="DR34" s="42" t="str">
        <f t="shared" si="28"/>
        <v>NO CUMPLE</v>
      </c>
      <c r="DS34" s="42" t="str">
        <f t="shared" si="29"/>
        <v>NO CUMPLE</v>
      </c>
      <c r="DT34" s="42" t="str">
        <f t="shared" si="30"/>
        <v>NO CUMPLE</v>
      </c>
      <c r="DU34" s="42" t="str">
        <f t="shared" si="31"/>
        <v>NO CUMPLE</v>
      </c>
      <c r="DV34" s="42" t="str">
        <f t="shared" si="32"/>
        <v>NO CUMPLE</v>
      </c>
      <c r="DW34" s="42" t="str">
        <f t="shared" si="33"/>
        <v>NO CUMPLE</v>
      </c>
      <c r="DX34" s="42" t="str">
        <f t="shared" si="34"/>
        <v>NO CUMPLE</v>
      </c>
      <c r="DY34" s="42" t="str">
        <f t="shared" si="35"/>
        <v>NO CUMPLE</v>
      </c>
      <c r="DZ34" s="42" t="str">
        <f t="shared" si="36"/>
        <v>NO CUMPLE</v>
      </c>
      <c r="EA34" s="42" t="str">
        <f t="shared" si="37"/>
        <v>NO CUMPLE</v>
      </c>
      <c r="EB34" s="42" t="str">
        <f t="shared" si="38"/>
        <v>NO CUMPLE</v>
      </c>
      <c r="EC34" s="42" t="str">
        <f t="shared" si="39"/>
        <v>NO CUMPLE</v>
      </c>
      <c r="ED34" s="29">
        <v>26</v>
      </c>
      <c r="EE34" s="124" t="s">
        <v>61</v>
      </c>
      <c r="EF34" s="124" t="s">
        <v>61</v>
      </c>
      <c r="EG34" s="124" t="s">
        <v>61</v>
      </c>
      <c r="EH34" s="65" t="s">
        <v>61</v>
      </c>
      <c r="EI34" s="65" t="s">
        <v>61</v>
      </c>
      <c r="EJ34" s="65" t="s">
        <v>61</v>
      </c>
      <c r="EK34" s="65" t="s">
        <v>61</v>
      </c>
      <c r="EL34" s="65" t="s">
        <v>61</v>
      </c>
      <c r="EM34" s="65" t="s">
        <v>61</v>
      </c>
      <c r="EN34" s="65" t="s">
        <v>61</v>
      </c>
      <c r="EO34" s="65" t="s">
        <v>61</v>
      </c>
      <c r="EP34" s="65" t="s">
        <v>61</v>
      </c>
      <c r="EQ34" s="65" t="s">
        <v>61</v>
      </c>
      <c r="ER34" s="65" t="s">
        <v>61</v>
      </c>
      <c r="ES34" s="65" t="s">
        <v>61</v>
      </c>
      <c r="ET34" s="65" t="s">
        <v>61</v>
      </c>
      <c r="EU34" s="65" t="s">
        <v>61</v>
      </c>
      <c r="EV34" s="65" t="s">
        <v>61</v>
      </c>
      <c r="EW34" s="65" t="s">
        <v>61</v>
      </c>
      <c r="EX34" s="65" t="s">
        <v>61</v>
      </c>
      <c r="EY34" s="29">
        <v>26</v>
      </c>
      <c r="EZ34" s="124" t="s">
        <v>61</v>
      </c>
      <c r="FA34" s="124" t="s">
        <v>61</v>
      </c>
      <c r="FB34" s="124" t="s">
        <v>61</v>
      </c>
      <c r="FC34" s="65" t="s">
        <v>61</v>
      </c>
      <c r="FD34" s="65" t="s">
        <v>61</v>
      </c>
      <c r="FE34" s="65" t="s">
        <v>61</v>
      </c>
      <c r="FF34" s="65" t="s">
        <v>61</v>
      </c>
      <c r="FG34" s="65" t="s">
        <v>61</v>
      </c>
      <c r="FH34" s="65" t="s">
        <v>61</v>
      </c>
      <c r="FI34" s="65" t="s">
        <v>61</v>
      </c>
      <c r="FJ34" s="65" t="s">
        <v>61</v>
      </c>
      <c r="FK34" s="65" t="s">
        <v>61</v>
      </c>
      <c r="FL34" s="65" t="s">
        <v>61</v>
      </c>
      <c r="FM34" s="65" t="s">
        <v>61</v>
      </c>
      <c r="FN34" s="65" t="s">
        <v>61</v>
      </c>
      <c r="FO34" s="65" t="s">
        <v>61</v>
      </c>
      <c r="FP34" s="65" t="s">
        <v>61</v>
      </c>
      <c r="FQ34" s="65" t="s">
        <v>61</v>
      </c>
      <c r="FR34" s="65" t="s">
        <v>61</v>
      </c>
      <c r="FS34" s="65" t="s">
        <v>61</v>
      </c>
      <c r="FT34" s="29">
        <v>26</v>
      </c>
      <c r="FU34" s="24" t="str">
        <f t="shared" si="40"/>
        <v/>
      </c>
      <c r="FV34" s="24" t="str">
        <f t="shared" si="41"/>
        <v/>
      </c>
      <c r="FW34" s="24" t="str">
        <f t="shared" si="42"/>
        <v/>
      </c>
      <c r="FX34" s="24" t="str">
        <f t="shared" si="43"/>
        <v/>
      </c>
      <c r="FY34" s="24" t="str">
        <f t="shared" si="44"/>
        <v/>
      </c>
      <c r="FZ34" s="24" t="str">
        <f t="shared" si="45"/>
        <v/>
      </c>
      <c r="GA34" s="24" t="str">
        <f t="shared" si="46"/>
        <v/>
      </c>
      <c r="GB34" s="24" t="str">
        <f t="shared" si="47"/>
        <v/>
      </c>
      <c r="GC34" s="24" t="str">
        <f t="shared" si="48"/>
        <v/>
      </c>
      <c r="GD34" s="24" t="str">
        <f t="shared" si="49"/>
        <v/>
      </c>
      <c r="GE34" s="24" t="str">
        <f t="shared" si="50"/>
        <v/>
      </c>
      <c r="GF34" s="24" t="str">
        <f t="shared" si="51"/>
        <v/>
      </c>
      <c r="GG34" s="24" t="str">
        <f t="shared" si="52"/>
        <v/>
      </c>
      <c r="GH34" s="24" t="str">
        <f t="shared" si="53"/>
        <v/>
      </c>
      <c r="GI34" s="24" t="str">
        <f t="shared" si="54"/>
        <v/>
      </c>
      <c r="GJ34" s="24" t="str">
        <f t="shared" si="55"/>
        <v/>
      </c>
      <c r="GK34" s="24" t="str">
        <f t="shared" si="56"/>
        <v/>
      </c>
      <c r="GL34" s="24" t="str">
        <f t="shared" si="57"/>
        <v/>
      </c>
      <c r="GM34" s="24" t="str">
        <f t="shared" si="58"/>
        <v/>
      </c>
      <c r="GN34" s="24" t="str">
        <f t="shared" si="59"/>
        <v/>
      </c>
      <c r="GO34" s="24">
        <v>4343333.3325666664</v>
      </c>
      <c r="GP34" s="24">
        <v>4343333.3325666664</v>
      </c>
      <c r="GQ34" s="44">
        <f t="shared" si="60"/>
        <v>0</v>
      </c>
      <c r="GR34" s="44">
        <f t="shared" si="156"/>
        <v>0</v>
      </c>
      <c r="GS34" s="145">
        <f t="shared" si="203"/>
        <v>0</v>
      </c>
      <c r="GT34" s="45">
        <f t="shared" si="205"/>
        <v>0</v>
      </c>
      <c r="GU34" s="29">
        <v>26</v>
      </c>
      <c r="GV34" s="46" t="str">
        <f t="shared" si="61"/>
        <v/>
      </c>
      <c r="GW34" s="46" t="str">
        <f t="shared" si="62"/>
        <v/>
      </c>
      <c r="GX34" s="46" t="str">
        <f t="shared" si="63"/>
        <v/>
      </c>
      <c r="GY34" s="46" t="str">
        <f t="shared" si="64"/>
        <v/>
      </c>
      <c r="GZ34" s="46" t="str">
        <f t="shared" si="65"/>
        <v/>
      </c>
      <c r="HA34" s="46" t="str">
        <f t="shared" si="66"/>
        <v/>
      </c>
      <c r="HB34" s="46" t="str">
        <f t="shared" si="67"/>
        <v/>
      </c>
      <c r="HC34" s="46" t="str">
        <f t="shared" si="68"/>
        <v/>
      </c>
      <c r="HD34" s="46" t="str">
        <f t="shared" si="69"/>
        <v/>
      </c>
      <c r="HE34" s="46" t="str">
        <f t="shared" si="70"/>
        <v/>
      </c>
      <c r="HF34" s="46" t="str">
        <f t="shared" si="71"/>
        <v/>
      </c>
      <c r="HG34" s="46" t="str">
        <f t="shared" si="72"/>
        <v/>
      </c>
      <c r="HH34" s="46" t="str">
        <f t="shared" si="73"/>
        <v/>
      </c>
      <c r="HI34" s="46" t="str">
        <f t="shared" si="74"/>
        <v/>
      </c>
      <c r="HJ34" s="46" t="str">
        <f t="shared" si="75"/>
        <v/>
      </c>
      <c r="HK34" s="46" t="str">
        <f t="shared" si="76"/>
        <v/>
      </c>
      <c r="HL34" s="46" t="str">
        <f t="shared" si="77"/>
        <v/>
      </c>
      <c r="HM34" s="46" t="str">
        <f t="shared" si="78"/>
        <v/>
      </c>
      <c r="HN34" s="46" t="str">
        <f t="shared" si="79"/>
        <v/>
      </c>
      <c r="HO34" s="46" t="str">
        <f t="shared" si="80"/>
        <v/>
      </c>
      <c r="HP34" s="30">
        <v>26</v>
      </c>
      <c r="HQ34" s="47" t="str">
        <f t="shared" si="81"/>
        <v/>
      </c>
      <c r="HR34" s="47" t="str">
        <f t="shared" si="82"/>
        <v/>
      </c>
      <c r="HS34" s="47" t="str">
        <f t="shared" si="83"/>
        <v/>
      </c>
      <c r="HT34" s="47" t="str">
        <f t="shared" si="84"/>
        <v/>
      </c>
      <c r="HU34" s="47" t="str">
        <f t="shared" si="85"/>
        <v/>
      </c>
      <c r="HV34" s="47" t="str">
        <f t="shared" si="86"/>
        <v/>
      </c>
      <c r="HW34" s="47" t="str">
        <f t="shared" si="87"/>
        <v/>
      </c>
      <c r="HX34" s="47" t="str">
        <f t="shared" si="88"/>
        <v/>
      </c>
      <c r="HY34" s="47" t="str">
        <f t="shared" si="89"/>
        <v/>
      </c>
      <c r="HZ34" s="47" t="str">
        <f t="shared" si="90"/>
        <v/>
      </c>
      <c r="IA34" s="47" t="str">
        <f t="shared" si="91"/>
        <v/>
      </c>
      <c r="IB34" s="47" t="str">
        <f t="shared" si="92"/>
        <v/>
      </c>
      <c r="IC34" s="47" t="str">
        <f t="shared" si="93"/>
        <v/>
      </c>
      <c r="ID34" s="47" t="str">
        <f t="shared" si="94"/>
        <v/>
      </c>
      <c r="IE34" s="47" t="str">
        <f t="shared" si="95"/>
        <v/>
      </c>
      <c r="IF34" s="47" t="str">
        <f t="shared" si="96"/>
        <v/>
      </c>
      <c r="IG34" s="47" t="str">
        <f t="shared" si="97"/>
        <v/>
      </c>
      <c r="IH34" s="47" t="str">
        <f t="shared" si="98"/>
        <v/>
      </c>
      <c r="II34" s="47" t="str">
        <f t="shared" si="99"/>
        <v/>
      </c>
      <c r="IJ34" s="47" t="str">
        <f t="shared" si="100"/>
        <v/>
      </c>
      <c r="IK34" s="29">
        <v>26</v>
      </c>
      <c r="IL34" s="48" t="str">
        <f t="shared" si="158"/>
        <v/>
      </c>
      <c r="IM34" s="48" t="str">
        <f t="shared" si="159"/>
        <v/>
      </c>
      <c r="IN34" s="48" t="str">
        <f t="shared" si="160"/>
        <v/>
      </c>
      <c r="IO34" s="48" t="str">
        <f t="shared" si="161"/>
        <v/>
      </c>
      <c r="IP34" s="48" t="str">
        <f t="shared" si="162"/>
        <v/>
      </c>
      <c r="IQ34" s="48" t="str">
        <f t="shared" si="163"/>
        <v/>
      </c>
      <c r="IR34" s="48" t="str">
        <f t="shared" si="164"/>
        <v/>
      </c>
      <c r="IS34" s="48" t="str">
        <f t="shared" si="165"/>
        <v/>
      </c>
      <c r="IT34" s="48" t="str">
        <f t="shared" si="166"/>
        <v/>
      </c>
      <c r="IU34" s="48" t="str">
        <f t="shared" si="167"/>
        <v/>
      </c>
      <c r="IV34" s="48" t="str">
        <f t="shared" si="168"/>
        <v/>
      </c>
      <c r="IW34" s="48" t="str">
        <f t="shared" si="169"/>
        <v/>
      </c>
      <c r="IX34" s="48" t="str">
        <f t="shared" si="170"/>
        <v/>
      </c>
      <c r="IY34" s="48" t="str">
        <f t="shared" si="171"/>
        <v/>
      </c>
      <c r="IZ34" s="48" t="str">
        <f t="shared" si="172"/>
        <v/>
      </c>
      <c r="JA34" s="48" t="str">
        <f t="shared" si="173"/>
        <v/>
      </c>
      <c r="JB34" s="48" t="str">
        <f t="shared" si="174"/>
        <v/>
      </c>
      <c r="JC34" s="48" t="str">
        <f t="shared" si="175"/>
        <v/>
      </c>
      <c r="JD34" s="48" t="str">
        <f t="shared" si="176"/>
        <v/>
      </c>
      <c r="JE34" s="48" t="str">
        <f t="shared" si="177"/>
        <v/>
      </c>
      <c r="JF34" s="49">
        <f t="shared" si="102"/>
        <v>0</v>
      </c>
      <c r="JG34" s="49">
        <f t="shared" si="178"/>
        <v>0</v>
      </c>
      <c r="JH34" s="29">
        <v>26</v>
      </c>
      <c r="JI34" s="50" t="str">
        <f t="shared" si="179"/>
        <v/>
      </c>
      <c r="JJ34" s="50" t="str">
        <f t="shared" si="180"/>
        <v/>
      </c>
      <c r="JK34" s="50" t="str">
        <f t="shared" si="181"/>
        <v/>
      </c>
      <c r="JL34" s="50" t="str">
        <f t="shared" si="182"/>
        <v/>
      </c>
      <c r="JM34" s="50" t="str">
        <f t="shared" si="183"/>
        <v/>
      </c>
      <c r="JN34" s="50" t="str">
        <f t="shared" si="184"/>
        <v/>
      </c>
      <c r="JO34" s="50" t="str">
        <f t="shared" si="185"/>
        <v/>
      </c>
      <c r="JP34" s="50" t="str">
        <f t="shared" si="186"/>
        <v/>
      </c>
      <c r="JQ34" s="50" t="str">
        <f t="shared" si="187"/>
        <v/>
      </c>
      <c r="JR34" s="50" t="str">
        <f t="shared" si="188"/>
        <v/>
      </c>
      <c r="JS34" s="50" t="str">
        <f t="shared" si="189"/>
        <v/>
      </c>
      <c r="JT34" s="50" t="str">
        <f t="shared" si="190"/>
        <v/>
      </c>
      <c r="JU34" s="50" t="str">
        <f t="shared" si="191"/>
        <v/>
      </c>
      <c r="JV34" s="50" t="str">
        <f t="shared" si="192"/>
        <v/>
      </c>
      <c r="JW34" s="50" t="str">
        <f t="shared" si="193"/>
        <v/>
      </c>
      <c r="JX34" s="50" t="str">
        <f t="shared" si="194"/>
        <v/>
      </c>
      <c r="JY34" s="50" t="str">
        <f t="shared" si="195"/>
        <v/>
      </c>
      <c r="JZ34" s="50" t="str">
        <f t="shared" si="196"/>
        <v/>
      </c>
      <c r="KA34" s="50" t="str">
        <f t="shared" si="197"/>
        <v/>
      </c>
      <c r="KB34" s="50" t="str">
        <f t="shared" si="198"/>
        <v/>
      </c>
      <c r="KC34" s="30">
        <v>26</v>
      </c>
      <c r="KD34" s="115"/>
      <c r="KE34" s="115"/>
      <c r="KF34" s="115"/>
      <c r="KG34" s="130"/>
      <c r="KH34" s="130"/>
      <c r="KI34" s="130"/>
      <c r="KJ34" s="130"/>
      <c r="KK34" s="130"/>
      <c r="KL34" s="130"/>
      <c r="KM34" s="130"/>
      <c r="KN34" s="130"/>
      <c r="KO34" s="130"/>
      <c r="KP34" s="130"/>
      <c r="KQ34" s="130"/>
      <c r="KR34" s="130"/>
      <c r="KS34" s="130"/>
      <c r="KT34" s="130"/>
      <c r="KU34" s="130"/>
      <c r="KV34" s="130"/>
      <c r="KW34" s="130"/>
      <c r="KX34" s="29">
        <v>26</v>
      </c>
      <c r="KY34" s="67">
        <f t="shared" si="113"/>
        <v>0</v>
      </c>
      <c r="KZ34" s="67">
        <f t="shared" si="114"/>
        <v>0</v>
      </c>
      <c r="LA34" s="67">
        <f t="shared" si="115"/>
        <v>0</v>
      </c>
      <c r="LB34" s="67">
        <f t="shared" si="116"/>
        <v>0</v>
      </c>
      <c r="LC34" s="67">
        <f t="shared" si="117"/>
        <v>0</v>
      </c>
      <c r="LD34" s="67">
        <f t="shared" si="118"/>
        <v>0</v>
      </c>
      <c r="LE34" s="67">
        <f t="shared" si="119"/>
        <v>0</v>
      </c>
      <c r="LF34" s="67">
        <f t="shared" si="120"/>
        <v>0</v>
      </c>
      <c r="LG34" s="67">
        <f t="shared" si="121"/>
        <v>0</v>
      </c>
      <c r="LH34" s="67">
        <f t="shared" si="122"/>
        <v>0</v>
      </c>
      <c r="LI34" s="67">
        <f t="shared" si="123"/>
        <v>0</v>
      </c>
      <c r="LJ34" s="67">
        <f t="shared" si="124"/>
        <v>0</v>
      </c>
      <c r="LK34" s="67">
        <f t="shared" si="125"/>
        <v>0</v>
      </c>
      <c r="LL34" s="67">
        <f t="shared" si="126"/>
        <v>0</v>
      </c>
      <c r="LM34" s="67">
        <f t="shared" si="127"/>
        <v>0</v>
      </c>
      <c r="LN34" s="67">
        <f t="shared" si="128"/>
        <v>0</v>
      </c>
      <c r="LO34" s="67">
        <f t="shared" si="129"/>
        <v>0</v>
      </c>
      <c r="LP34" s="67">
        <f t="shared" si="130"/>
        <v>0</v>
      </c>
      <c r="LQ34" s="67">
        <f t="shared" si="131"/>
        <v>0</v>
      </c>
      <c r="LR34" s="67">
        <f t="shared" si="132"/>
        <v>0</v>
      </c>
      <c r="LS34" s="30">
        <v>26</v>
      </c>
      <c r="LT34" s="51" t="str">
        <f t="shared" si="133"/>
        <v/>
      </c>
      <c r="LU34" s="51" t="str">
        <f t="shared" si="134"/>
        <v/>
      </c>
      <c r="LV34" s="51" t="str">
        <f t="shared" si="135"/>
        <v/>
      </c>
      <c r="LW34" s="51" t="str">
        <f t="shared" si="136"/>
        <v/>
      </c>
      <c r="LX34" s="51" t="str">
        <f t="shared" si="137"/>
        <v/>
      </c>
      <c r="LY34" s="51" t="str">
        <f t="shared" si="138"/>
        <v/>
      </c>
      <c r="LZ34" s="51" t="str">
        <f t="shared" si="139"/>
        <v/>
      </c>
      <c r="MA34" s="51" t="str">
        <f t="shared" si="140"/>
        <v/>
      </c>
      <c r="MB34" s="51" t="str">
        <f t="shared" si="141"/>
        <v/>
      </c>
      <c r="MC34" s="51" t="str">
        <f t="shared" si="142"/>
        <v/>
      </c>
      <c r="MD34" s="51" t="str">
        <f t="shared" si="143"/>
        <v/>
      </c>
      <c r="ME34" s="51" t="str">
        <f t="shared" si="144"/>
        <v/>
      </c>
      <c r="MF34" s="51" t="str">
        <f t="shared" si="145"/>
        <v/>
      </c>
      <c r="MG34" s="51" t="str">
        <f t="shared" si="146"/>
        <v/>
      </c>
      <c r="MH34" s="51" t="str">
        <f t="shared" si="147"/>
        <v/>
      </c>
      <c r="MI34" s="51" t="str">
        <f t="shared" si="148"/>
        <v/>
      </c>
      <c r="MJ34" s="51" t="str">
        <f t="shared" si="149"/>
        <v/>
      </c>
      <c r="MK34" s="51" t="str">
        <f t="shared" si="150"/>
        <v/>
      </c>
      <c r="ML34" s="51" t="str">
        <f t="shared" si="151"/>
        <v/>
      </c>
      <c r="MM34" s="51" t="str">
        <f t="shared" si="152"/>
        <v/>
      </c>
      <c r="MN34" s="144">
        <f t="shared" si="153"/>
        <v>0</v>
      </c>
      <c r="MO34" s="29" t="str">
        <f t="shared" si="154"/>
        <v>DESIERTO</v>
      </c>
      <c r="MP34" s="68" t="str">
        <f t="shared" si="155"/>
        <v>DESIERTO</v>
      </c>
      <c r="MQ34" s="30">
        <v>26</v>
      </c>
      <c r="MR34" s="137" t="str">
        <f t="shared" si="199"/>
        <v>D</v>
      </c>
      <c r="MS34" s="137">
        <f t="shared" si="200"/>
        <v>4343333.3325666664</v>
      </c>
    </row>
    <row r="35" spans="2:357" s="53" customFormat="1" ht="45" x14ac:dyDescent="0.15">
      <c r="B35" s="76" t="s">
        <v>95</v>
      </c>
      <c r="C35" s="78" t="s">
        <v>105</v>
      </c>
      <c r="D35" s="78" t="s">
        <v>106</v>
      </c>
      <c r="E35" s="76" t="s">
        <v>107</v>
      </c>
      <c r="F35" s="76">
        <v>1</v>
      </c>
      <c r="G35" s="23">
        <v>22391666.665899999</v>
      </c>
      <c r="H35" s="30">
        <v>27</v>
      </c>
      <c r="I35" s="109" t="s">
        <v>61</v>
      </c>
      <c r="J35" s="110" t="s">
        <v>61</v>
      </c>
      <c r="K35" s="110" t="s">
        <v>61</v>
      </c>
      <c r="L35" s="101" t="s">
        <v>61</v>
      </c>
      <c r="M35" s="101" t="s">
        <v>61</v>
      </c>
      <c r="N35" s="101" t="s">
        <v>61</v>
      </c>
      <c r="O35" s="106" t="s">
        <v>61</v>
      </c>
      <c r="P35" s="101" t="s">
        <v>61</v>
      </c>
      <c r="Q35" s="101" t="s">
        <v>61</v>
      </c>
      <c r="R35" s="101" t="s">
        <v>61</v>
      </c>
      <c r="S35" s="101" t="s">
        <v>61</v>
      </c>
      <c r="T35" s="101" t="s">
        <v>61</v>
      </c>
      <c r="U35" s="101" t="s">
        <v>61</v>
      </c>
      <c r="V35" s="101" t="s">
        <v>61</v>
      </c>
      <c r="W35" s="101" t="s">
        <v>61</v>
      </c>
      <c r="X35" s="86">
        <v>22391635</v>
      </c>
      <c r="Y35" s="101" t="s">
        <v>61</v>
      </c>
      <c r="Z35" s="101" t="s">
        <v>61</v>
      </c>
      <c r="AA35" s="86">
        <v>16211050</v>
      </c>
      <c r="AB35" s="101" t="s">
        <v>61</v>
      </c>
      <c r="AC35" s="41">
        <v>27</v>
      </c>
      <c r="AD35" s="103" t="str">
        <f t="shared" si="0"/>
        <v>NC</v>
      </c>
      <c r="AE35" s="103" t="str">
        <f t="shared" si="1"/>
        <v>NC</v>
      </c>
      <c r="AF35" s="103" t="str">
        <f t="shared" si="2"/>
        <v>NC</v>
      </c>
      <c r="AG35" s="103" t="str">
        <f t="shared" si="3"/>
        <v>NC</v>
      </c>
      <c r="AH35" s="103" t="str">
        <f t="shared" si="4"/>
        <v>NC</v>
      </c>
      <c r="AI35" s="103" t="str">
        <f t="shared" si="5"/>
        <v>NC</v>
      </c>
      <c r="AJ35" s="103" t="str">
        <f t="shared" si="6"/>
        <v>NC</v>
      </c>
      <c r="AK35" s="103" t="str">
        <f t="shared" si="7"/>
        <v>NC</v>
      </c>
      <c r="AL35" s="103" t="str">
        <f t="shared" si="8"/>
        <v>NC</v>
      </c>
      <c r="AM35" s="103" t="str">
        <f t="shared" si="9"/>
        <v>NC</v>
      </c>
      <c r="AN35" s="103" t="str">
        <f t="shared" si="10"/>
        <v>NC</v>
      </c>
      <c r="AO35" s="103" t="str">
        <f t="shared" si="11"/>
        <v>NC</v>
      </c>
      <c r="AP35" s="103" t="str">
        <f t="shared" si="12"/>
        <v>NC</v>
      </c>
      <c r="AQ35" s="103" t="str">
        <f t="shared" si="13"/>
        <v>NC</v>
      </c>
      <c r="AR35" s="103" t="str">
        <f t="shared" si="14"/>
        <v>NC</v>
      </c>
      <c r="AS35" s="103">
        <f t="shared" si="15"/>
        <v>22391635</v>
      </c>
      <c r="AT35" s="103" t="str">
        <f t="shared" si="16"/>
        <v>NC</v>
      </c>
      <c r="AU35" s="103" t="str">
        <f t="shared" si="17"/>
        <v>NC</v>
      </c>
      <c r="AV35" s="103">
        <f t="shared" si="18"/>
        <v>16211050</v>
      </c>
      <c r="AW35" s="103" t="str">
        <f t="shared" si="19"/>
        <v>NC</v>
      </c>
      <c r="AX35" s="30">
        <v>27</v>
      </c>
      <c r="AY35" s="98" t="s">
        <v>63</v>
      </c>
      <c r="AZ35" s="99" t="s">
        <v>63</v>
      </c>
      <c r="BA35" s="99" t="s">
        <v>63</v>
      </c>
      <c r="BB35" s="92" t="s">
        <v>63</v>
      </c>
      <c r="BC35" s="92" t="s">
        <v>63</v>
      </c>
      <c r="BD35" s="92" t="s">
        <v>63</v>
      </c>
      <c r="BE35" s="95" t="s">
        <v>63</v>
      </c>
      <c r="BF35" s="92" t="s">
        <v>63</v>
      </c>
      <c r="BG35" s="92" t="s">
        <v>63</v>
      </c>
      <c r="BH35" s="92" t="s">
        <v>63</v>
      </c>
      <c r="BI35" s="92" t="s">
        <v>63</v>
      </c>
      <c r="BJ35" s="92" t="s">
        <v>63</v>
      </c>
      <c r="BK35" s="92" t="s">
        <v>63</v>
      </c>
      <c r="BL35" s="92" t="s">
        <v>63</v>
      </c>
      <c r="BM35" s="92" t="s">
        <v>63</v>
      </c>
      <c r="BN35" s="90" t="s">
        <v>63</v>
      </c>
      <c r="BO35" s="92" t="s">
        <v>63</v>
      </c>
      <c r="BP35" s="92" t="s">
        <v>63</v>
      </c>
      <c r="BQ35" s="90" t="s">
        <v>63</v>
      </c>
      <c r="BR35" s="92" t="s">
        <v>63</v>
      </c>
      <c r="BS35" s="30">
        <v>27</v>
      </c>
      <c r="BT35" s="98" t="s">
        <v>62</v>
      </c>
      <c r="BU35" s="99" t="s">
        <v>62</v>
      </c>
      <c r="BV35" s="99" t="s">
        <v>62</v>
      </c>
      <c r="BW35" s="92" t="s">
        <v>62</v>
      </c>
      <c r="BX35" s="92" t="s">
        <v>62</v>
      </c>
      <c r="BY35" s="92" t="s">
        <v>62</v>
      </c>
      <c r="BZ35" s="95" t="s">
        <v>63</v>
      </c>
      <c r="CA35" s="92" t="s">
        <v>62</v>
      </c>
      <c r="CB35" s="92" t="s">
        <v>62</v>
      </c>
      <c r="CC35" s="92" t="s">
        <v>62</v>
      </c>
      <c r="CD35" s="92" t="s">
        <v>63</v>
      </c>
      <c r="CE35" s="92" t="s">
        <v>62</v>
      </c>
      <c r="CF35" s="92" t="s">
        <v>62</v>
      </c>
      <c r="CG35" s="92" t="s">
        <v>63</v>
      </c>
      <c r="CH35" s="92" t="s">
        <v>62</v>
      </c>
      <c r="CI35" s="104" t="s">
        <v>63</v>
      </c>
      <c r="CJ35" s="92" t="s">
        <v>62</v>
      </c>
      <c r="CK35" s="92" t="s">
        <v>62</v>
      </c>
      <c r="CL35" s="104" t="s">
        <v>62</v>
      </c>
      <c r="CM35" s="92" t="s">
        <v>62</v>
      </c>
      <c r="CN35" s="30">
        <v>27</v>
      </c>
      <c r="CO35" s="119" t="s">
        <v>62</v>
      </c>
      <c r="CP35" s="120" t="s">
        <v>62</v>
      </c>
      <c r="CQ35" s="120" t="s">
        <v>62</v>
      </c>
      <c r="CR35" s="113" t="s">
        <v>62</v>
      </c>
      <c r="CS35" s="113" t="s">
        <v>62</v>
      </c>
      <c r="CT35" s="113" t="s">
        <v>62</v>
      </c>
      <c r="CU35" s="116" t="s">
        <v>62</v>
      </c>
      <c r="CV35" s="113" t="s">
        <v>62</v>
      </c>
      <c r="CW35" s="113" t="s">
        <v>62</v>
      </c>
      <c r="CX35" s="113" t="s">
        <v>62</v>
      </c>
      <c r="CY35" s="113" t="s">
        <v>63</v>
      </c>
      <c r="CZ35" s="113" t="s">
        <v>62</v>
      </c>
      <c r="DA35" s="113" t="s">
        <v>62</v>
      </c>
      <c r="DB35" s="113" t="s">
        <v>62</v>
      </c>
      <c r="DC35" s="113" t="s">
        <v>62</v>
      </c>
      <c r="DD35" s="112" t="s">
        <v>62</v>
      </c>
      <c r="DE35" s="113" t="s">
        <v>62</v>
      </c>
      <c r="DF35" s="113" t="s">
        <v>62</v>
      </c>
      <c r="DG35" s="112" t="s">
        <v>62</v>
      </c>
      <c r="DH35" s="113" t="s">
        <v>62</v>
      </c>
      <c r="DI35" s="30">
        <v>27</v>
      </c>
      <c r="DJ35" s="42" t="str">
        <f t="shared" si="20"/>
        <v>NO CUMPLE</v>
      </c>
      <c r="DK35" s="42" t="str">
        <f t="shared" si="21"/>
        <v>NO CUMPLE</v>
      </c>
      <c r="DL35" s="42" t="str">
        <f t="shared" si="22"/>
        <v>NO CUMPLE</v>
      </c>
      <c r="DM35" s="42" t="str">
        <f t="shared" si="23"/>
        <v>NO CUMPLE</v>
      </c>
      <c r="DN35" s="42" t="str">
        <f t="shared" si="24"/>
        <v>NO CUMPLE</v>
      </c>
      <c r="DO35" s="42" t="str">
        <f t="shared" si="25"/>
        <v>NO CUMPLE</v>
      </c>
      <c r="DP35" s="42" t="str">
        <f t="shared" si="26"/>
        <v>NO CUMPLE</v>
      </c>
      <c r="DQ35" s="42" t="str">
        <f t="shared" si="27"/>
        <v>NO CUMPLE</v>
      </c>
      <c r="DR35" s="42" t="str">
        <f t="shared" si="28"/>
        <v>NO CUMPLE</v>
      </c>
      <c r="DS35" s="42" t="str">
        <f t="shared" si="29"/>
        <v>NO CUMPLE</v>
      </c>
      <c r="DT35" s="42" t="str">
        <f t="shared" si="30"/>
        <v>NO CUMPLE</v>
      </c>
      <c r="DU35" s="42" t="str">
        <f t="shared" si="31"/>
        <v>NO CUMPLE</v>
      </c>
      <c r="DV35" s="42" t="str">
        <f t="shared" si="32"/>
        <v>NO CUMPLE</v>
      </c>
      <c r="DW35" s="42" t="str">
        <f t="shared" si="33"/>
        <v>NO CUMPLE</v>
      </c>
      <c r="DX35" s="42" t="str">
        <f t="shared" si="34"/>
        <v>NO CUMPLE</v>
      </c>
      <c r="DY35" s="42" t="str">
        <f t="shared" si="35"/>
        <v>NO CUMPLE</v>
      </c>
      <c r="DZ35" s="42" t="str">
        <f t="shared" si="36"/>
        <v>NO CUMPLE</v>
      </c>
      <c r="EA35" s="42" t="str">
        <f t="shared" si="37"/>
        <v>NO CUMPLE</v>
      </c>
      <c r="EB35" s="42" t="str">
        <f t="shared" si="38"/>
        <v>NO CUMPLE</v>
      </c>
      <c r="EC35" s="42" t="str">
        <f t="shared" si="39"/>
        <v>NO CUMPLE</v>
      </c>
      <c r="ED35" s="30">
        <v>27</v>
      </c>
      <c r="EE35" s="127" t="s">
        <v>61</v>
      </c>
      <c r="EF35" s="128" t="s">
        <v>61</v>
      </c>
      <c r="EG35" s="128" t="s">
        <v>61</v>
      </c>
      <c r="EH35" s="65" t="s">
        <v>61</v>
      </c>
      <c r="EI35" s="65" t="s">
        <v>61</v>
      </c>
      <c r="EJ35" s="65" t="s">
        <v>61</v>
      </c>
      <c r="EK35" s="125" t="s">
        <v>61</v>
      </c>
      <c r="EL35" s="65" t="s">
        <v>61</v>
      </c>
      <c r="EM35" s="65" t="s">
        <v>61</v>
      </c>
      <c r="EN35" s="65" t="s">
        <v>61</v>
      </c>
      <c r="EO35" s="65" t="s">
        <v>61</v>
      </c>
      <c r="EP35" s="65" t="s">
        <v>61</v>
      </c>
      <c r="EQ35" s="65" t="s">
        <v>61</v>
      </c>
      <c r="ER35" s="65" t="s">
        <v>61</v>
      </c>
      <c r="ES35" s="65" t="s">
        <v>61</v>
      </c>
      <c r="ET35" s="122" t="s">
        <v>63</v>
      </c>
      <c r="EU35" s="65" t="s">
        <v>61</v>
      </c>
      <c r="EV35" s="65" t="s">
        <v>61</v>
      </c>
      <c r="EW35" s="122" t="s">
        <v>62</v>
      </c>
      <c r="EX35" s="65" t="s">
        <v>61</v>
      </c>
      <c r="EY35" s="30">
        <v>27</v>
      </c>
      <c r="EZ35" s="127" t="s">
        <v>61</v>
      </c>
      <c r="FA35" s="128" t="s">
        <v>61</v>
      </c>
      <c r="FB35" s="128" t="s">
        <v>61</v>
      </c>
      <c r="FC35" s="65" t="s">
        <v>61</v>
      </c>
      <c r="FD35" s="65" t="s">
        <v>61</v>
      </c>
      <c r="FE35" s="65" t="s">
        <v>61</v>
      </c>
      <c r="FF35" s="125" t="s">
        <v>61</v>
      </c>
      <c r="FG35" s="65" t="s">
        <v>61</v>
      </c>
      <c r="FH35" s="65" t="s">
        <v>61</v>
      </c>
      <c r="FI35" s="65" t="s">
        <v>61</v>
      </c>
      <c r="FJ35" s="65" t="s">
        <v>61</v>
      </c>
      <c r="FK35" s="65" t="s">
        <v>61</v>
      </c>
      <c r="FL35" s="65" t="s">
        <v>61</v>
      </c>
      <c r="FM35" s="65" t="s">
        <v>61</v>
      </c>
      <c r="FN35" s="65" t="s">
        <v>61</v>
      </c>
      <c r="FO35" s="122" t="s">
        <v>62</v>
      </c>
      <c r="FP35" s="65" t="s">
        <v>61</v>
      </c>
      <c r="FQ35" s="65" t="s">
        <v>61</v>
      </c>
      <c r="FR35" s="122" t="s">
        <v>63</v>
      </c>
      <c r="FS35" s="65" t="s">
        <v>61</v>
      </c>
      <c r="FT35" s="30">
        <v>27</v>
      </c>
      <c r="FU35" s="24" t="str">
        <f t="shared" si="40"/>
        <v/>
      </c>
      <c r="FV35" s="24" t="str">
        <f t="shared" si="41"/>
        <v/>
      </c>
      <c r="FW35" s="24" t="str">
        <f t="shared" si="42"/>
        <v/>
      </c>
      <c r="FX35" s="24" t="str">
        <f t="shared" si="43"/>
        <v/>
      </c>
      <c r="FY35" s="24" t="str">
        <f t="shared" si="44"/>
        <v/>
      </c>
      <c r="FZ35" s="24" t="str">
        <f t="shared" si="45"/>
        <v/>
      </c>
      <c r="GA35" s="24" t="str">
        <f t="shared" si="46"/>
        <v/>
      </c>
      <c r="GB35" s="24" t="str">
        <f t="shared" si="47"/>
        <v/>
      </c>
      <c r="GC35" s="24" t="str">
        <f t="shared" si="48"/>
        <v/>
      </c>
      <c r="GD35" s="24" t="str">
        <f t="shared" si="49"/>
        <v/>
      </c>
      <c r="GE35" s="24" t="str">
        <f t="shared" si="50"/>
        <v/>
      </c>
      <c r="GF35" s="24" t="str">
        <f t="shared" si="51"/>
        <v/>
      </c>
      <c r="GG35" s="24" t="str">
        <f t="shared" si="52"/>
        <v/>
      </c>
      <c r="GH35" s="24" t="str">
        <f t="shared" si="53"/>
        <v/>
      </c>
      <c r="GI35" s="24" t="str">
        <f t="shared" si="54"/>
        <v/>
      </c>
      <c r="GJ35" s="24" t="str">
        <f t="shared" si="55"/>
        <v/>
      </c>
      <c r="GK35" s="24" t="str">
        <f t="shared" si="56"/>
        <v/>
      </c>
      <c r="GL35" s="24" t="str">
        <f t="shared" si="57"/>
        <v/>
      </c>
      <c r="GM35" s="24" t="str">
        <f t="shared" si="58"/>
        <v/>
      </c>
      <c r="GN35" s="24" t="str">
        <f t="shared" si="59"/>
        <v/>
      </c>
      <c r="GO35" s="24">
        <v>22391666.665899999</v>
      </c>
      <c r="GP35" s="24">
        <v>22391666.665899999</v>
      </c>
      <c r="GQ35" s="44">
        <f t="shared" si="60"/>
        <v>0</v>
      </c>
      <c r="GR35" s="44">
        <f t="shared" si="156"/>
        <v>0</v>
      </c>
      <c r="GS35" s="145">
        <f t="shared" si="203"/>
        <v>0</v>
      </c>
      <c r="GT35" s="45">
        <f t="shared" si="205"/>
        <v>0</v>
      </c>
      <c r="GU35" s="30">
        <v>27</v>
      </c>
      <c r="GV35" s="46" t="str">
        <f t="shared" si="61"/>
        <v/>
      </c>
      <c r="GW35" s="46" t="str">
        <f t="shared" si="62"/>
        <v/>
      </c>
      <c r="GX35" s="46" t="str">
        <f t="shared" si="63"/>
        <v/>
      </c>
      <c r="GY35" s="46" t="str">
        <f t="shared" si="64"/>
        <v/>
      </c>
      <c r="GZ35" s="46" t="str">
        <f t="shared" si="65"/>
        <v/>
      </c>
      <c r="HA35" s="46" t="str">
        <f t="shared" si="66"/>
        <v/>
      </c>
      <c r="HB35" s="46" t="str">
        <f t="shared" si="67"/>
        <v/>
      </c>
      <c r="HC35" s="46" t="str">
        <f t="shared" si="68"/>
        <v/>
      </c>
      <c r="HD35" s="46" t="str">
        <f t="shared" si="69"/>
        <v/>
      </c>
      <c r="HE35" s="46" t="str">
        <f t="shared" si="70"/>
        <v/>
      </c>
      <c r="HF35" s="46" t="str">
        <f t="shared" si="71"/>
        <v/>
      </c>
      <c r="HG35" s="46" t="str">
        <f t="shared" si="72"/>
        <v/>
      </c>
      <c r="HH35" s="46" t="str">
        <f t="shared" si="73"/>
        <v/>
      </c>
      <c r="HI35" s="46" t="str">
        <f t="shared" si="74"/>
        <v/>
      </c>
      <c r="HJ35" s="46" t="str">
        <f t="shared" si="75"/>
        <v/>
      </c>
      <c r="HK35" s="46" t="str">
        <f t="shared" si="76"/>
        <v/>
      </c>
      <c r="HL35" s="46" t="str">
        <f t="shared" si="77"/>
        <v/>
      </c>
      <c r="HM35" s="46" t="str">
        <f t="shared" si="78"/>
        <v/>
      </c>
      <c r="HN35" s="46" t="str">
        <f t="shared" si="79"/>
        <v/>
      </c>
      <c r="HO35" s="46" t="str">
        <f t="shared" si="80"/>
        <v/>
      </c>
      <c r="HP35" s="30">
        <v>27</v>
      </c>
      <c r="HQ35" s="47" t="str">
        <f t="shared" si="81"/>
        <v/>
      </c>
      <c r="HR35" s="47" t="str">
        <f t="shared" si="82"/>
        <v/>
      </c>
      <c r="HS35" s="47" t="str">
        <f t="shared" si="83"/>
        <v/>
      </c>
      <c r="HT35" s="47" t="str">
        <f t="shared" si="84"/>
        <v/>
      </c>
      <c r="HU35" s="47" t="str">
        <f t="shared" si="85"/>
        <v/>
      </c>
      <c r="HV35" s="47" t="str">
        <f t="shared" si="86"/>
        <v/>
      </c>
      <c r="HW35" s="47" t="str">
        <f t="shared" si="87"/>
        <v/>
      </c>
      <c r="HX35" s="47" t="str">
        <f t="shared" si="88"/>
        <v/>
      </c>
      <c r="HY35" s="47" t="str">
        <f t="shared" si="89"/>
        <v/>
      </c>
      <c r="HZ35" s="47" t="str">
        <f t="shared" si="90"/>
        <v/>
      </c>
      <c r="IA35" s="47" t="str">
        <f t="shared" si="91"/>
        <v/>
      </c>
      <c r="IB35" s="47" t="str">
        <f t="shared" si="92"/>
        <v/>
      </c>
      <c r="IC35" s="47" t="str">
        <f t="shared" si="93"/>
        <v/>
      </c>
      <c r="ID35" s="47" t="str">
        <f t="shared" si="94"/>
        <v/>
      </c>
      <c r="IE35" s="47" t="str">
        <f t="shared" si="95"/>
        <v/>
      </c>
      <c r="IF35" s="47" t="str">
        <f t="shared" si="96"/>
        <v/>
      </c>
      <c r="IG35" s="47" t="str">
        <f t="shared" si="97"/>
        <v/>
      </c>
      <c r="IH35" s="47" t="str">
        <f t="shared" si="98"/>
        <v/>
      </c>
      <c r="II35" s="47" t="str">
        <f t="shared" si="99"/>
        <v/>
      </c>
      <c r="IJ35" s="47" t="str">
        <f t="shared" si="100"/>
        <v/>
      </c>
      <c r="IK35" s="30">
        <v>27</v>
      </c>
      <c r="IL35" s="48" t="str">
        <f t="shared" si="158"/>
        <v/>
      </c>
      <c r="IM35" s="48" t="str">
        <f t="shared" si="159"/>
        <v/>
      </c>
      <c r="IN35" s="48" t="str">
        <f t="shared" si="160"/>
        <v/>
      </c>
      <c r="IO35" s="48" t="str">
        <f t="shared" si="161"/>
        <v/>
      </c>
      <c r="IP35" s="48" t="str">
        <f t="shared" si="162"/>
        <v/>
      </c>
      <c r="IQ35" s="48" t="str">
        <f t="shared" si="163"/>
        <v/>
      </c>
      <c r="IR35" s="48" t="str">
        <f t="shared" si="164"/>
        <v/>
      </c>
      <c r="IS35" s="48" t="str">
        <f t="shared" si="165"/>
        <v/>
      </c>
      <c r="IT35" s="48" t="str">
        <f t="shared" si="166"/>
        <v/>
      </c>
      <c r="IU35" s="48" t="str">
        <f t="shared" si="167"/>
        <v/>
      </c>
      <c r="IV35" s="48" t="str">
        <f t="shared" si="168"/>
        <v/>
      </c>
      <c r="IW35" s="48" t="str">
        <f t="shared" si="169"/>
        <v/>
      </c>
      <c r="IX35" s="48" t="str">
        <f t="shared" si="170"/>
        <v/>
      </c>
      <c r="IY35" s="48" t="str">
        <f t="shared" si="171"/>
        <v/>
      </c>
      <c r="IZ35" s="48" t="str">
        <f t="shared" si="172"/>
        <v/>
      </c>
      <c r="JA35" s="48" t="str">
        <f t="shared" si="173"/>
        <v/>
      </c>
      <c r="JB35" s="48" t="str">
        <f t="shared" si="174"/>
        <v/>
      </c>
      <c r="JC35" s="48" t="str">
        <f t="shared" si="175"/>
        <v/>
      </c>
      <c r="JD35" s="48" t="str">
        <f t="shared" si="176"/>
        <v/>
      </c>
      <c r="JE35" s="48" t="str">
        <f t="shared" si="177"/>
        <v/>
      </c>
      <c r="JF35" s="49">
        <f t="shared" si="102"/>
        <v>0</v>
      </c>
      <c r="JG35" s="49">
        <f t="shared" si="178"/>
        <v>0</v>
      </c>
      <c r="JH35" s="30">
        <v>27</v>
      </c>
      <c r="JI35" s="50" t="str">
        <f t="shared" si="179"/>
        <v/>
      </c>
      <c r="JJ35" s="50" t="str">
        <f t="shared" si="180"/>
        <v/>
      </c>
      <c r="JK35" s="50" t="str">
        <f t="shared" si="181"/>
        <v/>
      </c>
      <c r="JL35" s="50" t="str">
        <f t="shared" si="182"/>
        <v/>
      </c>
      <c r="JM35" s="50" t="str">
        <f t="shared" si="183"/>
        <v/>
      </c>
      <c r="JN35" s="50" t="str">
        <f t="shared" si="184"/>
        <v/>
      </c>
      <c r="JO35" s="50" t="str">
        <f t="shared" si="185"/>
        <v/>
      </c>
      <c r="JP35" s="50" t="str">
        <f t="shared" si="186"/>
        <v/>
      </c>
      <c r="JQ35" s="50" t="str">
        <f t="shared" si="187"/>
        <v/>
      </c>
      <c r="JR35" s="50" t="str">
        <f t="shared" si="188"/>
        <v/>
      </c>
      <c r="JS35" s="50" t="str">
        <f t="shared" si="189"/>
        <v/>
      </c>
      <c r="JT35" s="50" t="str">
        <f t="shared" si="190"/>
        <v/>
      </c>
      <c r="JU35" s="50" t="str">
        <f t="shared" si="191"/>
        <v/>
      </c>
      <c r="JV35" s="50" t="str">
        <f t="shared" si="192"/>
        <v/>
      </c>
      <c r="JW35" s="50" t="str">
        <f t="shared" si="193"/>
        <v/>
      </c>
      <c r="JX35" s="50" t="str">
        <f t="shared" si="194"/>
        <v/>
      </c>
      <c r="JY35" s="50" t="str">
        <f t="shared" si="195"/>
        <v/>
      </c>
      <c r="JZ35" s="50" t="str">
        <f t="shared" si="196"/>
        <v/>
      </c>
      <c r="KA35" s="50" t="str">
        <f t="shared" si="197"/>
        <v/>
      </c>
      <c r="KB35" s="50" t="str">
        <f t="shared" si="198"/>
        <v/>
      </c>
      <c r="KC35" s="30">
        <v>27</v>
      </c>
      <c r="KD35" s="119"/>
      <c r="KE35" s="120"/>
      <c r="KF35" s="120"/>
      <c r="KG35" s="130"/>
      <c r="KH35" s="130"/>
      <c r="KI35" s="130"/>
      <c r="KJ35" s="133"/>
      <c r="KK35" s="130"/>
      <c r="KL35" s="130"/>
      <c r="KM35" s="130"/>
      <c r="KN35" s="130"/>
      <c r="KO35" s="130"/>
      <c r="KP35" s="130"/>
      <c r="KQ35" s="130"/>
      <c r="KR35" s="130"/>
      <c r="KS35" s="122">
        <v>24</v>
      </c>
      <c r="KT35" s="130"/>
      <c r="KU35" s="130"/>
      <c r="KV35" s="122">
        <v>24</v>
      </c>
      <c r="KW35" s="130"/>
      <c r="KX35" s="30">
        <v>27</v>
      </c>
      <c r="KY35" s="67">
        <f t="shared" si="113"/>
        <v>0</v>
      </c>
      <c r="KZ35" s="67">
        <f t="shared" si="114"/>
        <v>0</v>
      </c>
      <c r="LA35" s="67">
        <f t="shared" si="115"/>
        <v>0</v>
      </c>
      <c r="LB35" s="67">
        <f t="shared" si="116"/>
        <v>0</v>
      </c>
      <c r="LC35" s="67">
        <f t="shared" si="117"/>
        <v>0</v>
      </c>
      <c r="LD35" s="67">
        <f t="shared" si="118"/>
        <v>0</v>
      </c>
      <c r="LE35" s="67">
        <f t="shared" si="119"/>
        <v>0</v>
      </c>
      <c r="LF35" s="67">
        <f t="shared" si="120"/>
        <v>0</v>
      </c>
      <c r="LG35" s="67">
        <f t="shared" si="121"/>
        <v>0</v>
      </c>
      <c r="LH35" s="67">
        <f t="shared" si="122"/>
        <v>0</v>
      </c>
      <c r="LI35" s="67">
        <f t="shared" si="123"/>
        <v>0</v>
      </c>
      <c r="LJ35" s="67">
        <f t="shared" si="124"/>
        <v>0</v>
      </c>
      <c r="LK35" s="67">
        <f t="shared" si="125"/>
        <v>0</v>
      </c>
      <c r="LL35" s="67">
        <f t="shared" si="126"/>
        <v>0</v>
      </c>
      <c r="LM35" s="67">
        <f t="shared" si="127"/>
        <v>0</v>
      </c>
      <c r="LN35" s="67">
        <f t="shared" si="128"/>
        <v>0</v>
      </c>
      <c r="LO35" s="67">
        <f t="shared" si="129"/>
        <v>0</v>
      </c>
      <c r="LP35" s="67">
        <f t="shared" si="130"/>
        <v>0</v>
      </c>
      <c r="LQ35" s="67">
        <f t="shared" si="131"/>
        <v>0</v>
      </c>
      <c r="LR35" s="67">
        <f t="shared" si="132"/>
        <v>0</v>
      </c>
      <c r="LS35" s="30">
        <v>27</v>
      </c>
      <c r="LT35" s="51" t="str">
        <f t="shared" si="133"/>
        <v/>
      </c>
      <c r="LU35" s="51" t="str">
        <f t="shared" si="134"/>
        <v/>
      </c>
      <c r="LV35" s="51" t="str">
        <f t="shared" si="135"/>
        <v/>
      </c>
      <c r="LW35" s="51" t="str">
        <f t="shared" si="136"/>
        <v/>
      </c>
      <c r="LX35" s="51" t="str">
        <f t="shared" si="137"/>
        <v/>
      </c>
      <c r="LY35" s="51" t="str">
        <f t="shared" si="138"/>
        <v/>
      </c>
      <c r="LZ35" s="51" t="str">
        <f t="shared" si="139"/>
        <v/>
      </c>
      <c r="MA35" s="51" t="str">
        <f t="shared" si="140"/>
        <v/>
      </c>
      <c r="MB35" s="51" t="str">
        <f t="shared" si="141"/>
        <v/>
      </c>
      <c r="MC35" s="51" t="str">
        <f t="shared" si="142"/>
        <v/>
      </c>
      <c r="MD35" s="51" t="str">
        <f t="shared" si="143"/>
        <v/>
      </c>
      <c r="ME35" s="51" t="str">
        <f t="shared" si="144"/>
        <v/>
      </c>
      <c r="MF35" s="51" t="str">
        <f t="shared" si="145"/>
        <v/>
      </c>
      <c r="MG35" s="51" t="str">
        <f t="shared" si="146"/>
        <v/>
      </c>
      <c r="MH35" s="51" t="str">
        <f t="shared" si="147"/>
        <v/>
      </c>
      <c r="MI35" s="51" t="str">
        <f t="shared" si="148"/>
        <v/>
      </c>
      <c r="MJ35" s="51" t="str">
        <f t="shared" si="149"/>
        <v/>
      </c>
      <c r="MK35" s="51" t="str">
        <f t="shared" si="150"/>
        <v/>
      </c>
      <c r="ML35" s="51" t="str">
        <f t="shared" si="151"/>
        <v/>
      </c>
      <c r="MM35" s="51" t="str">
        <f t="shared" si="152"/>
        <v/>
      </c>
      <c r="MN35" s="144">
        <f t="shared" si="153"/>
        <v>0</v>
      </c>
      <c r="MO35" s="29" t="str">
        <f t="shared" si="154"/>
        <v>DESIERTO</v>
      </c>
      <c r="MP35" s="68" t="str">
        <f t="shared" si="155"/>
        <v>DESIERTO</v>
      </c>
      <c r="MQ35" s="30">
        <v>27</v>
      </c>
      <c r="MR35" s="137" t="str">
        <f t="shared" si="199"/>
        <v>D</v>
      </c>
      <c r="MS35" s="137">
        <f t="shared" si="200"/>
        <v>22391666.665899999</v>
      </c>
    </row>
    <row r="36" spans="2:357" s="53" customFormat="1" ht="45" x14ac:dyDescent="0.15">
      <c r="B36" s="76" t="s">
        <v>95</v>
      </c>
      <c r="C36" s="78" t="s">
        <v>105</v>
      </c>
      <c r="D36" s="78" t="s">
        <v>106</v>
      </c>
      <c r="E36" s="76" t="s">
        <v>108</v>
      </c>
      <c r="F36" s="76">
        <v>6</v>
      </c>
      <c r="G36" s="23">
        <v>73339999.396860003</v>
      </c>
      <c r="H36" s="29">
        <v>28</v>
      </c>
      <c r="I36" s="111" t="s">
        <v>61</v>
      </c>
      <c r="J36" s="111" t="s">
        <v>61</v>
      </c>
      <c r="K36" s="111" t="s">
        <v>61</v>
      </c>
      <c r="L36" s="101" t="s">
        <v>61</v>
      </c>
      <c r="M36" s="101" t="s">
        <v>61</v>
      </c>
      <c r="N36" s="101" t="s">
        <v>61</v>
      </c>
      <c r="O36" s="101" t="s">
        <v>61</v>
      </c>
      <c r="P36" s="101" t="s">
        <v>61</v>
      </c>
      <c r="Q36" s="101" t="s">
        <v>61</v>
      </c>
      <c r="R36" s="101" t="s">
        <v>61</v>
      </c>
      <c r="S36" s="101" t="s">
        <v>61</v>
      </c>
      <c r="T36" s="101" t="s">
        <v>61</v>
      </c>
      <c r="U36" s="101" t="s">
        <v>61</v>
      </c>
      <c r="V36" s="101" t="s">
        <v>61</v>
      </c>
      <c r="W36" s="101" t="s">
        <v>61</v>
      </c>
      <c r="X36" s="86">
        <v>70686000</v>
      </c>
      <c r="Y36" s="101" t="s">
        <v>61</v>
      </c>
      <c r="Z36" s="101" t="s">
        <v>61</v>
      </c>
      <c r="AA36" s="86">
        <v>72207000</v>
      </c>
      <c r="AB36" s="101" t="s">
        <v>61</v>
      </c>
      <c r="AC36" s="41">
        <v>28</v>
      </c>
      <c r="AD36" s="103" t="str">
        <f t="shared" si="0"/>
        <v>NC</v>
      </c>
      <c r="AE36" s="103" t="str">
        <f t="shared" si="1"/>
        <v>NC</v>
      </c>
      <c r="AF36" s="103" t="str">
        <f t="shared" si="2"/>
        <v>NC</v>
      </c>
      <c r="AG36" s="103" t="str">
        <f t="shared" si="3"/>
        <v>NC</v>
      </c>
      <c r="AH36" s="103" t="str">
        <f t="shared" si="4"/>
        <v>NC</v>
      </c>
      <c r="AI36" s="103" t="str">
        <f t="shared" si="5"/>
        <v>NC</v>
      </c>
      <c r="AJ36" s="103" t="str">
        <f t="shared" si="6"/>
        <v>NC</v>
      </c>
      <c r="AK36" s="103" t="str">
        <f t="shared" si="7"/>
        <v>NC</v>
      </c>
      <c r="AL36" s="103" t="str">
        <f t="shared" si="8"/>
        <v>NC</v>
      </c>
      <c r="AM36" s="103" t="str">
        <f t="shared" si="9"/>
        <v>NC</v>
      </c>
      <c r="AN36" s="103" t="str">
        <f t="shared" si="10"/>
        <v>NC</v>
      </c>
      <c r="AO36" s="103" t="str">
        <f t="shared" si="11"/>
        <v>NC</v>
      </c>
      <c r="AP36" s="103" t="str">
        <f t="shared" si="12"/>
        <v>NC</v>
      </c>
      <c r="AQ36" s="103" t="str">
        <f t="shared" si="13"/>
        <v>NC</v>
      </c>
      <c r="AR36" s="103" t="str">
        <f t="shared" si="14"/>
        <v>NC</v>
      </c>
      <c r="AS36" s="103">
        <f t="shared" si="15"/>
        <v>70686000</v>
      </c>
      <c r="AT36" s="103" t="str">
        <f t="shared" si="16"/>
        <v>NC</v>
      </c>
      <c r="AU36" s="103" t="str">
        <f t="shared" si="17"/>
        <v>NC</v>
      </c>
      <c r="AV36" s="103">
        <f t="shared" si="18"/>
        <v>72207000</v>
      </c>
      <c r="AW36" s="103" t="str">
        <f t="shared" si="19"/>
        <v>NC</v>
      </c>
      <c r="AX36" s="29">
        <v>28</v>
      </c>
      <c r="AY36" s="100" t="s">
        <v>63</v>
      </c>
      <c r="AZ36" s="100" t="s">
        <v>63</v>
      </c>
      <c r="BA36" s="100" t="s">
        <v>63</v>
      </c>
      <c r="BB36" s="92" t="s">
        <v>63</v>
      </c>
      <c r="BC36" s="92" t="s">
        <v>63</v>
      </c>
      <c r="BD36" s="92" t="s">
        <v>63</v>
      </c>
      <c r="BE36" s="92" t="s">
        <v>63</v>
      </c>
      <c r="BF36" s="92" t="s">
        <v>63</v>
      </c>
      <c r="BG36" s="92" t="s">
        <v>63</v>
      </c>
      <c r="BH36" s="92" t="s">
        <v>63</v>
      </c>
      <c r="BI36" s="92" t="s">
        <v>63</v>
      </c>
      <c r="BJ36" s="92" t="s">
        <v>63</v>
      </c>
      <c r="BK36" s="92" t="s">
        <v>63</v>
      </c>
      <c r="BL36" s="92" t="s">
        <v>63</v>
      </c>
      <c r="BM36" s="92" t="s">
        <v>63</v>
      </c>
      <c r="BN36" s="90" t="s">
        <v>63</v>
      </c>
      <c r="BO36" s="92" t="s">
        <v>63</v>
      </c>
      <c r="BP36" s="92" t="s">
        <v>63</v>
      </c>
      <c r="BQ36" s="90" t="s">
        <v>63</v>
      </c>
      <c r="BR36" s="92" t="s">
        <v>63</v>
      </c>
      <c r="BS36" s="30">
        <v>28</v>
      </c>
      <c r="BT36" s="100" t="s">
        <v>62</v>
      </c>
      <c r="BU36" s="100" t="s">
        <v>62</v>
      </c>
      <c r="BV36" s="100" t="s">
        <v>62</v>
      </c>
      <c r="BW36" s="92" t="s">
        <v>62</v>
      </c>
      <c r="BX36" s="92" t="s">
        <v>62</v>
      </c>
      <c r="BY36" s="92" t="s">
        <v>62</v>
      </c>
      <c r="BZ36" s="92" t="s">
        <v>63</v>
      </c>
      <c r="CA36" s="92" t="s">
        <v>62</v>
      </c>
      <c r="CB36" s="92" t="s">
        <v>62</v>
      </c>
      <c r="CC36" s="92" t="s">
        <v>62</v>
      </c>
      <c r="CD36" s="92" t="s">
        <v>63</v>
      </c>
      <c r="CE36" s="92" t="s">
        <v>62</v>
      </c>
      <c r="CF36" s="92" t="s">
        <v>62</v>
      </c>
      <c r="CG36" s="92" t="s">
        <v>63</v>
      </c>
      <c r="CH36" s="92" t="s">
        <v>62</v>
      </c>
      <c r="CI36" s="104" t="s">
        <v>63</v>
      </c>
      <c r="CJ36" s="92" t="s">
        <v>62</v>
      </c>
      <c r="CK36" s="92" t="s">
        <v>62</v>
      </c>
      <c r="CL36" s="104" t="s">
        <v>62</v>
      </c>
      <c r="CM36" s="92" t="s">
        <v>62</v>
      </c>
      <c r="CN36" s="30">
        <v>28</v>
      </c>
      <c r="CO36" s="121" t="s">
        <v>62</v>
      </c>
      <c r="CP36" s="121" t="s">
        <v>62</v>
      </c>
      <c r="CQ36" s="121" t="s">
        <v>62</v>
      </c>
      <c r="CR36" s="113" t="s">
        <v>62</v>
      </c>
      <c r="CS36" s="113" t="s">
        <v>62</v>
      </c>
      <c r="CT36" s="113" t="s">
        <v>62</v>
      </c>
      <c r="CU36" s="113" t="s">
        <v>62</v>
      </c>
      <c r="CV36" s="113" t="s">
        <v>62</v>
      </c>
      <c r="CW36" s="113" t="s">
        <v>62</v>
      </c>
      <c r="CX36" s="113" t="s">
        <v>62</v>
      </c>
      <c r="CY36" s="113" t="s">
        <v>63</v>
      </c>
      <c r="CZ36" s="113" t="s">
        <v>62</v>
      </c>
      <c r="DA36" s="113" t="s">
        <v>62</v>
      </c>
      <c r="DB36" s="113" t="s">
        <v>62</v>
      </c>
      <c r="DC36" s="113" t="s">
        <v>62</v>
      </c>
      <c r="DD36" s="112" t="s">
        <v>62</v>
      </c>
      <c r="DE36" s="113" t="s">
        <v>62</v>
      </c>
      <c r="DF36" s="113" t="s">
        <v>62</v>
      </c>
      <c r="DG36" s="112" t="s">
        <v>62</v>
      </c>
      <c r="DH36" s="113" t="s">
        <v>62</v>
      </c>
      <c r="DI36" s="30">
        <v>28</v>
      </c>
      <c r="DJ36" s="42" t="str">
        <f t="shared" si="20"/>
        <v>NO CUMPLE</v>
      </c>
      <c r="DK36" s="42" t="str">
        <f t="shared" si="21"/>
        <v>NO CUMPLE</v>
      </c>
      <c r="DL36" s="42" t="str">
        <f t="shared" si="22"/>
        <v>NO CUMPLE</v>
      </c>
      <c r="DM36" s="42" t="str">
        <f t="shared" si="23"/>
        <v>NO CUMPLE</v>
      </c>
      <c r="DN36" s="42" t="str">
        <f t="shared" si="24"/>
        <v>NO CUMPLE</v>
      </c>
      <c r="DO36" s="42" t="str">
        <f t="shared" si="25"/>
        <v>NO CUMPLE</v>
      </c>
      <c r="DP36" s="42" t="str">
        <f t="shared" si="26"/>
        <v>NO CUMPLE</v>
      </c>
      <c r="DQ36" s="42" t="str">
        <f t="shared" si="27"/>
        <v>NO CUMPLE</v>
      </c>
      <c r="DR36" s="42" t="str">
        <f t="shared" si="28"/>
        <v>NO CUMPLE</v>
      </c>
      <c r="DS36" s="42" t="str">
        <f t="shared" si="29"/>
        <v>NO CUMPLE</v>
      </c>
      <c r="DT36" s="42" t="str">
        <f t="shared" si="30"/>
        <v>NO CUMPLE</v>
      </c>
      <c r="DU36" s="42" t="str">
        <f t="shared" si="31"/>
        <v>NO CUMPLE</v>
      </c>
      <c r="DV36" s="42" t="str">
        <f t="shared" si="32"/>
        <v>NO CUMPLE</v>
      </c>
      <c r="DW36" s="42" t="str">
        <f t="shared" si="33"/>
        <v>NO CUMPLE</v>
      </c>
      <c r="DX36" s="42" t="str">
        <f t="shared" si="34"/>
        <v>NO CUMPLE</v>
      </c>
      <c r="DY36" s="42" t="str">
        <f t="shared" si="35"/>
        <v>NO CUMPLE</v>
      </c>
      <c r="DZ36" s="42" t="str">
        <f t="shared" si="36"/>
        <v>NO CUMPLE</v>
      </c>
      <c r="EA36" s="42" t="str">
        <f t="shared" si="37"/>
        <v>NO CUMPLE</v>
      </c>
      <c r="EB36" s="42" t="str">
        <f t="shared" si="38"/>
        <v>NO CUMPLE</v>
      </c>
      <c r="EC36" s="42" t="str">
        <f t="shared" si="39"/>
        <v>NO CUMPLE</v>
      </c>
      <c r="ED36" s="30">
        <v>28</v>
      </c>
      <c r="EE36" s="129" t="s">
        <v>61</v>
      </c>
      <c r="EF36" s="129" t="s">
        <v>61</v>
      </c>
      <c r="EG36" s="129" t="s">
        <v>61</v>
      </c>
      <c r="EH36" s="65" t="s">
        <v>61</v>
      </c>
      <c r="EI36" s="65" t="s">
        <v>61</v>
      </c>
      <c r="EJ36" s="65" t="s">
        <v>61</v>
      </c>
      <c r="EK36" s="65" t="s">
        <v>61</v>
      </c>
      <c r="EL36" s="65" t="s">
        <v>61</v>
      </c>
      <c r="EM36" s="65" t="s">
        <v>61</v>
      </c>
      <c r="EN36" s="65" t="s">
        <v>61</v>
      </c>
      <c r="EO36" s="65" t="s">
        <v>61</v>
      </c>
      <c r="EP36" s="65" t="s">
        <v>61</v>
      </c>
      <c r="EQ36" s="65" t="s">
        <v>61</v>
      </c>
      <c r="ER36" s="65" t="s">
        <v>61</v>
      </c>
      <c r="ES36" s="65" t="s">
        <v>61</v>
      </c>
      <c r="ET36" s="122" t="s">
        <v>63</v>
      </c>
      <c r="EU36" s="65" t="s">
        <v>61</v>
      </c>
      <c r="EV36" s="65" t="s">
        <v>61</v>
      </c>
      <c r="EW36" s="122" t="s">
        <v>62</v>
      </c>
      <c r="EX36" s="65" t="s">
        <v>61</v>
      </c>
      <c r="EY36" s="30">
        <v>28</v>
      </c>
      <c r="EZ36" s="129" t="s">
        <v>61</v>
      </c>
      <c r="FA36" s="129" t="s">
        <v>61</v>
      </c>
      <c r="FB36" s="129" t="s">
        <v>61</v>
      </c>
      <c r="FC36" s="65" t="s">
        <v>61</v>
      </c>
      <c r="FD36" s="65" t="s">
        <v>61</v>
      </c>
      <c r="FE36" s="65" t="s">
        <v>61</v>
      </c>
      <c r="FF36" s="65" t="s">
        <v>61</v>
      </c>
      <c r="FG36" s="65" t="s">
        <v>61</v>
      </c>
      <c r="FH36" s="65" t="s">
        <v>61</v>
      </c>
      <c r="FI36" s="65" t="s">
        <v>61</v>
      </c>
      <c r="FJ36" s="65" t="s">
        <v>61</v>
      </c>
      <c r="FK36" s="65" t="s">
        <v>61</v>
      </c>
      <c r="FL36" s="65" t="s">
        <v>61</v>
      </c>
      <c r="FM36" s="65" t="s">
        <v>61</v>
      </c>
      <c r="FN36" s="65" t="s">
        <v>61</v>
      </c>
      <c r="FO36" s="122" t="s">
        <v>62</v>
      </c>
      <c r="FP36" s="65" t="s">
        <v>61</v>
      </c>
      <c r="FQ36" s="65" t="s">
        <v>61</v>
      </c>
      <c r="FR36" s="122" t="s">
        <v>63</v>
      </c>
      <c r="FS36" s="65" t="s">
        <v>61</v>
      </c>
      <c r="FT36" s="30">
        <v>28</v>
      </c>
      <c r="FU36" s="24" t="str">
        <f t="shared" si="40"/>
        <v/>
      </c>
      <c r="FV36" s="24" t="str">
        <f t="shared" si="41"/>
        <v/>
      </c>
      <c r="FW36" s="24" t="str">
        <f t="shared" si="42"/>
        <v/>
      </c>
      <c r="FX36" s="24" t="str">
        <f t="shared" si="43"/>
        <v/>
      </c>
      <c r="FY36" s="24" t="str">
        <f t="shared" si="44"/>
        <v/>
      </c>
      <c r="FZ36" s="24" t="str">
        <f t="shared" si="45"/>
        <v/>
      </c>
      <c r="GA36" s="24" t="str">
        <f t="shared" si="46"/>
        <v/>
      </c>
      <c r="GB36" s="24" t="str">
        <f t="shared" si="47"/>
        <v/>
      </c>
      <c r="GC36" s="24" t="str">
        <f t="shared" si="48"/>
        <v/>
      </c>
      <c r="GD36" s="24" t="str">
        <f t="shared" si="49"/>
        <v/>
      </c>
      <c r="GE36" s="24" t="str">
        <f t="shared" si="50"/>
        <v/>
      </c>
      <c r="GF36" s="24" t="str">
        <f t="shared" si="51"/>
        <v/>
      </c>
      <c r="GG36" s="24" t="str">
        <f t="shared" si="52"/>
        <v/>
      </c>
      <c r="GH36" s="24" t="str">
        <f t="shared" si="53"/>
        <v/>
      </c>
      <c r="GI36" s="24" t="str">
        <f t="shared" si="54"/>
        <v/>
      </c>
      <c r="GJ36" s="24" t="str">
        <f t="shared" si="55"/>
        <v/>
      </c>
      <c r="GK36" s="24" t="str">
        <f t="shared" si="56"/>
        <v/>
      </c>
      <c r="GL36" s="24" t="str">
        <f t="shared" si="57"/>
        <v/>
      </c>
      <c r="GM36" s="24" t="str">
        <f t="shared" si="58"/>
        <v/>
      </c>
      <c r="GN36" s="24" t="str">
        <f t="shared" si="59"/>
        <v/>
      </c>
      <c r="GO36" s="24">
        <v>73339999.396860003</v>
      </c>
      <c r="GP36" s="24">
        <v>73339999.396860003</v>
      </c>
      <c r="GQ36" s="44">
        <f t="shared" si="60"/>
        <v>0</v>
      </c>
      <c r="GR36" s="44">
        <f t="shared" si="156"/>
        <v>0</v>
      </c>
      <c r="GS36" s="145">
        <f t="shared" si="203"/>
        <v>0</v>
      </c>
      <c r="GT36" s="45">
        <f t="shared" si="205"/>
        <v>0</v>
      </c>
      <c r="GU36" s="30">
        <v>28</v>
      </c>
      <c r="GV36" s="46" t="str">
        <f t="shared" si="61"/>
        <v/>
      </c>
      <c r="GW36" s="46" t="str">
        <f t="shared" si="62"/>
        <v/>
      </c>
      <c r="GX36" s="46" t="str">
        <f t="shared" si="63"/>
        <v/>
      </c>
      <c r="GY36" s="46" t="str">
        <f t="shared" si="64"/>
        <v/>
      </c>
      <c r="GZ36" s="46" t="str">
        <f t="shared" si="65"/>
        <v/>
      </c>
      <c r="HA36" s="46" t="str">
        <f t="shared" si="66"/>
        <v/>
      </c>
      <c r="HB36" s="46" t="str">
        <f t="shared" si="67"/>
        <v/>
      </c>
      <c r="HC36" s="46" t="str">
        <f t="shared" si="68"/>
        <v/>
      </c>
      <c r="HD36" s="46" t="str">
        <f t="shared" si="69"/>
        <v/>
      </c>
      <c r="HE36" s="46" t="str">
        <f t="shared" si="70"/>
        <v/>
      </c>
      <c r="HF36" s="46" t="str">
        <f t="shared" si="71"/>
        <v/>
      </c>
      <c r="HG36" s="46" t="str">
        <f t="shared" si="72"/>
        <v/>
      </c>
      <c r="HH36" s="46" t="str">
        <f t="shared" si="73"/>
        <v/>
      </c>
      <c r="HI36" s="46" t="str">
        <f t="shared" si="74"/>
        <v/>
      </c>
      <c r="HJ36" s="46" t="str">
        <f t="shared" si="75"/>
        <v/>
      </c>
      <c r="HK36" s="46" t="str">
        <f t="shared" si="76"/>
        <v/>
      </c>
      <c r="HL36" s="46" t="str">
        <f t="shared" si="77"/>
        <v/>
      </c>
      <c r="HM36" s="46" t="str">
        <f t="shared" si="78"/>
        <v/>
      </c>
      <c r="HN36" s="46" t="str">
        <f t="shared" si="79"/>
        <v/>
      </c>
      <c r="HO36" s="46" t="str">
        <f t="shared" si="80"/>
        <v/>
      </c>
      <c r="HP36" s="30">
        <v>28</v>
      </c>
      <c r="HQ36" s="47" t="str">
        <f t="shared" si="81"/>
        <v/>
      </c>
      <c r="HR36" s="47" t="str">
        <f t="shared" si="82"/>
        <v/>
      </c>
      <c r="HS36" s="47" t="str">
        <f t="shared" si="83"/>
        <v/>
      </c>
      <c r="HT36" s="47" t="str">
        <f t="shared" si="84"/>
        <v/>
      </c>
      <c r="HU36" s="47" t="str">
        <f t="shared" si="85"/>
        <v/>
      </c>
      <c r="HV36" s="47" t="str">
        <f t="shared" si="86"/>
        <v/>
      </c>
      <c r="HW36" s="47" t="str">
        <f t="shared" si="87"/>
        <v/>
      </c>
      <c r="HX36" s="47" t="str">
        <f t="shared" si="88"/>
        <v/>
      </c>
      <c r="HY36" s="47" t="str">
        <f t="shared" si="89"/>
        <v/>
      </c>
      <c r="HZ36" s="47" t="str">
        <f t="shared" si="90"/>
        <v/>
      </c>
      <c r="IA36" s="47" t="str">
        <f t="shared" si="91"/>
        <v/>
      </c>
      <c r="IB36" s="47" t="str">
        <f t="shared" si="92"/>
        <v/>
      </c>
      <c r="IC36" s="47" t="str">
        <f t="shared" si="93"/>
        <v/>
      </c>
      <c r="ID36" s="47" t="str">
        <f t="shared" si="94"/>
        <v/>
      </c>
      <c r="IE36" s="47" t="str">
        <f t="shared" si="95"/>
        <v/>
      </c>
      <c r="IF36" s="47" t="str">
        <f t="shared" si="96"/>
        <v/>
      </c>
      <c r="IG36" s="47" t="str">
        <f t="shared" si="97"/>
        <v/>
      </c>
      <c r="IH36" s="47" t="str">
        <f t="shared" si="98"/>
        <v/>
      </c>
      <c r="II36" s="47" t="str">
        <f t="shared" si="99"/>
        <v/>
      </c>
      <c r="IJ36" s="47" t="str">
        <f t="shared" si="100"/>
        <v/>
      </c>
      <c r="IK36" s="30">
        <v>28</v>
      </c>
      <c r="IL36" s="48" t="str">
        <f t="shared" si="158"/>
        <v/>
      </c>
      <c r="IM36" s="48" t="str">
        <f t="shared" si="159"/>
        <v/>
      </c>
      <c r="IN36" s="48" t="str">
        <f t="shared" si="160"/>
        <v/>
      </c>
      <c r="IO36" s="48" t="str">
        <f t="shared" si="161"/>
        <v/>
      </c>
      <c r="IP36" s="48" t="str">
        <f t="shared" si="162"/>
        <v/>
      </c>
      <c r="IQ36" s="48" t="str">
        <f t="shared" si="163"/>
        <v/>
      </c>
      <c r="IR36" s="48" t="str">
        <f t="shared" si="164"/>
        <v/>
      </c>
      <c r="IS36" s="48" t="str">
        <f t="shared" si="165"/>
        <v/>
      </c>
      <c r="IT36" s="48" t="str">
        <f t="shared" si="166"/>
        <v/>
      </c>
      <c r="IU36" s="48" t="str">
        <f t="shared" si="167"/>
        <v/>
      </c>
      <c r="IV36" s="48" t="str">
        <f t="shared" si="168"/>
        <v/>
      </c>
      <c r="IW36" s="48" t="str">
        <f t="shared" si="169"/>
        <v/>
      </c>
      <c r="IX36" s="48" t="str">
        <f t="shared" si="170"/>
        <v/>
      </c>
      <c r="IY36" s="48" t="str">
        <f t="shared" si="171"/>
        <v/>
      </c>
      <c r="IZ36" s="48" t="str">
        <f t="shared" si="172"/>
        <v/>
      </c>
      <c r="JA36" s="48" t="str">
        <f t="shared" si="173"/>
        <v/>
      </c>
      <c r="JB36" s="48" t="str">
        <f t="shared" si="174"/>
        <v/>
      </c>
      <c r="JC36" s="48" t="str">
        <f t="shared" si="175"/>
        <v/>
      </c>
      <c r="JD36" s="48" t="str">
        <f t="shared" si="176"/>
        <v/>
      </c>
      <c r="JE36" s="48" t="str">
        <f t="shared" si="177"/>
        <v/>
      </c>
      <c r="JF36" s="49">
        <f t="shared" si="102"/>
        <v>0</v>
      </c>
      <c r="JG36" s="49">
        <f t="shared" si="178"/>
        <v>0</v>
      </c>
      <c r="JH36" s="30">
        <v>28</v>
      </c>
      <c r="JI36" s="50" t="str">
        <f t="shared" si="179"/>
        <v/>
      </c>
      <c r="JJ36" s="50" t="str">
        <f t="shared" si="180"/>
        <v/>
      </c>
      <c r="JK36" s="50" t="str">
        <f t="shared" si="181"/>
        <v/>
      </c>
      <c r="JL36" s="50" t="str">
        <f t="shared" si="182"/>
        <v/>
      </c>
      <c r="JM36" s="50" t="str">
        <f t="shared" si="183"/>
        <v/>
      </c>
      <c r="JN36" s="50" t="str">
        <f t="shared" si="184"/>
        <v/>
      </c>
      <c r="JO36" s="50" t="str">
        <f t="shared" si="185"/>
        <v/>
      </c>
      <c r="JP36" s="50" t="str">
        <f t="shared" si="186"/>
        <v/>
      </c>
      <c r="JQ36" s="50" t="str">
        <f t="shared" si="187"/>
        <v/>
      </c>
      <c r="JR36" s="50" t="str">
        <f t="shared" si="188"/>
        <v/>
      </c>
      <c r="JS36" s="50" t="str">
        <f t="shared" si="189"/>
        <v/>
      </c>
      <c r="JT36" s="50" t="str">
        <f t="shared" si="190"/>
        <v/>
      </c>
      <c r="JU36" s="50" t="str">
        <f t="shared" si="191"/>
        <v/>
      </c>
      <c r="JV36" s="50" t="str">
        <f t="shared" si="192"/>
        <v/>
      </c>
      <c r="JW36" s="50" t="str">
        <f t="shared" si="193"/>
        <v/>
      </c>
      <c r="JX36" s="50" t="str">
        <f t="shared" si="194"/>
        <v/>
      </c>
      <c r="JY36" s="50" t="str">
        <f t="shared" si="195"/>
        <v/>
      </c>
      <c r="JZ36" s="50" t="str">
        <f t="shared" si="196"/>
        <v/>
      </c>
      <c r="KA36" s="50" t="str">
        <f t="shared" si="197"/>
        <v/>
      </c>
      <c r="KB36" s="50" t="str">
        <f t="shared" si="198"/>
        <v/>
      </c>
      <c r="KC36" s="30">
        <v>28</v>
      </c>
      <c r="KD36" s="121"/>
      <c r="KE36" s="121"/>
      <c r="KF36" s="121"/>
      <c r="KG36" s="130"/>
      <c r="KH36" s="130"/>
      <c r="KI36" s="130"/>
      <c r="KJ36" s="130"/>
      <c r="KK36" s="130"/>
      <c r="KL36" s="130"/>
      <c r="KM36" s="130"/>
      <c r="KN36" s="130"/>
      <c r="KO36" s="130"/>
      <c r="KP36" s="130"/>
      <c r="KQ36" s="130"/>
      <c r="KR36" s="130"/>
      <c r="KS36" s="122">
        <v>36</v>
      </c>
      <c r="KT36" s="130"/>
      <c r="KU36" s="130"/>
      <c r="KV36" s="122">
        <v>24</v>
      </c>
      <c r="KW36" s="130"/>
      <c r="KX36" s="30">
        <v>28</v>
      </c>
      <c r="KY36" s="67">
        <f t="shared" si="113"/>
        <v>0</v>
      </c>
      <c r="KZ36" s="67">
        <f t="shared" si="114"/>
        <v>0</v>
      </c>
      <c r="LA36" s="67">
        <f t="shared" si="115"/>
        <v>0</v>
      </c>
      <c r="LB36" s="67">
        <f t="shared" si="116"/>
        <v>0</v>
      </c>
      <c r="LC36" s="67">
        <f t="shared" si="117"/>
        <v>0</v>
      </c>
      <c r="LD36" s="67">
        <f t="shared" si="118"/>
        <v>0</v>
      </c>
      <c r="LE36" s="67">
        <f t="shared" si="119"/>
        <v>0</v>
      </c>
      <c r="LF36" s="67">
        <f t="shared" si="120"/>
        <v>0</v>
      </c>
      <c r="LG36" s="67">
        <f t="shared" si="121"/>
        <v>0</v>
      </c>
      <c r="LH36" s="67">
        <f t="shared" si="122"/>
        <v>0</v>
      </c>
      <c r="LI36" s="67">
        <f t="shared" si="123"/>
        <v>0</v>
      </c>
      <c r="LJ36" s="67">
        <f t="shared" si="124"/>
        <v>0</v>
      </c>
      <c r="LK36" s="67">
        <f t="shared" si="125"/>
        <v>0</v>
      </c>
      <c r="LL36" s="67">
        <f t="shared" si="126"/>
        <v>0</v>
      </c>
      <c r="LM36" s="67">
        <f t="shared" si="127"/>
        <v>0</v>
      </c>
      <c r="LN36" s="67">
        <f t="shared" si="128"/>
        <v>10</v>
      </c>
      <c r="LO36" s="67">
        <f t="shared" si="129"/>
        <v>0</v>
      </c>
      <c r="LP36" s="67">
        <f t="shared" si="130"/>
        <v>0</v>
      </c>
      <c r="LQ36" s="67">
        <f t="shared" si="131"/>
        <v>0</v>
      </c>
      <c r="LR36" s="67">
        <f t="shared" si="132"/>
        <v>0</v>
      </c>
      <c r="LS36" s="30">
        <v>28</v>
      </c>
      <c r="LT36" s="51" t="str">
        <f t="shared" si="133"/>
        <v/>
      </c>
      <c r="LU36" s="51" t="str">
        <f t="shared" si="134"/>
        <v/>
      </c>
      <c r="LV36" s="51" t="str">
        <f t="shared" si="135"/>
        <v/>
      </c>
      <c r="LW36" s="51" t="str">
        <f t="shared" si="136"/>
        <v/>
      </c>
      <c r="LX36" s="51" t="str">
        <f t="shared" si="137"/>
        <v/>
      </c>
      <c r="LY36" s="51" t="str">
        <f t="shared" si="138"/>
        <v/>
      </c>
      <c r="LZ36" s="51" t="str">
        <f t="shared" si="139"/>
        <v/>
      </c>
      <c r="MA36" s="51" t="str">
        <f t="shared" si="140"/>
        <v/>
      </c>
      <c r="MB36" s="51" t="str">
        <f t="shared" si="141"/>
        <v/>
      </c>
      <c r="MC36" s="51" t="str">
        <f t="shared" si="142"/>
        <v/>
      </c>
      <c r="MD36" s="51" t="str">
        <f t="shared" si="143"/>
        <v/>
      </c>
      <c r="ME36" s="51" t="str">
        <f t="shared" si="144"/>
        <v/>
      </c>
      <c r="MF36" s="51" t="str">
        <f t="shared" si="145"/>
        <v/>
      </c>
      <c r="MG36" s="51" t="str">
        <f t="shared" si="146"/>
        <v/>
      </c>
      <c r="MH36" s="51" t="str">
        <f t="shared" si="147"/>
        <v/>
      </c>
      <c r="MI36" s="51" t="str">
        <f t="shared" si="148"/>
        <v/>
      </c>
      <c r="MJ36" s="51" t="str">
        <f t="shared" si="149"/>
        <v/>
      </c>
      <c r="MK36" s="51" t="str">
        <f t="shared" si="150"/>
        <v/>
      </c>
      <c r="ML36" s="51" t="str">
        <f t="shared" si="151"/>
        <v/>
      </c>
      <c r="MM36" s="51" t="str">
        <f t="shared" si="152"/>
        <v/>
      </c>
      <c r="MN36" s="144">
        <f t="shared" si="153"/>
        <v>0</v>
      </c>
      <c r="MO36" s="29" t="str">
        <f t="shared" si="154"/>
        <v>DESIERTO</v>
      </c>
      <c r="MP36" s="68" t="str">
        <f t="shared" si="155"/>
        <v>DESIERTO</v>
      </c>
      <c r="MQ36" s="30">
        <v>28</v>
      </c>
      <c r="MR36" s="137" t="str">
        <f t="shared" si="199"/>
        <v>D</v>
      </c>
      <c r="MS36" s="137">
        <f t="shared" si="200"/>
        <v>73339999.396860003</v>
      </c>
    </row>
    <row r="37" spans="2:357" s="53" customFormat="1" ht="45" x14ac:dyDescent="0.15">
      <c r="B37" s="76" t="s">
        <v>95</v>
      </c>
      <c r="C37" s="78" t="s">
        <v>105</v>
      </c>
      <c r="D37" s="78" t="s">
        <v>106</v>
      </c>
      <c r="E37" s="76" t="s">
        <v>109</v>
      </c>
      <c r="F37" s="76">
        <v>25</v>
      </c>
      <c r="G37" s="23">
        <v>9366333.3067499995</v>
      </c>
      <c r="H37" s="30">
        <v>29</v>
      </c>
      <c r="I37" s="111" t="s">
        <v>61</v>
      </c>
      <c r="J37" s="105" t="s">
        <v>61</v>
      </c>
      <c r="K37" s="111" t="s">
        <v>61</v>
      </c>
      <c r="L37" s="101" t="s">
        <v>61</v>
      </c>
      <c r="M37" s="101" t="s">
        <v>61</v>
      </c>
      <c r="N37" s="101" t="s">
        <v>61</v>
      </c>
      <c r="O37" s="101" t="s">
        <v>61</v>
      </c>
      <c r="P37" s="101" t="s">
        <v>61</v>
      </c>
      <c r="Q37" s="101" t="s">
        <v>61</v>
      </c>
      <c r="R37" s="101" t="s">
        <v>61</v>
      </c>
      <c r="S37" s="101" t="s">
        <v>61</v>
      </c>
      <c r="T37" s="102" t="s">
        <v>61</v>
      </c>
      <c r="U37" s="102" t="s">
        <v>61</v>
      </c>
      <c r="V37" s="101" t="s">
        <v>61</v>
      </c>
      <c r="W37" s="102" t="s">
        <v>61</v>
      </c>
      <c r="X37" s="86">
        <v>7452375</v>
      </c>
      <c r="Y37" s="101" t="s">
        <v>61</v>
      </c>
      <c r="Z37" s="86">
        <v>8925000</v>
      </c>
      <c r="AA37" s="86">
        <v>10000000</v>
      </c>
      <c r="AB37" s="101" t="s">
        <v>61</v>
      </c>
      <c r="AC37" s="41">
        <v>29</v>
      </c>
      <c r="AD37" s="103" t="str">
        <f t="shared" si="0"/>
        <v>NC</v>
      </c>
      <c r="AE37" s="103" t="str">
        <f t="shared" si="1"/>
        <v>NC</v>
      </c>
      <c r="AF37" s="103" t="str">
        <f t="shared" si="2"/>
        <v>NC</v>
      </c>
      <c r="AG37" s="103" t="str">
        <f t="shared" si="3"/>
        <v>NC</v>
      </c>
      <c r="AH37" s="103" t="str">
        <f t="shared" si="4"/>
        <v>NC</v>
      </c>
      <c r="AI37" s="103" t="str">
        <f t="shared" si="5"/>
        <v>NC</v>
      </c>
      <c r="AJ37" s="103" t="str">
        <f t="shared" si="6"/>
        <v>NC</v>
      </c>
      <c r="AK37" s="103" t="str">
        <f t="shared" si="7"/>
        <v>NC</v>
      </c>
      <c r="AL37" s="103" t="str">
        <f t="shared" si="8"/>
        <v>NC</v>
      </c>
      <c r="AM37" s="103" t="str">
        <f t="shared" si="9"/>
        <v>NC</v>
      </c>
      <c r="AN37" s="103" t="str">
        <f t="shared" si="10"/>
        <v>NC</v>
      </c>
      <c r="AO37" s="103" t="str">
        <f t="shared" si="11"/>
        <v>NC</v>
      </c>
      <c r="AP37" s="103" t="str">
        <f t="shared" si="12"/>
        <v>NC</v>
      </c>
      <c r="AQ37" s="103" t="str">
        <f t="shared" si="13"/>
        <v>NC</v>
      </c>
      <c r="AR37" s="103" t="str">
        <f t="shared" si="14"/>
        <v>NC</v>
      </c>
      <c r="AS37" s="103">
        <f t="shared" si="15"/>
        <v>7452375</v>
      </c>
      <c r="AT37" s="103" t="str">
        <f t="shared" si="16"/>
        <v>NC</v>
      </c>
      <c r="AU37" s="103">
        <f t="shared" si="17"/>
        <v>8925000</v>
      </c>
      <c r="AV37" s="103" t="str">
        <f t="shared" si="18"/>
        <v/>
      </c>
      <c r="AW37" s="103" t="str">
        <f t="shared" si="19"/>
        <v>NC</v>
      </c>
      <c r="AX37" s="30">
        <v>29</v>
      </c>
      <c r="AY37" s="100" t="s">
        <v>63</v>
      </c>
      <c r="AZ37" s="94" t="s">
        <v>63</v>
      </c>
      <c r="BA37" s="100" t="s">
        <v>63</v>
      </c>
      <c r="BB37" s="92" t="s">
        <v>63</v>
      </c>
      <c r="BC37" s="92" t="s">
        <v>63</v>
      </c>
      <c r="BD37" s="92" t="s">
        <v>63</v>
      </c>
      <c r="BE37" s="92" t="s">
        <v>63</v>
      </c>
      <c r="BF37" s="92" t="s">
        <v>63</v>
      </c>
      <c r="BG37" s="92" t="s">
        <v>63</v>
      </c>
      <c r="BH37" s="92" t="s">
        <v>63</v>
      </c>
      <c r="BI37" s="92" t="s">
        <v>63</v>
      </c>
      <c r="BJ37" s="93" t="s">
        <v>63</v>
      </c>
      <c r="BK37" s="93" t="s">
        <v>63</v>
      </c>
      <c r="BL37" s="92" t="s">
        <v>63</v>
      </c>
      <c r="BM37" s="93" t="s">
        <v>63</v>
      </c>
      <c r="BN37" s="90" t="s">
        <v>62</v>
      </c>
      <c r="BO37" s="92" t="s">
        <v>63</v>
      </c>
      <c r="BP37" s="90" t="s">
        <v>62</v>
      </c>
      <c r="BQ37" s="90" t="s">
        <v>63</v>
      </c>
      <c r="BR37" s="92" t="s">
        <v>63</v>
      </c>
      <c r="BS37" s="30">
        <v>29</v>
      </c>
      <c r="BT37" s="100" t="s">
        <v>62</v>
      </c>
      <c r="BU37" s="94" t="s">
        <v>62</v>
      </c>
      <c r="BV37" s="100" t="s">
        <v>62</v>
      </c>
      <c r="BW37" s="92" t="s">
        <v>62</v>
      </c>
      <c r="BX37" s="92" t="s">
        <v>62</v>
      </c>
      <c r="BY37" s="92" t="s">
        <v>62</v>
      </c>
      <c r="BZ37" s="92" t="s">
        <v>63</v>
      </c>
      <c r="CA37" s="92" t="s">
        <v>62</v>
      </c>
      <c r="CB37" s="92" t="s">
        <v>62</v>
      </c>
      <c r="CC37" s="92" t="s">
        <v>62</v>
      </c>
      <c r="CD37" s="92" t="s">
        <v>63</v>
      </c>
      <c r="CE37" s="93" t="s">
        <v>62</v>
      </c>
      <c r="CF37" s="93" t="s">
        <v>62</v>
      </c>
      <c r="CG37" s="92" t="s">
        <v>63</v>
      </c>
      <c r="CH37" s="93" t="s">
        <v>62</v>
      </c>
      <c r="CI37" s="104" t="s">
        <v>63</v>
      </c>
      <c r="CJ37" s="92" t="s">
        <v>62</v>
      </c>
      <c r="CK37" s="104" t="s">
        <v>62</v>
      </c>
      <c r="CL37" s="104" t="s">
        <v>62</v>
      </c>
      <c r="CM37" s="92" t="s">
        <v>62</v>
      </c>
      <c r="CN37" s="30">
        <v>29</v>
      </c>
      <c r="CO37" s="121" t="s">
        <v>62</v>
      </c>
      <c r="CP37" s="115" t="s">
        <v>62</v>
      </c>
      <c r="CQ37" s="121" t="s">
        <v>62</v>
      </c>
      <c r="CR37" s="113" t="s">
        <v>62</v>
      </c>
      <c r="CS37" s="113" t="s">
        <v>62</v>
      </c>
      <c r="CT37" s="113" t="s">
        <v>62</v>
      </c>
      <c r="CU37" s="113" t="s">
        <v>62</v>
      </c>
      <c r="CV37" s="113" t="s">
        <v>62</v>
      </c>
      <c r="CW37" s="113" t="s">
        <v>62</v>
      </c>
      <c r="CX37" s="113" t="s">
        <v>62</v>
      </c>
      <c r="CY37" s="113" t="s">
        <v>63</v>
      </c>
      <c r="CZ37" s="114" t="s">
        <v>62</v>
      </c>
      <c r="DA37" s="114" t="s">
        <v>62</v>
      </c>
      <c r="DB37" s="113" t="s">
        <v>62</v>
      </c>
      <c r="DC37" s="114" t="s">
        <v>62</v>
      </c>
      <c r="DD37" s="112" t="s">
        <v>62</v>
      </c>
      <c r="DE37" s="113" t="s">
        <v>62</v>
      </c>
      <c r="DF37" s="112" t="s">
        <v>62</v>
      </c>
      <c r="DG37" s="112" t="s">
        <v>62</v>
      </c>
      <c r="DH37" s="113" t="s">
        <v>62</v>
      </c>
      <c r="DI37" s="29">
        <v>29</v>
      </c>
      <c r="DJ37" s="42" t="str">
        <f t="shared" si="20"/>
        <v>NO CUMPLE</v>
      </c>
      <c r="DK37" s="42" t="str">
        <f t="shared" si="21"/>
        <v>NO CUMPLE</v>
      </c>
      <c r="DL37" s="42" t="str">
        <f t="shared" si="22"/>
        <v>NO CUMPLE</v>
      </c>
      <c r="DM37" s="42" t="str">
        <f t="shared" si="23"/>
        <v>NO CUMPLE</v>
      </c>
      <c r="DN37" s="42" t="str">
        <f t="shared" si="24"/>
        <v>NO CUMPLE</v>
      </c>
      <c r="DO37" s="42" t="str">
        <f t="shared" si="25"/>
        <v>NO CUMPLE</v>
      </c>
      <c r="DP37" s="42" t="str">
        <f t="shared" si="26"/>
        <v>NO CUMPLE</v>
      </c>
      <c r="DQ37" s="42" t="str">
        <f t="shared" si="27"/>
        <v>NO CUMPLE</v>
      </c>
      <c r="DR37" s="42" t="str">
        <f t="shared" si="28"/>
        <v>NO CUMPLE</v>
      </c>
      <c r="DS37" s="42" t="str">
        <f t="shared" si="29"/>
        <v>NO CUMPLE</v>
      </c>
      <c r="DT37" s="42" t="str">
        <f t="shared" si="30"/>
        <v>NO CUMPLE</v>
      </c>
      <c r="DU37" s="42" t="str">
        <f t="shared" si="31"/>
        <v>NO CUMPLE</v>
      </c>
      <c r="DV37" s="42" t="str">
        <f t="shared" si="32"/>
        <v>NO CUMPLE</v>
      </c>
      <c r="DW37" s="42" t="str">
        <f t="shared" si="33"/>
        <v>NO CUMPLE</v>
      </c>
      <c r="DX37" s="42" t="str">
        <f t="shared" si="34"/>
        <v>NO CUMPLE</v>
      </c>
      <c r="DY37" s="42" t="str">
        <f t="shared" si="35"/>
        <v>NO CUMPLE</v>
      </c>
      <c r="DZ37" s="42" t="str">
        <f t="shared" si="36"/>
        <v>NO CUMPLE</v>
      </c>
      <c r="EA37" s="42" t="str">
        <f t="shared" si="37"/>
        <v>CUMPLE</v>
      </c>
      <c r="EB37" s="42" t="str">
        <f t="shared" si="38"/>
        <v>NO CUMPLE</v>
      </c>
      <c r="EC37" s="42" t="str">
        <f t="shared" si="39"/>
        <v>NO CUMPLE</v>
      </c>
      <c r="ED37" s="30">
        <v>29</v>
      </c>
      <c r="EE37" s="129" t="s">
        <v>61</v>
      </c>
      <c r="EF37" s="124" t="s">
        <v>61</v>
      </c>
      <c r="EG37" s="129" t="s">
        <v>61</v>
      </c>
      <c r="EH37" s="65" t="s">
        <v>61</v>
      </c>
      <c r="EI37" s="65" t="s">
        <v>61</v>
      </c>
      <c r="EJ37" s="65" t="s">
        <v>61</v>
      </c>
      <c r="EK37" s="65" t="s">
        <v>61</v>
      </c>
      <c r="EL37" s="65" t="s">
        <v>61</v>
      </c>
      <c r="EM37" s="65" t="s">
        <v>61</v>
      </c>
      <c r="EN37" s="65" t="s">
        <v>61</v>
      </c>
      <c r="EO37" s="65" t="s">
        <v>61</v>
      </c>
      <c r="EP37" s="123" t="s">
        <v>61</v>
      </c>
      <c r="EQ37" s="123" t="s">
        <v>61</v>
      </c>
      <c r="ER37" s="65" t="s">
        <v>61</v>
      </c>
      <c r="ES37" s="123" t="s">
        <v>61</v>
      </c>
      <c r="ET37" s="122" t="s">
        <v>62</v>
      </c>
      <c r="EU37" s="65" t="s">
        <v>61</v>
      </c>
      <c r="EV37" s="122" t="s">
        <v>62</v>
      </c>
      <c r="EW37" s="122" t="s">
        <v>63</v>
      </c>
      <c r="EX37" s="65" t="s">
        <v>61</v>
      </c>
      <c r="EY37" s="30">
        <v>29</v>
      </c>
      <c r="EZ37" s="129" t="s">
        <v>61</v>
      </c>
      <c r="FA37" s="124" t="s">
        <v>61</v>
      </c>
      <c r="FB37" s="129" t="s">
        <v>61</v>
      </c>
      <c r="FC37" s="65" t="s">
        <v>61</v>
      </c>
      <c r="FD37" s="65" t="s">
        <v>61</v>
      </c>
      <c r="FE37" s="65" t="s">
        <v>61</v>
      </c>
      <c r="FF37" s="65" t="s">
        <v>61</v>
      </c>
      <c r="FG37" s="65" t="s">
        <v>61</v>
      </c>
      <c r="FH37" s="65" t="s">
        <v>61</v>
      </c>
      <c r="FI37" s="65" t="s">
        <v>61</v>
      </c>
      <c r="FJ37" s="65" t="s">
        <v>61</v>
      </c>
      <c r="FK37" s="123" t="s">
        <v>61</v>
      </c>
      <c r="FL37" s="123" t="s">
        <v>61</v>
      </c>
      <c r="FM37" s="65" t="s">
        <v>61</v>
      </c>
      <c r="FN37" s="123" t="s">
        <v>61</v>
      </c>
      <c r="FO37" s="122" t="s">
        <v>62</v>
      </c>
      <c r="FP37" s="65" t="s">
        <v>61</v>
      </c>
      <c r="FQ37" s="122" t="s">
        <v>62</v>
      </c>
      <c r="FR37" s="122" t="s">
        <v>63</v>
      </c>
      <c r="FS37" s="65" t="s">
        <v>61</v>
      </c>
      <c r="FT37" s="30">
        <v>29</v>
      </c>
      <c r="FU37" s="24" t="str">
        <f t="shared" si="40"/>
        <v/>
      </c>
      <c r="FV37" s="24" t="str">
        <f t="shared" si="41"/>
        <v/>
      </c>
      <c r="FW37" s="24" t="str">
        <f t="shared" si="42"/>
        <v/>
      </c>
      <c r="FX37" s="24" t="str">
        <f t="shared" si="43"/>
        <v/>
      </c>
      <c r="FY37" s="24" t="str">
        <f t="shared" si="44"/>
        <v/>
      </c>
      <c r="FZ37" s="24" t="str">
        <f t="shared" si="45"/>
        <v/>
      </c>
      <c r="GA37" s="24" t="str">
        <f t="shared" si="46"/>
        <v/>
      </c>
      <c r="GB37" s="24" t="str">
        <f t="shared" si="47"/>
        <v/>
      </c>
      <c r="GC37" s="24" t="str">
        <f t="shared" si="48"/>
        <v/>
      </c>
      <c r="GD37" s="24" t="str">
        <f t="shared" si="49"/>
        <v/>
      </c>
      <c r="GE37" s="24" t="str">
        <f t="shared" si="50"/>
        <v/>
      </c>
      <c r="GF37" s="24" t="str">
        <f t="shared" si="51"/>
        <v/>
      </c>
      <c r="GG37" s="24" t="str">
        <f t="shared" si="52"/>
        <v/>
      </c>
      <c r="GH37" s="24" t="str">
        <f t="shared" si="53"/>
        <v/>
      </c>
      <c r="GI37" s="24" t="str">
        <f t="shared" si="54"/>
        <v/>
      </c>
      <c r="GJ37" s="24" t="str">
        <f t="shared" si="55"/>
        <v/>
      </c>
      <c r="GK37" s="24" t="str">
        <f t="shared" si="56"/>
        <v/>
      </c>
      <c r="GL37" s="24">
        <f t="shared" si="57"/>
        <v>8925000</v>
      </c>
      <c r="GM37" s="24" t="str">
        <f t="shared" si="58"/>
        <v/>
      </c>
      <c r="GN37" s="24" t="str">
        <f t="shared" si="59"/>
        <v/>
      </c>
      <c r="GO37" s="24">
        <v>9366333.3067499995</v>
      </c>
      <c r="GP37" s="24">
        <v>9366333.3067499995</v>
      </c>
      <c r="GQ37" s="44">
        <f t="shared" si="60"/>
        <v>1</v>
      </c>
      <c r="GR37" s="44">
        <f t="shared" si="156"/>
        <v>1</v>
      </c>
      <c r="GS37" s="145">
        <f t="shared" si="203"/>
        <v>9145666.6500000004</v>
      </c>
      <c r="GT37" s="45">
        <f t="shared" si="205"/>
        <v>34296.249937500004</v>
      </c>
      <c r="GU37" s="30">
        <v>29</v>
      </c>
      <c r="GV37" s="46" t="str">
        <f t="shared" si="61"/>
        <v/>
      </c>
      <c r="GW37" s="46" t="str">
        <f t="shared" si="62"/>
        <v/>
      </c>
      <c r="GX37" s="46" t="str">
        <f t="shared" si="63"/>
        <v/>
      </c>
      <c r="GY37" s="46" t="str">
        <f t="shared" si="64"/>
        <v/>
      </c>
      <c r="GZ37" s="46" t="str">
        <f t="shared" si="65"/>
        <v/>
      </c>
      <c r="HA37" s="46" t="str">
        <f t="shared" si="66"/>
        <v/>
      </c>
      <c r="HB37" s="46" t="str">
        <f t="shared" si="67"/>
        <v/>
      </c>
      <c r="HC37" s="46" t="str">
        <f t="shared" si="68"/>
        <v/>
      </c>
      <c r="HD37" s="46" t="str">
        <f t="shared" si="69"/>
        <v/>
      </c>
      <c r="HE37" s="46" t="str">
        <f t="shared" si="70"/>
        <v/>
      </c>
      <c r="HF37" s="46" t="str">
        <f t="shared" si="71"/>
        <v/>
      </c>
      <c r="HG37" s="46" t="str">
        <f t="shared" si="72"/>
        <v/>
      </c>
      <c r="HH37" s="46" t="str">
        <f t="shared" si="73"/>
        <v/>
      </c>
      <c r="HI37" s="46" t="str">
        <f t="shared" si="74"/>
        <v/>
      </c>
      <c r="HJ37" s="46" t="str">
        <f t="shared" si="75"/>
        <v/>
      </c>
      <c r="HK37" s="46" t="str">
        <f t="shared" si="76"/>
        <v/>
      </c>
      <c r="HL37" s="46" t="str">
        <f t="shared" si="77"/>
        <v/>
      </c>
      <c r="HM37" s="46">
        <f t="shared" si="78"/>
        <v>26023.25331855387</v>
      </c>
      <c r="HN37" s="46" t="str">
        <f t="shared" si="79"/>
        <v/>
      </c>
      <c r="HO37" s="46" t="str">
        <f t="shared" si="80"/>
        <v/>
      </c>
      <c r="HP37" s="29">
        <v>29</v>
      </c>
      <c r="HQ37" s="47" t="str">
        <f t="shared" si="81"/>
        <v/>
      </c>
      <c r="HR37" s="47" t="str">
        <f t="shared" si="82"/>
        <v/>
      </c>
      <c r="HS37" s="47" t="str">
        <f t="shared" si="83"/>
        <v/>
      </c>
      <c r="HT37" s="47" t="str">
        <f t="shared" si="84"/>
        <v/>
      </c>
      <c r="HU37" s="47" t="str">
        <f t="shared" si="85"/>
        <v/>
      </c>
      <c r="HV37" s="47" t="str">
        <f t="shared" si="86"/>
        <v/>
      </c>
      <c r="HW37" s="47" t="str">
        <f t="shared" si="87"/>
        <v/>
      </c>
      <c r="HX37" s="47" t="str">
        <f t="shared" si="88"/>
        <v/>
      </c>
      <c r="HY37" s="47" t="str">
        <f t="shared" si="89"/>
        <v/>
      </c>
      <c r="HZ37" s="47" t="str">
        <f t="shared" si="90"/>
        <v/>
      </c>
      <c r="IA37" s="47" t="str">
        <f t="shared" si="91"/>
        <v/>
      </c>
      <c r="IB37" s="47" t="str">
        <f t="shared" si="92"/>
        <v/>
      </c>
      <c r="IC37" s="47" t="str">
        <f t="shared" si="93"/>
        <v/>
      </c>
      <c r="ID37" s="47" t="str">
        <f t="shared" si="94"/>
        <v/>
      </c>
      <c r="IE37" s="47" t="str">
        <f t="shared" si="95"/>
        <v/>
      </c>
      <c r="IF37" s="47" t="str">
        <f t="shared" si="96"/>
        <v/>
      </c>
      <c r="IG37" s="47" t="str">
        <f t="shared" si="97"/>
        <v/>
      </c>
      <c r="IH37" s="47">
        <f t="shared" si="98"/>
        <v>220666.65000000037</v>
      </c>
      <c r="II37" s="47" t="str">
        <f t="shared" si="99"/>
        <v/>
      </c>
      <c r="IJ37" s="47" t="str">
        <f t="shared" si="100"/>
        <v/>
      </c>
      <c r="IK37" s="30">
        <v>29</v>
      </c>
      <c r="IL37" s="48" t="str">
        <f t="shared" si="158"/>
        <v/>
      </c>
      <c r="IM37" s="48" t="str">
        <f t="shared" si="159"/>
        <v/>
      </c>
      <c r="IN37" s="48" t="str">
        <f t="shared" si="160"/>
        <v/>
      </c>
      <c r="IO37" s="48" t="str">
        <f t="shared" si="161"/>
        <v/>
      </c>
      <c r="IP37" s="48" t="str">
        <f t="shared" si="162"/>
        <v/>
      </c>
      <c r="IQ37" s="48" t="str">
        <f t="shared" si="163"/>
        <v/>
      </c>
      <c r="IR37" s="48" t="str">
        <f t="shared" si="164"/>
        <v/>
      </c>
      <c r="IS37" s="48" t="str">
        <f t="shared" si="165"/>
        <v/>
      </c>
      <c r="IT37" s="48" t="str">
        <f t="shared" si="166"/>
        <v/>
      </c>
      <c r="IU37" s="48" t="str">
        <f t="shared" si="167"/>
        <v/>
      </c>
      <c r="IV37" s="48" t="str">
        <f t="shared" si="168"/>
        <v/>
      </c>
      <c r="IW37" s="48" t="str">
        <f t="shared" si="169"/>
        <v/>
      </c>
      <c r="IX37" s="48" t="str">
        <f t="shared" si="170"/>
        <v/>
      </c>
      <c r="IY37" s="48" t="str">
        <f t="shared" si="171"/>
        <v/>
      </c>
      <c r="IZ37" s="48" t="str">
        <f t="shared" si="172"/>
        <v/>
      </c>
      <c r="JA37" s="48" t="str">
        <f t="shared" si="173"/>
        <v/>
      </c>
      <c r="JB37" s="48" t="str">
        <f t="shared" si="174"/>
        <v/>
      </c>
      <c r="JC37" s="48">
        <f t="shared" si="175"/>
        <v>39.034879977830812</v>
      </c>
      <c r="JD37" s="48" t="str">
        <f t="shared" si="176"/>
        <v/>
      </c>
      <c r="JE37" s="48" t="str">
        <f t="shared" si="177"/>
        <v/>
      </c>
      <c r="JF37" s="49">
        <f t="shared" si="102"/>
        <v>39.034879977830812</v>
      </c>
      <c r="JG37" s="49">
        <f t="shared" si="178"/>
        <v>39.034879977830812</v>
      </c>
      <c r="JH37" s="30">
        <v>29</v>
      </c>
      <c r="JI37" s="50" t="str">
        <f t="shared" si="179"/>
        <v/>
      </c>
      <c r="JJ37" s="50" t="str">
        <f t="shared" si="180"/>
        <v/>
      </c>
      <c r="JK37" s="50" t="str">
        <f t="shared" si="181"/>
        <v/>
      </c>
      <c r="JL37" s="50" t="str">
        <f t="shared" si="182"/>
        <v/>
      </c>
      <c r="JM37" s="50" t="str">
        <f t="shared" si="183"/>
        <v/>
      </c>
      <c r="JN37" s="50" t="str">
        <f t="shared" si="184"/>
        <v/>
      </c>
      <c r="JO37" s="50" t="str">
        <f t="shared" si="185"/>
        <v/>
      </c>
      <c r="JP37" s="50" t="str">
        <f t="shared" si="186"/>
        <v/>
      </c>
      <c r="JQ37" s="50" t="str">
        <f t="shared" si="187"/>
        <v/>
      </c>
      <c r="JR37" s="50" t="str">
        <f t="shared" si="188"/>
        <v/>
      </c>
      <c r="JS37" s="50" t="str">
        <f t="shared" si="189"/>
        <v/>
      </c>
      <c r="JT37" s="50" t="str">
        <f t="shared" si="190"/>
        <v/>
      </c>
      <c r="JU37" s="50" t="str">
        <f t="shared" si="191"/>
        <v/>
      </c>
      <c r="JV37" s="50" t="str">
        <f t="shared" si="192"/>
        <v/>
      </c>
      <c r="JW37" s="50" t="str">
        <f t="shared" si="193"/>
        <v/>
      </c>
      <c r="JX37" s="50" t="str">
        <f t="shared" si="194"/>
        <v/>
      </c>
      <c r="JY37" s="50" t="str">
        <f t="shared" si="195"/>
        <v/>
      </c>
      <c r="JZ37" s="50">
        <f t="shared" si="196"/>
        <v>40</v>
      </c>
      <c r="KA37" s="50" t="str">
        <f t="shared" si="197"/>
        <v/>
      </c>
      <c r="KB37" s="50" t="str">
        <f t="shared" si="198"/>
        <v/>
      </c>
      <c r="KC37" s="29">
        <v>29</v>
      </c>
      <c r="KD37" s="121"/>
      <c r="KE37" s="115"/>
      <c r="KF37" s="121"/>
      <c r="KG37" s="130"/>
      <c r="KH37" s="130"/>
      <c r="KI37" s="130"/>
      <c r="KJ37" s="130"/>
      <c r="KK37" s="130"/>
      <c r="KL37" s="130"/>
      <c r="KM37" s="130"/>
      <c r="KN37" s="130"/>
      <c r="KO37" s="131"/>
      <c r="KP37" s="131"/>
      <c r="KQ37" s="130"/>
      <c r="KR37" s="131"/>
      <c r="KS37" s="122">
        <v>36</v>
      </c>
      <c r="KT37" s="130"/>
      <c r="KU37" s="122">
        <v>73</v>
      </c>
      <c r="KV37" s="135">
        <v>3</v>
      </c>
      <c r="KW37" s="130"/>
      <c r="KX37" s="30">
        <v>29</v>
      </c>
      <c r="KY37" s="67">
        <f t="shared" si="113"/>
        <v>0</v>
      </c>
      <c r="KZ37" s="67">
        <f t="shared" si="114"/>
        <v>0</v>
      </c>
      <c r="LA37" s="67">
        <f t="shared" si="115"/>
        <v>0</v>
      </c>
      <c r="LB37" s="67">
        <f t="shared" si="116"/>
        <v>0</v>
      </c>
      <c r="LC37" s="67">
        <f t="shared" si="117"/>
        <v>0</v>
      </c>
      <c r="LD37" s="67">
        <f t="shared" si="118"/>
        <v>0</v>
      </c>
      <c r="LE37" s="67">
        <f t="shared" si="119"/>
        <v>0</v>
      </c>
      <c r="LF37" s="67">
        <f t="shared" si="120"/>
        <v>0</v>
      </c>
      <c r="LG37" s="67">
        <f t="shared" si="121"/>
        <v>0</v>
      </c>
      <c r="LH37" s="67">
        <f t="shared" si="122"/>
        <v>0</v>
      </c>
      <c r="LI37" s="67">
        <f t="shared" si="123"/>
        <v>0</v>
      </c>
      <c r="LJ37" s="67">
        <f t="shared" si="124"/>
        <v>0</v>
      </c>
      <c r="LK37" s="67">
        <f t="shared" si="125"/>
        <v>0</v>
      </c>
      <c r="LL37" s="67">
        <f t="shared" si="126"/>
        <v>0</v>
      </c>
      <c r="LM37" s="67">
        <f t="shared" si="127"/>
        <v>0</v>
      </c>
      <c r="LN37" s="67">
        <f t="shared" si="128"/>
        <v>10</v>
      </c>
      <c r="LO37" s="67">
        <f t="shared" si="129"/>
        <v>0</v>
      </c>
      <c r="LP37" s="67">
        <f t="shared" si="130"/>
        <v>60</v>
      </c>
      <c r="LQ37" s="67">
        <f t="shared" si="131"/>
        <v>0</v>
      </c>
      <c r="LR37" s="67">
        <f t="shared" si="132"/>
        <v>0</v>
      </c>
      <c r="LS37" s="30">
        <v>29</v>
      </c>
      <c r="LT37" s="51" t="str">
        <f t="shared" si="133"/>
        <v/>
      </c>
      <c r="LU37" s="51" t="str">
        <f t="shared" si="134"/>
        <v/>
      </c>
      <c r="LV37" s="51" t="str">
        <f t="shared" si="135"/>
        <v/>
      </c>
      <c r="LW37" s="51" t="str">
        <f t="shared" si="136"/>
        <v/>
      </c>
      <c r="LX37" s="51" t="str">
        <f t="shared" si="137"/>
        <v/>
      </c>
      <c r="LY37" s="51" t="str">
        <f t="shared" si="138"/>
        <v/>
      </c>
      <c r="LZ37" s="51" t="str">
        <f t="shared" si="139"/>
        <v/>
      </c>
      <c r="MA37" s="51" t="str">
        <f t="shared" si="140"/>
        <v/>
      </c>
      <c r="MB37" s="51" t="str">
        <f t="shared" si="141"/>
        <v/>
      </c>
      <c r="MC37" s="51" t="str">
        <f t="shared" si="142"/>
        <v/>
      </c>
      <c r="MD37" s="51" t="str">
        <f t="shared" si="143"/>
        <v/>
      </c>
      <c r="ME37" s="51" t="str">
        <f t="shared" si="144"/>
        <v/>
      </c>
      <c r="MF37" s="51" t="str">
        <f t="shared" si="145"/>
        <v/>
      </c>
      <c r="MG37" s="51" t="str">
        <f t="shared" si="146"/>
        <v/>
      </c>
      <c r="MH37" s="51" t="str">
        <f t="shared" si="147"/>
        <v/>
      </c>
      <c r="MI37" s="51" t="str">
        <f t="shared" si="148"/>
        <v/>
      </c>
      <c r="MJ37" s="51" t="str">
        <f t="shared" si="149"/>
        <v/>
      </c>
      <c r="MK37" s="51">
        <f t="shared" si="150"/>
        <v>100</v>
      </c>
      <c r="ML37" s="51" t="str">
        <f t="shared" si="151"/>
        <v/>
      </c>
      <c r="MM37" s="51" t="str">
        <f t="shared" si="152"/>
        <v/>
      </c>
      <c r="MN37" s="144">
        <f t="shared" si="153"/>
        <v>100</v>
      </c>
      <c r="MO37" s="29" t="str">
        <f t="shared" si="154"/>
        <v>18.  GALILEO INSTRUMENTS S.A.S
NIT : 900393949-4</v>
      </c>
      <c r="MP37" s="68">
        <f t="shared" si="155"/>
        <v>8925000</v>
      </c>
      <c r="MQ37" s="29">
        <v>29</v>
      </c>
      <c r="MR37" s="137">
        <f t="shared" si="199"/>
        <v>441333.30674999952</v>
      </c>
      <c r="MS37" s="137" t="str">
        <f t="shared" si="200"/>
        <v>ADJUDICADO</v>
      </c>
    </row>
    <row r="38" spans="2:357" s="53" customFormat="1" ht="78.75" x14ac:dyDescent="0.15">
      <c r="B38" s="76" t="s">
        <v>95</v>
      </c>
      <c r="C38" s="76" t="s">
        <v>110</v>
      </c>
      <c r="D38" s="76" t="s">
        <v>111</v>
      </c>
      <c r="E38" s="76" t="s">
        <v>112</v>
      </c>
      <c r="F38" s="76">
        <v>1</v>
      </c>
      <c r="G38" s="23">
        <v>26781128.5</v>
      </c>
      <c r="H38" s="30">
        <v>30</v>
      </c>
      <c r="I38" s="111" t="s">
        <v>61</v>
      </c>
      <c r="J38" s="111" t="s">
        <v>61</v>
      </c>
      <c r="K38" s="111" t="s">
        <v>61</v>
      </c>
      <c r="L38" s="101" t="s">
        <v>61</v>
      </c>
      <c r="M38" s="101" t="s">
        <v>61</v>
      </c>
      <c r="N38" s="106" t="s">
        <v>61</v>
      </c>
      <c r="O38" s="101" t="s">
        <v>61</v>
      </c>
      <c r="P38" s="101" t="s">
        <v>61</v>
      </c>
      <c r="Q38" s="101" t="s">
        <v>61</v>
      </c>
      <c r="R38" s="101" t="s">
        <v>61</v>
      </c>
      <c r="S38" s="101" t="s">
        <v>61</v>
      </c>
      <c r="T38" s="102" t="s">
        <v>61</v>
      </c>
      <c r="U38" s="102" t="s">
        <v>61</v>
      </c>
      <c r="V38" s="101" t="s">
        <v>61</v>
      </c>
      <c r="W38" s="102" t="s">
        <v>61</v>
      </c>
      <c r="X38" s="101" t="s">
        <v>61</v>
      </c>
      <c r="Y38" s="86">
        <v>26443585</v>
      </c>
      <c r="Z38" s="101" t="s">
        <v>61</v>
      </c>
      <c r="AA38" s="101" t="s">
        <v>61</v>
      </c>
      <c r="AB38" s="101" t="s">
        <v>61</v>
      </c>
      <c r="AC38" s="41">
        <v>30</v>
      </c>
      <c r="AD38" s="103" t="str">
        <f t="shared" si="0"/>
        <v>NC</v>
      </c>
      <c r="AE38" s="103" t="str">
        <f t="shared" si="1"/>
        <v>NC</v>
      </c>
      <c r="AF38" s="103" t="str">
        <f t="shared" si="2"/>
        <v>NC</v>
      </c>
      <c r="AG38" s="103" t="str">
        <f t="shared" si="3"/>
        <v>NC</v>
      </c>
      <c r="AH38" s="103" t="str">
        <f t="shared" si="4"/>
        <v>NC</v>
      </c>
      <c r="AI38" s="103" t="str">
        <f t="shared" si="5"/>
        <v>NC</v>
      </c>
      <c r="AJ38" s="103" t="str">
        <f t="shared" si="6"/>
        <v>NC</v>
      </c>
      <c r="AK38" s="103" t="str">
        <f t="shared" si="7"/>
        <v>NC</v>
      </c>
      <c r="AL38" s="103" t="str">
        <f t="shared" si="8"/>
        <v>NC</v>
      </c>
      <c r="AM38" s="103" t="str">
        <f t="shared" si="9"/>
        <v>NC</v>
      </c>
      <c r="AN38" s="103" t="str">
        <f t="shared" si="10"/>
        <v>NC</v>
      </c>
      <c r="AO38" s="103" t="str">
        <f t="shared" si="11"/>
        <v>NC</v>
      </c>
      <c r="AP38" s="103" t="str">
        <f t="shared" si="12"/>
        <v>NC</v>
      </c>
      <c r="AQ38" s="103" t="str">
        <f t="shared" si="13"/>
        <v>NC</v>
      </c>
      <c r="AR38" s="103" t="str">
        <f t="shared" si="14"/>
        <v>NC</v>
      </c>
      <c r="AS38" s="103" t="str">
        <f t="shared" si="15"/>
        <v>NC</v>
      </c>
      <c r="AT38" s="103">
        <f t="shared" si="16"/>
        <v>26443585</v>
      </c>
      <c r="AU38" s="103" t="str">
        <f t="shared" si="17"/>
        <v>NC</v>
      </c>
      <c r="AV38" s="103" t="str">
        <f t="shared" si="18"/>
        <v>NC</v>
      </c>
      <c r="AW38" s="103" t="str">
        <f t="shared" si="19"/>
        <v>NC</v>
      </c>
      <c r="AX38" s="30">
        <v>30</v>
      </c>
      <c r="AY38" s="100" t="s">
        <v>63</v>
      </c>
      <c r="AZ38" s="100" t="s">
        <v>63</v>
      </c>
      <c r="BA38" s="100" t="s">
        <v>63</v>
      </c>
      <c r="BB38" s="92" t="s">
        <v>63</v>
      </c>
      <c r="BC38" s="92" t="s">
        <v>63</v>
      </c>
      <c r="BD38" s="95" t="s">
        <v>63</v>
      </c>
      <c r="BE38" s="92" t="s">
        <v>63</v>
      </c>
      <c r="BF38" s="92" t="s">
        <v>63</v>
      </c>
      <c r="BG38" s="92" t="s">
        <v>63</v>
      </c>
      <c r="BH38" s="92" t="s">
        <v>63</v>
      </c>
      <c r="BI38" s="92" t="s">
        <v>63</v>
      </c>
      <c r="BJ38" s="93" t="s">
        <v>63</v>
      </c>
      <c r="BK38" s="93" t="s">
        <v>63</v>
      </c>
      <c r="BL38" s="92" t="s">
        <v>63</v>
      </c>
      <c r="BM38" s="93" t="s">
        <v>63</v>
      </c>
      <c r="BN38" s="92" t="s">
        <v>63</v>
      </c>
      <c r="BO38" s="90" t="s">
        <v>63</v>
      </c>
      <c r="BP38" s="92" t="s">
        <v>63</v>
      </c>
      <c r="BQ38" s="92" t="s">
        <v>63</v>
      </c>
      <c r="BR38" s="92" t="s">
        <v>63</v>
      </c>
      <c r="BS38" s="30">
        <v>30</v>
      </c>
      <c r="BT38" s="100" t="s">
        <v>62</v>
      </c>
      <c r="BU38" s="100" t="s">
        <v>62</v>
      </c>
      <c r="BV38" s="100" t="s">
        <v>62</v>
      </c>
      <c r="BW38" s="92" t="s">
        <v>62</v>
      </c>
      <c r="BX38" s="92" t="s">
        <v>62</v>
      </c>
      <c r="BY38" s="95" t="s">
        <v>62</v>
      </c>
      <c r="BZ38" s="92" t="s">
        <v>63</v>
      </c>
      <c r="CA38" s="92" t="s">
        <v>62</v>
      </c>
      <c r="CB38" s="92" t="s">
        <v>62</v>
      </c>
      <c r="CC38" s="92" t="s">
        <v>62</v>
      </c>
      <c r="CD38" s="92" t="s">
        <v>63</v>
      </c>
      <c r="CE38" s="93" t="s">
        <v>62</v>
      </c>
      <c r="CF38" s="93" t="s">
        <v>62</v>
      </c>
      <c r="CG38" s="92" t="s">
        <v>63</v>
      </c>
      <c r="CH38" s="93" t="s">
        <v>62</v>
      </c>
      <c r="CI38" s="92" t="s">
        <v>63</v>
      </c>
      <c r="CJ38" s="104" t="s">
        <v>62</v>
      </c>
      <c r="CK38" s="92" t="s">
        <v>62</v>
      </c>
      <c r="CL38" s="92" t="s">
        <v>62</v>
      </c>
      <c r="CM38" s="92" t="s">
        <v>62</v>
      </c>
      <c r="CN38" s="30">
        <v>30</v>
      </c>
      <c r="CO38" s="121" t="s">
        <v>62</v>
      </c>
      <c r="CP38" s="121" t="s">
        <v>62</v>
      </c>
      <c r="CQ38" s="121" t="s">
        <v>62</v>
      </c>
      <c r="CR38" s="113" t="s">
        <v>62</v>
      </c>
      <c r="CS38" s="113" t="s">
        <v>62</v>
      </c>
      <c r="CT38" s="116" t="s">
        <v>62</v>
      </c>
      <c r="CU38" s="113" t="s">
        <v>62</v>
      </c>
      <c r="CV38" s="113" t="s">
        <v>62</v>
      </c>
      <c r="CW38" s="113" t="s">
        <v>62</v>
      </c>
      <c r="CX38" s="113" t="s">
        <v>62</v>
      </c>
      <c r="CY38" s="113" t="s">
        <v>63</v>
      </c>
      <c r="CZ38" s="114" t="s">
        <v>62</v>
      </c>
      <c r="DA38" s="114" t="s">
        <v>62</v>
      </c>
      <c r="DB38" s="113" t="s">
        <v>62</v>
      </c>
      <c r="DC38" s="114" t="s">
        <v>62</v>
      </c>
      <c r="DD38" s="113" t="s">
        <v>62</v>
      </c>
      <c r="DE38" s="112" t="s">
        <v>62</v>
      </c>
      <c r="DF38" s="113" t="s">
        <v>62</v>
      </c>
      <c r="DG38" s="113" t="s">
        <v>62</v>
      </c>
      <c r="DH38" s="113" t="s">
        <v>62</v>
      </c>
      <c r="DI38" s="30">
        <v>30</v>
      </c>
      <c r="DJ38" s="42" t="str">
        <f t="shared" si="20"/>
        <v>NO CUMPLE</v>
      </c>
      <c r="DK38" s="42" t="str">
        <f t="shared" si="21"/>
        <v>NO CUMPLE</v>
      </c>
      <c r="DL38" s="42" t="str">
        <f t="shared" si="22"/>
        <v>NO CUMPLE</v>
      </c>
      <c r="DM38" s="42" t="str">
        <f t="shared" si="23"/>
        <v>NO CUMPLE</v>
      </c>
      <c r="DN38" s="42" t="str">
        <f t="shared" si="24"/>
        <v>NO CUMPLE</v>
      </c>
      <c r="DO38" s="42" t="str">
        <f t="shared" si="25"/>
        <v>NO CUMPLE</v>
      </c>
      <c r="DP38" s="42" t="str">
        <f t="shared" si="26"/>
        <v>NO CUMPLE</v>
      </c>
      <c r="DQ38" s="42" t="str">
        <f t="shared" si="27"/>
        <v>NO CUMPLE</v>
      </c>
      <c r="DR38" s="42" t="str">
        <f t="shared" si="28"/>
        <v>NO CUMPLE</v>
      </c>
      <c r="DS38" s="42" t="str">
        <f t="shared" si="29"/>
        <v>NO CUMPLE</v>
      </c>
      <c r="DT38" s="42" t="str">
        <f t="shared" si="30"/>
        <v>NO CUMPLE</v>
      </c>
      <c r="DU38" s="42" t="str">
        <f t="shared" si="31"/>
        <v>NO CUMPLE</v>
      </c>
      <c r="DV38" s="42" t="str">
        <f t="shared" si="32"/>
        <v>NO CUMPLE</v>
      </c>
      <c r="DW38" s="42" t="str">
        <f t="shared" si="33"/>
        <v>NO CUMPLE</v>
      </c>
      <c r="DX38" s="42" t="str">
        <f t="shared" si="34"/>
        <v>NO CUMPLE</v>
      </c>
      <c r="DY38" s="42" t="str">
        <f t="shared" si="35"/>
        <v>NO CUMPLE</v>
      </c>
      <c r="DZ38" s="42" t="str">
        <f t="shared" si="36"/>
        <v>NO CUMPLE</v>
      </c>
      <c r="EA38" s="42" t="str">
        <f t="shared" si="37"/>
        <v>NO CUMPLE</v>
      </c>
      <c r="EB38" s="42" t="str">
        <f t="shared" si="38"/>
        <v>NO CUMPLE</v>
      </c>
      <c r="EC38" s="42" t="str">
        <f t="shared" si="39"/>
        <v>NO CUMPLE</v>
      </c>
      <c r="ED38" s="30">
        <v>30</v>
      </c>
      <c r="EE38" s="129" t="s">
        <v>61</v>
      </c>
      <c r="EF38" s="129" t="s">
        <v>61</v>
      </c>
      <c r="EG38" s="129" t="s">
        <v>61</v>
      </c>
      <c r="EH38" s="65" t="s">
        <v>61</v>
      </c>
      <c r="EI38" s="65" t="s">
        <v>61</v>
      </c>
      <c r="EJ38" s="125" t="s">
        <v>61</v>
      </c>
      <c r="EK38" s="65" t="s">
        <v>61</v>
      </c>
      <c r="EL38" s="65" t="s">
        <v>61</v>
      </c>
      <c r="EM38" s="65" t="s">
        <v>61</v>
      </c>
      <c r="EN38" s="65" t="s">
        <v>61</v>
      </c>
      <c r="EO38" s="65" t="s">
        <v>61</v>
      </c>
      <c r="EP38" s="123" t="s">
        <v>61</v>
      </c>
      <c r="EQ38" s="123" t="s">
        <v>61</v>
      </c>
      <c r="ER38" s="65" t="s">
        <v>61</v>
      </c>
      <c r="ES38" s="123" t="s">
        <v>61</v>
      </c>
      <c r="ET38" s="65" t="s">
        <v>61</v>
      </c>
      <c r="EU38" s="122" t="s">
        <v>63</v>
      </c>
      <c r="EV38" s="65" t="s">
        <v>61</v>
      </c>
      <c r="EW38" s="65" t="s">
        <v>61</v>
      </c>
      <c r="EX38" s="65" t="s">
        <v>61</v>
      </c>
      <c r="EY38" s="30">
        <v>30</v>
      </c>
      <c r="EZ38" s="129" t="s">
        <v>61</v>
      </c>
      <c r="FA38" s="129" t="s">
        <v>61</v>
      </c>
      <c r="FB38" s="129" t="s">
        <v>61</v>
      </c>
      <c r="FC38" s="65" t="s">
        <v>61</v>
      </c>
      <c r="FD38" s="65" t="s">
        <v>61</v>
      </c>
      <c r="FE38" s="125" t="s">
        <v>61</v>
      </c>
      <c r="FF38" s="65" t="s">
        <v>61</v>
      </c>
      <c r="FG38" s="65" t="s">
        <v>61</v>
      </c>
      <c r="FH38" s="65" t="s">
        <v>61</v>
      </c>
      <c r="FI38" s="65" t="s">
        <v>61</v>
      </c>
      <c r="FJ38" s="65" t="s">
        <v>61</v>
      </c>
      <c r="FK38" s="123" t="s">
        <v>61</v>
      </c>
      <c r="FL38" s="123" t="s">
        <v>61</v>
      </c>
      <c r="FM38" s="65" t="s">
        <v>61</v>
      </c>
      <c r="FN38" s="123" t="s">
        <v>61</v>
      </c>
      <c r="FO38" s="65" t="s">
        <v>61</v>
      </c>
      <c r="FP38" s="122" t="s">
        <v>62</v>
      </c>
      <c r="FQ38" s="65" t="s">
        <v>61</v>
      </c>
      <c r="FR38" s="65" t="s">
        <v>61</v>
      </c>
      <c r="FS38" s="65" t="s">
        <v>61</v>
      </c>
      <c r="FT38" s="30">
        <v>30</v>
      </c>
      <c r="FU38" s="24" t="str">
        <f t="shared" si="40"/>
        <v/>
      </c>
      <c r="FV38" s="24" t="str">
        <f t="shared" si="41"/>
        <v/>
      </c>
      <c r="FW38" s="24" t="str">
        <f t="shared" si="42"/>
        <v/>
      </c>
      <c r="FX38" s="24" t="str">
        <f t="shared" si="43"/>
        <v/>
      </c>
      <c r="FY38" s="24" t="str">
        <f t="shared" si="44"/>
        <v/>
      </c>
      <c r="FZ38" s="24" t="str">
        <f t="shared" si="45"/>
        <v/>
      </c>
      <c r="GA38" s="24" t="str">
        <f t="shared" si="46"/>
        <v/>
      </c>
      <c r="GB38" s="24" t="str">
        <f t="shared" si="47"/>
        <v/>
      </c>
      <c r="GC38" s="24" t="str">
        <f t="shared" si="48"/>
        <v/>
      </c>
      <c r="GD38" s="24" t="str">
        <f t="shared" si="49"/>
        <v/>
      </c>
      <c r="GE38" s="24" t="str">
        <f t="shared" si="50"/>
        <v/>
      </c>
      <c r="GF38" s="24" t="str">
        <f t="shared" si="51"/>
        <v/>
      </c>
      <c r="GG38" s="24" t="str">
        <f t="shared" si="52"/>
        <v/>
      </c>
      <c r="GH38" s="24" t="str">
        <f t="shared" si="53"/>
        <v/>
      </c>
      <c r="GI38" s="24" t="str">
        <f t="shared" si="54"/>
        <v/>
      </c>
      <c r="GJ38" s="24" t="str">
        <f t="shared" si="55"/>
        <v/>
      </c>
      <c r="GK38" s="24" t="str">
        <f t="shared" si="56"/>
        <v/>
      </c>
      <c r="GL38" s="24" t="str">
        <f t="shared" si="57"/>
        <v/>
      </c>
      <c r="GM38" s="24" t="str">
        <f t="shared" si="58"/>
        <v/>
      </c>
      <c r="GN38" s="24" t="str">
        <f t="shared" si="59"/>
        <v/>
      </c>
      <c r="GO38" s="24">
        <v>26781128.5</v>
      </c>
      <c r="GP38" s="24">
        <v>26781128.5</v>
      </c>
      <c r="GQ38" s="44">
        <f t="shared" si="60"/>
        <v>0</v>
      </c>
      <c r="GR38" s="44">
        <f t="shared" si="156"/>
        <v>0</v>
      </c>
      <c r="GS38" s="145">
        <f t="shared" si="203"/>
        <v>0</v>
      </c>
      <c r="GT38" s="45">
        <f t="shared" si="205"/>
        <v>0</v>
      </c>
      <c r="GU38" s="30">
        <v>30</v>
      </c>
      <c r="GV38" s="46" t="str">
        <f t="shared" si="61"/>
        <v/>
      </c>
      <c r="GW38" s="46" t="str">
        <f t="shared" si="62"/>
        <v/>
      </c>
      <c r="GX38" s="46" t="str">
        <f t="shared" si="63"/>
        <v/>
      </c>
      <c r="GY38" s="46" t="str">
        <f t="shared" si="64"/>
        <v/>
      </c>
      <c r="GZ38" s="46" t="str">
        <f t="shared" si="65"/>
        <v/>
      </c>
      <c r="HA38" s="46" t="str">
        <f t="shared" si="66"/>
        <v/>
      </c>
      <c r="HB38" s="46" t="str">
        <f t="shared" si="67"/>
        <v/>
      </c>
      <c r="HC38" s="46" t="str">
        <f t="shared" si="68"/>
        <v/>
      </c>
      <c r="HD38" s="46" t="str">
        <f t="shared" si="69"/>
        <v/>
      </c>
      <c r="HE38" s="46" t="str">
        <f t="shared" si="70"/>
        <v/>
      </c>
      <c r="HF38" s="46" t="str">
        <f t="shared" si="71"/>
        <v/>
      </c>
      <c r="HG38" s="46" t="str">
        <f t="shared" si="72"/>
        <v/>
      </c>
      <c r="HH38" s="46" t="str">
        <f t="shared" si="73"/>
        <v/>
      </c>
      <c r="HI38" s="46" t="str">
        <f t="shared" si="74"/>
        <v/>
      </c>
      <c r="HJ38" s="46" t="str">
        <f t="shared" si="75"/>
        <v/>
      </c>
      <c r="HK38" s="46" t="str">
        <f t="shared" si="76"/>
        <v/>
      </c>
      <c r="HL38" s="46" t="str">
        <f t="shared" si="77"/>
        <v/>
      </c>
      <c r="HM38" s="46" t="str">
        <f t="shared" si="78"/>
        <v/>
      </c>
      <c r="HN38" s="46" t="str">
        <f t="shared" si="79"/>
        <v/>
      </c>
      <c r="HO38" s="46" t="str">
        <f t="shared" si="80"/>
        <v/>
      </c>
      <c r="HP38" s="30">
        <v>30</v>
      </c>
      <c r="HQ38" s="47" t="str">
        <f t="shared" si="81"/>
        <v/>
      </c>
      <c r="HR38" s="47" t="str">
        <f t="shared" si="82"/>
        <v/>
      </c>
      <c r="HS38" s="47" t="str">
        <f t="shared" si="83"/>
        <v/>
      </c>
      <c r="HT38" s="47" t="str">
        <f t="shared" si="84"/>
        <v/>
      </c>
      <c r="HU38" s="47" t="str">
        <f t="shared" si="85"/>
        <v/>
      </c>
      <c r="HV38" s="47" t="str">
        <f t="shared" si="86"/>
        <v/>
      </c>
      <c r="HW38" s="47" t="str">
        <f t="shared" si="87"/>
        <v/>
      </c>
      <c r="HX38" s="47" t="str">
        <f t="shared" si="88"/>
        <v/>
      </c>
      <c r="HY38" s="47" t="str">
        <f t="shared" si="89"/>
        <v/>
      </c>
      <c r="HZ38" s="47" t="str">
        <f t="shared" si="90"/>
        <v/>
      </c>
      <c r="IA38" s="47" t="str">
        <f t="shared" si="91"/>
        <v/>
      </c>
      <c r="IB38" s="47" t="str">
        <f t="shared" si="92"/>
        <v/>
      </c>
      <c r="IC38" s="47" t="str">
        <f t="shared" si="93"/>
        <v/>
      </c>
      <c r="ID38" s="47" t="str">
        <f t="shared" si="94"/>
        <v/>
      </c>
      <c r="IE38" s="47" t="str">
        <f t="shared" si="95"/>
        <v/>
      </c>
      <c r="IF38" s="47" t="str">
        <f t="shared" si="96"/>
        <v/>
      </c>
      <c r="IG38" s="47" t="str">
        <f t="shared" si="97"/>
        <v/>
      </c>
      <c r="IH38" s="47" t="str">
        <f t="shared" si="98"/>
        <v/>
      </c>
      <c r="II38" s="47" t="str">
        <f t="shared" si="99"/>
        <v/>
      </c>
      <c r="IJ38" s="47" t="str">
        <f t="shared" si="100"/>
        <v/>
      </c>
      <c r="IK38" s="30">
        <v>30</v>
      </c>
      <c r="IL38" s="48" t="str">
        <f t="shared" si="158"/>
        <v/>
      </c>
      <c r="IM38" s="48" t="str">
        <f t="shared" si="159"/>
        <v/>
      </c>
      <c r="IN38" s="48" t="str">
        <f t="shared" si="160"/>
        <v/>
      </c>
      <c r="IO38" s="48" t="str">
        <f t="shared" si="161"/>
        <v/>
      </c>
      <c r="IP38" s="48" t="str">
        <f t="shared" si="162"/>
        <v/>
      </c>
      <c r="IQ38" s="48" t="str">
        <f t="shared" si="163"/>
        <v/>
      </c>
      <c r="IR38" s="48" t="str">
        <f t="shared" si="164"/>
        <v/>
      </c>
      <c r="IS38" s="48" t="str">
        <f t="shared" si="165"/>
        <v/>
      </c>
      <c r="IT38" s="48" t="str">
        <f t="shared" si="166"/>
        <v/>
      </c>
      <c r="IU38" s="48" t="str">
        <f t="shared" si="167"/>
        <v/>
      </c>
      <c r="IV38" s="48" t="str">
        <f t="shared" si="168"/>
        <v/>
      </c>
      <c r="IW38" s="48" t="str">
        <f t="shared" si="169"/>
        <v/>
      </c>
      <c r="IX38" s="48" t="str">
        <f t="shared" si="170"/>
        <v/>
      </c>
      <c r="IY38" s="48" t="str">
        <f t="shared" si="171"/>
        <v/>
      </c>
      <c r="IZ38" s="48" t="str">
        <f t="shared" si="172"/>
        <v/>
      </c>
      <c r="JA38" s="48" t="str">
        <f t="shared" si="173"/>
        <v/>
      </c>
      <c r="JB38" s="48" t="str">
        <f t="shared" si="174"/>
        <v/>
      </c>
      <c r="JC38" s="48" t="str">
        <f t="shared" si="175"/>
        <v/>
      </c>
      <c r="JD38" s="48" t="str">
        <f t="shared" si="176"/>
        <v/>
      </c>
      <c r="JE38" s="48" t="str">
        <f t="shared" si="177"/>
        <v/>
      </c>
      <c r="JF38" s="49">
        <f t="shared" si="102"/>
        <v>0</v>
      </c>
      <c r="JG38" s="49">
        <f t="shared" si="178"/>
        <v>0</v>
      </c>
      <c r="JH38" s="30">
        <v>30</v>
      </c>
      <c r="JI38" s="50" t="str">
        <f t="shared" si="179"/>
        <v/>
      </c>
      <c r="JJ38" s="50" t="str">
        <f t="shared" si="180"/>
        <v/>
      </c>
      <c r="JK38" s="50" t="str">
        <f t="shared" si="181"/>
        <v/>
      </c>
      <c r="JL38" s="50" t="str">
        <f t="shared" si="182"/>
        <v/>
      </c>
      <c r="JM38" s="50" t="str">
        <f t="shared" si="183"/>
        <v/>
      </c>
      <c r="JN38" s="50" t="str">
        <f t="shared" si="184"/>
        <v/>
      </c>
      <c r="JO38" s="50" t="str">
        <f t="shared" si="185"/>
        <v/>
      </c>
      <c r="JP38" s="50" t="str">
        <f t="shared" si="186"/>
        <v/>
      </c>
      <c r="JQ38" s="50" t="str">
        <f t="shared" si="187"/>
        <v/>
      </c>
      <c r="JR38" s="50" t="str">
        <f t="shared" si="188"/>
        <v/>
      </c>
      <c r="JS38" s="50" t="str">
        <f t="shared" si="189"/>
        <v/>
      </c>
      <c r="JT38" s="50" t="str">
        <f t="shared" si="190"/>
        <v/>
      </c>
      <c r="JU38" s="50" t="str">
        <f t="shared" si="191"/>
        <v/>
      </c>
      <c r="JV38" s="50" t="str">
        <f t="shared" si="192"/>
        <v/>
      </c>
      <c r="JW38" s="50" t="str">
        <f t="shared" si="193"/>
        <v/>
      </c>
      <c r="JX38" s="50" t="str">
        <f t="shared" si="194"/>
        <v/>
      </c>
      <c r="JY38" s="50" t="str">
        <f t="shared" si="195"/>
        <v/>
      </c>
      <c r="JZ38" s="50" t="str">
        <f t="shared" si="196"/>
        <v/>
      </c>
      <c r="KA38" s="50" t="str">
        <f t="shared" si="197"/>
        <v/>
      </c>
      <c r="KB38" s="50" t="str">
        <f t="shared" si="198"/>
        <v/>
      </c>
      <c r="KC38" s="30">
        <v>30</v>
      </c>
      <c r="KD38" s="121"/>
      <c r="KE38" s="121"/>
      <c r="KF38" s="121"/>
      <c r="KG38" s="130"/>
      <c r="KH38" s="130"/>
      <c r="KI38" s="133"/>
      <c r="KJ38" s="130"/>
      <c r="KK38" s="130"/>
      <c r="KL38" s="130"/>
      <c r="KM38" s="130"/>
      <c r="KN38" s="130"/>
      <c r="KO38" s="131"/>
      <c r="KP38" s="131"/>
      <c r="KQ38" s="130"/>
      <c r="KR38" s="131"/>
      <c r="KS38" s="130"/>
      <c r="KT38" s="122">
        <v>24</v>
      </c>
      <c r="KU38" s="130"/>
      <c r="KV38" s="130"/>
      <c r="KW38" s="130"/>
      <c r="KX38" s="30">
        <v>30</v>
      </c>
      <c r="KY38" s="67">
        <f t="shared" si="113"/>
        <v>0</v>
      </c>
      <c r="KZ38" s="67">
        <f t="shared" si="114"/>
        <v>0</v>
      </c>
      <c r="LA38" s="67">
        <f t="shared" si="115"/>
        <v>0</v>
      </c>
      <c r="LB38" s="67">
        <f t="shared" si="116"/>
        <v>0</v>
      </c>
      <c r="LC38" s="67">
        <f t="shared" si="117"/>
        <v>0</v>
      </c>
      <c r="LD38" s="67">
        <f t="shared" si="118"/>
        <v>0</v>
      </c>
      <c r="LE38" s="67">
        <f t="shared" si="119"/>
        <v>0</v>
      </c>
      <c r="LF38" s="67">
        <f t="shared" si="120"/>
        <v>0</v>
      </c>
      <c r="LG38" s="67">
        <f t="shared" si="121"/>
        <v>0</v>
      </c>
      <c r="LH38" s="67">
        <f t="shared" si="122"/>
        <v>0</v>
      </c>
      <c r="LI38" s="67">
        <f t="shared" si="123"/>
        <v>0</v>
      </c>
      <c r="LJ38" s="67">
        <f t="shared" si="124"/>
        <v>0</v>
      </c>
      <c r="LK38" s="67">
        <f t="shared" si="125"/>
        <v>0</v>
      </c>
      <c r="LL38" s="67">
        <f t="shared" si="126"/>
        <v>0</v>
      </c>
      <c r="LM38" s="67">
        <f t="shared" si="127"/>
        <v>0</v>
      </c>
      <c r="LN38" s="67">
        <f t="shared" si="128"/>
        <v>0</v>
      </c>
      <c r="LO38" s="67">
        <f t="shared" si="129"/>
        <v>0</v>
      </c>
      <c r="LP38" s="67">
        <f t="shared" si="130"/>
        <v>0</v>
      </c>
      <c r="LQ38" s="67">
        <f t="shared" si="131"/>
        <v>0</v>
      </c>
      <c r="LR38" s="67">
        <f t="shared" si="132"/>
        <v>0</v>
      </c>
      <c r="LS38" s="30">
        <v>30</v>
      </c>
      <c r="LT38" s="51" t="str">
        <f t="shared" si="133"/>
        <v/>
      </c>
      <c r="LU38" s="51" t="str">
        <f t="shared" si="134"/>
        <v/>
      </c>
      <c r="LV38" s="51" t="str">
        <f t="shared" si="135"/>
        <v/>
      </c>
      <c r="LW38" s="51" t="str">
        <f t="shared" si="136"/>
        <v/>
      </c>
      <c r="LX38" s="51" t="str">
        <f t="shared" si="137"/>
        <v/>
      </c>
      <c r="LY38" s="51" t="str">
        <f t="shared" si="138"/>
        <v/>
      </c>
      <c r="LZ38" s="51" t="str">
        <f t="shared" si="139"/>
        <v/>
      </c>
      <c r="MA38" s="51" t="str">
        <f t="shared" si="140"/>
        <v/>
      </c>
      <c r="MB38" s="51" t="str">
        <f t="shared" si="141"/>
        <v/>
      </c>
      <c r="MC38" s="51" t="str">
        <f t="shared" si="142"/>
        <v/>
      </c>
      <c r="MD38" s="51" t="str">
        <f t="shared" si="143"/>
        <v/>
      </c>
      <c r="ME38" s="51" t="str">
        <f t="shared" si="144"/>
        <v/>
      </c>
      <c r="MF38" s="51" t="str">
        <f t="shared" si="145"/>
        <v/>
      </c>
      <c r="MG38" s="51" t="str">
        <f t="shared" si="146"/>
        <v/>
      </c>
      <c r="MH38" s="51" t="str">
        <f t="shared" si="147"/>
        <v/>
      </c>
      <c r="MI38" s="51" t="str">
        <f t="shared" si="148"/>
        <v/>
      </c>
      <c r="MJ38" s="51" t="str">
        <f t="shared" si="149"/>
        <v/>
      </c>
      <c r="MK38" s="51" t="str">
        <f t="shared" si="150"/>
        <v/>
      </c>
      <c r="ML38" s="51" t="str">
        <f t="shared" si="151"/>
        <v/>
      </c>
      <c r="MM38" s="51" t="str">
        <f t="shared" si="152"/>
        <v/>
      </c>
      <c r="MN38" s="144">
        <f t="shared" si="153"/>
        <v>0</v>
      </c>
      <c r="MO38" s="29" t="str">
        <f t="shared" si="154"/>
        <v>DESIERTO</v>
      </c>
      <c r="MP38" s="68" t="str">
        <f t="shared" si="155"/>
        <v>DESIERTO</v>
      </c>
      <c r="MQ38" s="30">
        <v>30</v>
      </c>
      <c r="MR38" s="137" t="str">
        <f t="shared" si="199"/>
        <v>D</v>
      </c>
      <c r="MS38" s="137">
        <f t="shared" si="200"/>
        <v>26781128.5</v>
      </c>
    </row>
    <row r="39" spans="2:357" s="53" customFormat="1" ht="33.75" x14ac:dyDescent="0.15">
      <c r="B39" s="73" t="s">
        <v>95</v>
      </c>
      <c r="C39" s="80" t="s">
        <v>113</v>
      </c>
      <c r="D39" s="73" t="s">
        <v>114</v>
      </c>
      <c r="E39" s="73" t="s">
        <v>115</v>
      </c>
      <c r="F39" s="73">
        <v>6</v>
      </c>
      <c r="G39" s="23">
        <v>23232322.402380001</v>
      </c>
      <c r="H39" s="29">
        <v>31</v>
      </c>
      <c r="I39" s="111" t="s">
        <v>61</v>
      </c>
      <c r="J39" s="111" t="s">
        <v>61</v>
      </c>
      <c r="K39" s="111" t="s">
        <v>61</v>
      </c>
      <c r="L39" s="101" t="s">
        <v>61</v>
      </c>
      <c r="M39" s="101" t="s">
        <v>61</v>
      </c>
      <c r="N39" s="86">
        <v>21349314</v>
      </c>
      <c r="O39" s="101" t="s">
        <v>61</v>
      </c>
      <c r="P39" s="86">
        <v>22449395.219999999</v>
      </c>
      <c r="Q39" s="101" t="s">
        <v>61</v>
      </c>
      <c r="R39" s="101" t="s">
        <v>61</v>
      </c>
      <c r="S39" s="101" t="s">
        <v>61</v>
      </c>
      <c r="T39" s="102" t="s">
        <v>61</v>
      </c>
      <c r="U39" s="102" t="s">
        <v>61</v>
      </c>
      <c r="V39" s="86">
        <v>23562000</v>
      </c>
      <c r="W39" s="102" t="s">
        <v>61</v>
      </c>
      <c r="X39" s="101" t="s">
        <v>61</v>
      </c>
      <c r="Y39" s="101" t="s">
        <v>61</v>
      </c>
      <c r="Z39" s="101" t="s">
        <v>61</v>
      </c>
      <c r="AA39" s="101" t="s">
        <v>61</v>
      </c>
      <c r="AB39" s="86">
        <v>22175412</v>
      </c>
      <c r="AC39" s="41">
        <v>31</v>
      </c>
      <c r="AD39" s="103" t="str">
        <f t="shared" si="0"/>
        <v>NC</v>
      </c>
      <c r="AE39" s="103" t="str">
        <f t="shared" si="1"/>
        <v>NC</v>
      </c>
      <c r="AF39" s="103" t="str">
        <f t="shared" si="2"/>
        <v>NC</v>
      </c>
      <c r="AG39" s="103" t="str">
        <f t="shared" si="3"/>
        <v>NC</v>
      </c>
      <c r="AH39" s="103" t="str">
        <f t="shared" si="4"/>
        <v>NC</v>
      </c>
      <c r="AI39" s="103">
        <f t="shared" si="5"/>
        <v>21349314</v>
      </c>
      <c r="AJ39" s="103" t="str">
        <f t="shared" si="6"/>
        <v>NC</v>
      </c>
      <c r="AK39" s="103">
        <f t="shared" si="7"/>
        <v>22449395.219999999</v>
      </c>
      <c r="AL39" s="103" t="str">
        <f t="shared" si="8"/>
        <v>NC</v>
      </c>
      <c r="AM39" s="103" t="str">
        <f t="shared" si="9"/>
        <v>NC</v>
      </c>
      <c r="AN39" s="103" t="str">
        <f t="shared" si="10"/>
        <v>NC</v>
      </c>
      <c r="AO39" s="103" t="str">
        <f t="shared" si="11"/>
        <v>NC</v>
      </c>
      <c r="AP39" s="103" t="str">
        <f t="shared" si="12"/>
        <v>NC</v>
      </c>
      <c r="AQ39" s="103" t="str">
        <f t="shared" si="13"/>
        <v/>
      </c>
      <c r="AR39" s="103" t="str">
        <f t="shared" si="14"/>
        <v>NC</v>
      </c>
      <c r="AS39" s="103" t="str">
        <f t="shared" si="15"/>
        <v>NC</v>
      </c>
      <c r="AT39" s="103" t="str">
        <f t="shared" si="16"/>
        <v>NC</v>
      </c>
      <c r="AU39" s="103" t="str">
        <f t="shared" si="17"/>
        <v>NC</v>
      </c>
      <c r="AV39" s="103" t="str">
        <f t="shared" si="18"/>
        <v>NC</v>
      </c>
      <c r="AW39" s="103">
        <f t="shared" si="19"/>
        <v>22175412</v>
      </c>
      <c r="AX39" s="29">
        <v>31</v>
      </c>
      <c r="AY39" s="100" t="s">
        <v>63</v>
      </c>
      <c r="AZ39" s="100" t="s">
        <v>63</v>
      </c>
      <c r="BA39" s="100" t="s">
        <v>63</v>
      </c>
      <c r="BB39" s="92" t="s">
        <v>63</v>
      </c>
      <c r="BC39" s="92" t="s">
        <v>63</v>
      </c>
      <c r="BD39" s="90" t="s">
        <v>63</v>
      </c>
      <c r="BE39" s="92" t="s">
        <v>63</v>
      </c>
      <c r="BF39" s="90" t="s">
        <v>63</v>
      </c>
      <c r="BG39" s="92" t="s">
        <v>63</v>
      </c>
      <c r="BH39" s="92" t="s">
        <v>63</v>
      </c>
      <c r="BI39" s="92" t="s">
        <v>63</v>
      </c>
      <c r="BJ39" s="93" t="s">
        <v>63</v>
      </c>
      <c r="BK39" s="93" t="s">
        <v>63</v>
      </c>
      <c r="BL39" s="90" t="s">
        <v>63</v>
      </c>
      <c r="BM39" s="93" t="s">
        <v>63</v>
      </c>
      <c r="BN39" s="92" t="s">
        <v>63</v>
      </c>
      <c r="BO39" s="92" t="s">
        <v>63</v>
      </c>
      <c r="BP39" s="92" t="s">
        <v>63</v>
      </c>
      <c r="BQ39" s="92" t="s">
        <v>63</v>
      </c>
      <c r="BR39" s="90" t="s">
        <v>63</v>
      </c>
      <c r="BS39" s="29">
        <v>31</v>
      </c>
      <c r="BT39" s="100" t="s">
        <v>62</v>
      </c>
      <c r="BU39" s="100" t="s">
        <v>62</v>
      </c>
      <c r="BV39" s="100" t="s">
        <v>62</v>
      </c>
      <c r="BW39" s="92" t="s">
        <v>62</v>
      </c>
      <c r="BX39" s="92" t="s">
        <v>62</v>
      </c>
      <c r="BY39" s="104" t="s">
        <v>62</v>
      </c>
      <c r="BZ39" s="92" t="s">
        <v>63</v>
      </c>
      <c r="CA39" s="104" t="s">
        <v>62</v>
      </c>
      <c r="CB39" s="92" t="s">
        <v>62</v>
      </c>
      <c r="CC39" s="92" t="s">
        <v>62</v>
      </c>
      <c r="CD39" s="92" t="s">
        <v>63</v>
      </c>
      <c r="CE39" s="93" t="s">
        <v>62</v>
      </c>
      <c r="CF39" s="93" t="s">
        <v>62</v>
      </c>
      <c r="CG39" s="104" t="s">
        <v>63</v>
      </c>
      <c r="CH39" s="93" t="s">
        <v>62</v>
      </c>
      <c r="CI39" s="92" t="s">
        <v>63</v>
      </c>
      <c r="CJ39" s="92" t="s">
        <v>62</v>
      </c>
      <c r="CK39" s="92" t="s">
        <v>62</v>
      </c>
      <c r="CL39" s="92" t="s">
        <v>62</v>
      </c>
      <c r="CM39" s="104" t="s">
        <v>62</v>
      </c>
      <c r="CN39" s="29">
        <v>31</v>
      </c>
      <c r="CO39" s="121" t="s">
        <v>62</v>
      </c>
      <c r="CP39" s="121" t="s">
        <v>62</v>
      </c>
      <c r="CQ39" s="121" t="s">
        <v>62</v>
      </c>
      <c r="CR39" s="113" t="s">
        <v>62</v>
      </c>
      <c r="CS39" s="113" t="s">
        <v>62</v>
      </c>
      <c r="CT39" s="112" t="s">
        <v>62</v>
      </c>
      <c r="CU39" s="113" t="s">
        <v>62</v>
      </c>
      <c r="CV39" s="112" t="s">
        <v>62</v>
      </c>
      <c r="CW39" s="113" t="s">
        <v>62</v>
      </c>
      <c r="CX39" s="113" t="s">
        <v>62</v>
      </c>
      <c r="CY39" s="113" t="s">
        <v>63</v>
      </c>
      <c r="CZ39" s="114" t="s">
        <v>62</v>
      </c>
      <c r="DA39" s="114" t="s">
        <v>62</v>
      </c>
      <c r="DB39" s="112" t="s">
        <v>62</v>
      </c>
      <c r="DC39" s="114" t="s">
        <v>62</v>
      </c>
      <c r="DD39" s="113" t="s">
        <v>62</v>
      </c>
      <c r="DE39" s="113" t="s">
        <v>62</v>
      </c>
      <c r="DF39" s="113" t="s">
        <v>62</v>
      </c>
      <c r="DG39" s="113" t="s">
        <v>62</v>
      </c>
      <c r="DH39" s="112" t="s">
        <v>62</v>
      </c>
      <c r="DI39" s="30">
        <v>31</v>
      </c>
      <c r="DJ39" s="42" t="str">
        <f t="shared" si="20"/>
        <v>NO CUMPLE</v>
      </c>
      <c r="DK39" s="42" t="str">
        <f t="shared" si="21"/>
        <v>NO CUMPLE</v>
      </c>
      <c r="DL39" s="42" t="str">
        <f t="shared" si="22"/>
        <v>NO CUMPLE</v>
      </c>
      <c r="DM39" s="42" t="str">
        <f t="shared" si="23"/>
        <v>NO CUMPLE</v>
      </c>
      <c r="DN39" s="42" t="str">
        <f t="shared" si="24"/>
        <v>NO CUMPLE</v>
      </c>
      <c r="DO39" s="42" t="str">
        <f t="shared" si="25"/>
        <v>NO CUMPLE</v>
      </c>
      <c r="DP39" s="42" t="str">
        <f t="shared" si="26"/>
        <v>NO CUMPLE</v>
      </c>
      <c r="DQ39" s="42" t="str">
        <f t="shared" si="27"/>
        <v>NO CUMPLE</v>
      </c>
      <c r="DR39" s="42" t="str">
        <f t="shared" si="28"/>
        <v>NO CUMPLE</v>
      </c>
      <c r="DS39" s="42" t="str">
        <f t="shared" si="29"/>
        <v>NO CUMPLE</v>
      </c>
      <c r="DT39" s="42" t="str">
        <f t="shared" si="30"/>
        <v>NO CUMPLE</v>
      </c>
      <c r="DU39" s="42" t="str">
        <f t="shared" si="31"/>
        <v>NO CUMPLE</v>
      </c>
      <c r="DV39" s="42" t="str">
        <f t="shared" si="32"/>
        <v>NO CUMPLE</v>
      </c>
      <c r="DW39" s="42" t="str">
        <f t="shared" si="33"/>
        <v>NO CUMPLE</v>
      </c>
      <c r="DX39" s="42" t="str">
        <f t="shared" si="34"/>
        <v>NO CUMPLE</v>
      </c>
      <c r="DY39" s="42" t="str">
        <f t="shared" si="35"/>
        <v>NO CUMPLE</v>
      </c>
      <c r="DZ39" s="42" t="str">
        <f t="shared" si="36"/>
        <v>NO CUMPLE</v>
      </c>
      <c r="EA39" s="42" t="str">
        <f t="shared" si="37"/>
        <v>NO CUMPLE</v>
      </c>
      <c r="EB39" s="42" t="str">
        <f t="shared" si="38"/>
        <v>NO CUMPLE</v>
      </c>
      <c r="EC39" s="42" t="str">
        <f t="shared" si="39"/>
        <v>NO CUMPLE</v>
      </c>
      <c r="ED39" s="29">
        <v>31</v>
      </c>
      <c r="EE39" s="129" t="s">
        <v>61</v>
      </c>
      <c r="EF39" s="129" t="s">
        <v>61</v>
      </c>
      <c r="EG39" s="129" t="s">
        <v>61</v>
      </c>
      <c r="EH39" s="65" t="s">
        <v>61</v>
      </c>
      <c r="EI39" s="65" t="s">
        <v>61</v>
      </c>
      <c r="EJ39" s="122" t="s">
        <v>62</v>
      </c>
      <c r="EK39" s="65" t="s">
        <v>61</v>
      </c>
      <c r="EL39" s="122" t="s">
        <v>63</v>
      </c>
      <c r="EM39" s="65" t="s">
        <v>61</v>
      </c>
      <c r="EN39" s="65" t="s">
        <v>61</v>
      </c>
      <c r="EO39" s="65" t="s">
        <v>61</v>
      </c>
      <c r="EP39" s="123" t="s">
        <v>61</v>
      </c>
      <c r="EQ39" s="123" t="s">
        <v>61</v>
      </c>
      <c r="ER39" s="122" t="s">
        <v>63</v>
      </c>
      <c r="ES39" s="123" t="s">
        <v>61</v>
      </c>
      <c r="ET39" s="65" t="s">
        <v>61</v>
      </c>
      <c r="EU39" s="65" t="s">
        <v>61</v>
      </c>
      <c r="EV39" s="65" t="s">
        <v>61</v>
      </c>
      <c r="EW39" s="65" t="s">
        <v>61</v>
      </c>
      <c r="EX39" s="122" t="s">
        <v>63</v>
      </c>
      <c r="EY39" s="29">
        <v>31</v>
      </c>
      <c r="EZ39" s="129" t="s">
        <v>61</v>
      </c>
      <c r="FA39" s="129" t="s">
        <v>61</v>
      </c>
      <c r="FB39" s="129" t="s">
        <v>61</v>
      </c>
      <c r="FC39" s="65" t="s">
        <v>61</v>
      </c>
      <c r="FD39" s="65" t="s">
        <v>61</v>
      </c>
      <c r="FE39" s="122" t="s">
        <v>62</v>
      </c>
      <c r="FF39" s="65" t="s">
        <v>61</v>
      </c>
      <c r="FG39" s="122" t="s">
        <v>63</v>
      </c>
      <c r="FH39" s="65" t="s">
        <v>61</v>
      </c>
      <c r="FI39" s="65" t="s">
        <v>61</v>
      </c>
      <c r="FJ39" s="65" t="s">
        <v>61</v>
      </c>
      <c r="FK39" s="123" t="s">
        <v>61</v>
      </c>
      <c r="FL39" s="123" t="s">
        <v>61</v>
      </c>
      <c r="FM39" s="122" t="s">
        <v>62</v>
      </c>
      <c r="FN39" s="123" t="s">
        <v>61</v>
      </c>
      <c r="FO39" s="65" t="s">
        <v>61</v>
      </c>
      <c r="FP39" s="65" t="s">
        <v>61</v>
      </c>
      <c r="FQ39" s="65" t="s">
        <v>61</v>
      </c>
      <c r="FR39" s="65" t="s">
        <v>61</v>
      </c>
      <c r="FS39" s="122" t="s">
        <v>63</v>
      </c>
      <c r="FT39" s="29">
        <v>31</v>
      </c>
      <c r="FU39" s="24" t="str">
        <f t="shared" si="40"/>
        <v/>
      </c>
      <c r="FV39" s="24" t="str">
        <f t="shared" si="41"/>
        <v/>
      </c>
      <c r="FW39" s="24" t="str">
        <f t="shared" si="42"/>
        <v/>
      </c>
      <c r="FX39" s="24" t="str">
        <f t="shared" si="43"/>
        <v/>
      </c>
      <c r="FY39" s="24" t="str">
        <f t="shared" si="44"/>
        <v/>
      </c>
      <c r="FZ39" s="24" t="str">
        <f t="shared" si="45"/>
        <v/>
      </c>
      <c r="GA39" s="24" t="str">
        <f t="shared" si="46"/>
        <v/>
      </c>
      <c r="GB39" s="24" t="str">
        <f t="shared" si="47"/>
        <v/>
      </c>
      <c r="GC39" s="24" t="str">
        <f t="shared" si="48"/>
        <v/>
      </c>
      <c r="GD39" s="24" t="str">
        <f t="shared" si="49"/>
        <v/>
      </c>
      <c r="GE39" s="24" t="str">
        <f t="shared" si="50"/>
        <v/>
      </c>
      <c r="GF39" s="24" t="str">
        <f t="shared" si="51"/>
        <v/>
      </c>
      <c r="GG39" s="24" t="str">
        <f t="shared" si="52"/>
        <v/>
      </c>
      <c r="GH39" s="24" t="str">
        <f t="shared" si="53"/>
        <v/>
      </c>
      <c r="GI39" s="24" t="str">
        <f t="shared" si="54"/>
        <v/>
      </c>
      <c r="GJ39" s="24" t="str">
        <f t="shared" si="55"/>
        <v/>
      </c>
      <c r="GK39" s="24" t="str">
        <f t="shared" si="56"/>
        <v/>
      </c>
      <c r="GL39" s="24" t="str">
        <f t="shared" si="57"/>
        <v/>
      </c>
      <c r="GM39" s="24" t="str">
        <f t="shared" si="58"/>
        <v/>
      </c>
      <c r="GN39" s="24" t="str">
        <f t="shared" si="59"/>
        <v/>
      </c>
      <c r="GO39" s="24">
        <v>23232322.402380001</v>
      </c>
      <c r="GP39" s="24">
        <v>23232322.402380001</v>
      </c>
      <c r="GQ39" s="44">
        <f t="shared" si="60"/>
        <v>0</v>
      </c>
      <c r="GR39" s="44">
        <f t="shared" si="156"/>
        <v>0</v>
      </c>
      <c r="GS39" s="145">
        <f t="shared" si="203"/>
        <v>0</v>
      </c>
      <c r="GT39" s="45">
        <f t="shared" si="205"/>
        <v>0</v>
      </c>
      <c r="GU39" s="29">
        <v>31</v>
      </c>
      <c r="GV39" s="46" t="str">
        <f t="shared" si="61"/>
        <v/>
      </c>
      <c r="GW39" s="46" t="str">
        <f t="shared" si="62"/>
        <v/>
      </c>
      <c r="GX39" s="46" t="str">
        <f t="shared" si="63"/>
        <v/>
      </c>
      <c r="GY39" s="46" t="str">
        <f t="shared" si="64"/>
        <v/>
      </c>
      <c r="GZ39" s="46" t="str">
        <f t="shared" si="65"/>
        <v/>
      </c>
      <c r="HA39" s="46" t="str">
        <f t="shared" si="66"/>
        <v/>
      </c>
      <c r="HB39" s="46" t="str">
        <f t="shared" si="67"/>
        <v/>
      </c>
      <c r="HC39" s="46" t="str">
        <f t="shared" si="68"/>
        <v/>
      </c>
      <c r="HD39" s="46" t="str">
        <f t="shared" si="69"/>
        <v/>
      </c>
      <c r="HE39" s="46" t="str">
        <f t="shared" si="70"/>
        <v/>
      </c>
      <c r="HF39" s="46" t="str">
        <f t="shared" si="71"/>
        <v/>
      </c>
      <c r="HG39" s="46" t="str">
        <f t="shared" si="72"/>
        <v/>
      </c>
      <c r="HH39" s="46" t="str">
        <f t="shared" si="73"/>
        <v/>
      </c>
      <c r="HI39" s="46" t="str">
        <f t="shared" si="74"/>
        <v/>
      </c>
      <c r="HJ39" s="46" t="str">
        <f t="shared" si="75"/>
        <v/>
      </c>
      <c r="HK39" s="46" t="str">
        <f t="shared" si="76"/>
        <v/>
      </c>
      <c r="HL39" s="46" t="str">
        <f t="shared" si="77"/>
        <v/>
      </c>
      <c r="HM39" s="46" t="str">
        <f t="shared" si="78"/>
        <v/>
      </c>
      <c r="HN39" s="46" t="str">
        <f t="shared" si="79"/>
        <v/>
      </c>
      <c r="HO39" s="46" t="str">
        <f t="shared" si="80"/>
        <v/>
      </c>
      <c r="HP39" s="30">
        <v>31</v>
      </c>
      <c r="HQ39" s="47" t="str">
        <f t="shared" si="81"/>
        <v/>
      </c>
      <c r="HR39" s="47" t="str">
        <f t="shared" si="82"/>
        <v/>
      </c>
      <c r="HS39" s="47" t="str">
        <f t="shared" si="83"/>
        <v/>
      </c>
      <c r="HT39" s="47" t="str">
        <f t="shared" si="84"/>
        <v/>
      </c>
      <c r="HU39" s="47" t="str">
        <f t="shared" si="85"/>
        <v/>
      </c>
      <c r="HV39" s="47" t="str">
        <f t="shared" si="86"/>
        <v/>
      </c>
      <c r="HW39" s="47" t="str">
        <f t="shared" si="87"/>
        <v/>
      </c>
      <c r="HX39" s="47" t="str">
        <f t="shared" si="88"/>
        <v/>
      </c>
      <c r="HY39" s="47" t="str">
        <f t="shared" si="89"/>
        <v/>
      </c>
      <c r="HZ39" s="47" t="str">
        <f t="shared" si="90"/>
        <v/>
      </c>
      <c r="IA39" s="47" t="str">
        <f t="shared" si="91"/>
        <v/>
      </c>
      <c r="IB39" s="47" t="str">
        <f t="shared" si="92"/>
        <v/>
      </c>
      <c r="IC39" s="47" t="str">
        <f t="shared" si="93"/>
        <v/>
      </c>
      <c r="ID39" s="47" t="str">
        <f t="shared" si="94"/>
        <v/>
      </c>
      <c r="IE39" s="47" t="str">
        <f t="shared" si="95"/>
        <v/>
      </c>
      <c r="IF39" s="47" t="str">
        <f t="shared" si="96"/>
        <v/>
      </c>
      <c r="IG39" s="47" t="str">
        <f t="shared" si="97"/>
        <v/>
      </c>
      <c r="IH39" s="47" t="str">
        <f t="shared" si="98"/>
        <v/>
      </c>
      <c r="II39" s="47" t="str">
        <f t="shared" si="99"/>
        <v/>
      </c>
      <c r="IJ39" s="47" t="str">
        <f t="shared" si="100"/>
        <v/>
      </c>
      <c r="IK39" s="29">
        <v>31</v>
      </c>
      <c r="IL39" s="48" t="str">
        <f t="shared" si="158"/>
        <v/>
      </c>
      <c r="IM39" s="48" t="str">
        <f t="shared" si="159"/>
        <v/>
      </c>
      <c r="IN39" s="48" t="str">
        <f t="shared" si="160"/>
        <v/>
      </c>
      <c r="IO39" s="48" t="str">
        <f t="shared" si="161"/>
        <v/>
      </c>
      <c r="IP39" s="48" t="str">
        <f t="shared" si="162"/>
        <v/>
      </c>
      <c r="IQ39" s="48" t="str">
        <f t="shared" si="163"/>
        <v/>
      </c>
      <c r="IR39" s="48" t="str">
        <f t="shared" si="164"/>
        <v/>
      </c>
      <c r="IS39" s="48" t="str">
        <f t="shared" si="165"/>
        <v/>
      </c>
      <c r="IT39" s="48" t="str">
        <f t="shared" si="166"/>
        <v/>
      </c>
      <c r="IU39" s="48" t="str">
        <f t="shared" si="167"/>
        <v/>
      </c>
      <c r="IV39" s="48" t="str">
        <f t="shared" si="168"/>
        <v/>
      </c>
      <c r="IW39" s="48" t="str">
        <f t="shared" si="169"/>
        <v/>
      </c>
      <c r="IX39" s="48" t="str">
        <f t="shared" si="170"/>
        <v/>
      </c>
      <c r="IY39" s="48" t="str">
        <f t="shared" si="171"/>
        <v/>
      </c>
      <c r="IZ39" s="48" t="str">
        <f t="shared" si="172"/>
        <v/>
      </c>
      <c r="JA39" s="48" t="str">
        <f t="shared" si="173"/>
        <v/>
      </c>
      <c r="JB39" s="48" t="str">
        <f t="shared" si="174"/>
        <v/>
      </c>
      <c r="JC39" s="48" t="str">
        <f t="shared" si="175"/>
        <v/>
      </c>
      <c r="JD39" s="48" t="str">
        <f t="shared" si="176"/>
        <v/>
      </c>
      <c r="JE39" s="48" t="str">
        <f t="shared" si="177"/>
        <v/>
      </c>
      <c r="JF39" s="49">
        <f t="shared" si="102"/>
        <v>0</v>
      </c>
      <c r="JG39" s="49">
        <f t="shared" si="178"/>
        <v>0</v>
      </c>
      <c r="JH39" s="29">
        <v>31</v>
      </c>
      <c r="JI39" s="50" t="str">
        <f t="shared" si="179"/>
        <v/>
      </c>
      <c r="JJ39" s="50" t="str">
        <f t="shared" si="180"/>
        <v/>
      </c>
      <c r="JK39" s="50" t="str">
        <f t="shared" si="181"/>
        <v/>
      </c>
      <c r="JL39" s="50" t="str">
        <f t="shared" si="182"/>
        <v/>
      </c>
      <c r="JM39" s="50" t="str">
        <f t="shared" si="183"/>
        <v/>
      </c>
      <c r="JN39" s="50" t="str">
        <f t="shared" si="184"/>
        <v/>
      </c>
      <c r="JO39" s="50" t="str">
        <f t="shared" si="185"/>
        <v/>
      </c>
      <c r="JP39" s="50" t="str">
        <f t="shared" si="186"/>
        <v/>
      </c>
      <c r="JQ39" s="50" t="str">
        <f t="shared" si="187"/>
        <v/>
      </c>
      <c r="JR39" s="50" t="str">
        <f t="shared" si="188"/>
        <v/>
      </c>
      <c r="JS39" s="50" t="str">
        <f t="shared" si="189"/>
        <v/>
      </c>
      <c r="JT39" s="50" t="str">
        <f t="shared" si="190"/>
        <v/>
      </c>
      <c r="JU39" s="50" t="str">
        <f t="shared" si="191"/>
        <v/>
      </c>
      <c r="JV39" s="50" t="str">
        <f t="shared" si="192"/>
        <v/>
      </c>
      <c r="JW39" s="50" t="str">
        <f t="shared" si="193"/>
        <v/>
      </c>
      <c r="JX39" s="50" t="str">
        <f t="shared" si="194"/>
        <v/>
      </c>
      <c r="JY39" s="50" t="str">
        <f t="shared" si="195"/>
        <v/>
      </c>
      <c r="JZ39" s="50" t="str">
        <f t="shared" si="196"/>
        <v/>
      </c>
      <c r="KA39" s="50" t="str">
        <f t="shared" si="197"/>
        <v/>
      </c>
      <c r="KB39" s="50" t="str">
        <f t="shared" si="198"/>
        <v/>
      </c>
      <c r="KC39" s="30">
        <v>31</v>
      </c>
      <c r="KD39" s="121"/>
      <c r="KE39" s="121"/>
      <c r="KF39" s="121"/>
      <c r="KG39" s="130"/>
      <c r="KH39" s="130"/>
      <c r="KI39" s="122">
        <f>4*12</f>
        <v>48</v>
      </c>
      <c r="KJ39" s="130"/>
      <c r="KK39" s="122">
        <f>6*12</f>
        <v>72</v>
      </c>
      <c r="KL39" s="130"/>
      <c r="KM39" s="130"/>
      <c r="KN39" s="130"/>
      <c r="KO39" s="131"/>
      <c r="KP39" s="131"/>
      <c r="KQ39" s="122">
        <f>12*3</f>
        <v>36</v>
      </c>
      <c r="KR39" s="131"/>
      <c r="KS39" s="130"/>
      <c r="KT39" s="130"/>
      <c r="KU39" s="130"/>
      <c r="KV39" s="130"/>
      <c r="KW39" s="122">
        <v>72</v>
      </c>
      <c r="KX39" s="29">
        <v>31</v>
      </c>
      <c r="KY39" s="67">
        <f t="shared" si="113"/>
        <v>0</v>
      </c>
      <c r="KZ39" s="67">
        <f t="shared" si="114"/>
        <v>0</v>
      </c>
      <c r="LA39" s="67">
        <f t="shared" si="115"/>
        <v>0</v>
      </c>
      <c r="LB39" s="67">
        <f t="shared" si="116"/>
        <v>0</v>
      </c>
      <c r="LC39" s="67">
        <f t="shared" si="117"/>
        <v>0</v>
      </c>
      <c r="LD39" s="67">
        <f t="shared" si="118"/>
        <v>20</v>
      </c>
      <c r="LE39" s="67">
        <f t="shared" si="119"/>
        <v>0</v>
      </c>
      <c r="LF39" s="67">
        <f t="shared" si="120"/>
        <v>60</v>
      </c>
      <c r="LG39" s="67">
        <f t="shared" si="121"/>
        <v>0</v>
      </c>
      <c r="LH39" s="67">
        <f t="shared" si="122"/>
        <v>0</v>
      </c>
      <c r="LI39" s="67">
        <f t="shared" si="123"/>
        <v>0</v>
      </c>
      <c r="LJ39" s="67">
        <f t="shared" si="124"/>
        <v>0</v>
      </c>
      <c r="LK39" s="67">
        <f t="shared" si="125"/>
        <v>0</v>
      </c>
      <c r="LL39" s="67">
        <f t="shared" si="126"/>
        <v>10</v>
      </c>
      <c r="LM39" s="67">
        <f t="shared" si="127"/>
        <v>0</v>
      </c>
      <c r="LN39" s="67">
        <f t="shared" si="128"/>
        <v>0</v>
      </c>
      <c r="LO39" s="67">
        <f t="shared" si="129"/>
        <v>0</v>
      </c>
      <c r="LP39" s="67">
        <f t="shared" si="130"/>
        <v>0</v>
      </c>
      <c r="LQ39" s="67">
        <f t="shared" si="131"/>
        <v>0</v>
      </c>
      <c r="LR39" s="67">
        <f t="shared" si="132"/>
        <v>60</v>
      </c>
      <c r="LS39" s="29">
        <v>31</v>
      </c>
      <c r="LT39" s="51" t="str">
        <f t="shared" si="133"/>
        <v/>
      </c>
      <c r="LU39" s="51" t="str">
        <f t="shared" si="134"/>
        <v/>
      </c>
      <c r="LV39" s="51" t="str">
        <f t="shared" si="135"/>
        <v/>
      </c>
      <c r="LW39" s="51" t="str">
        <f t="shared" si="136"/>
        <v/>
      </c>
      <c r="LX39" s="51" t="str">
        <f t="shared" si="137"/>
        <v/>
      </c>
      <c r="LY39" s="51" t="str">
        <f t="shared" si="138"/>
        <v/>
      </c>
      <c r="LZ39" s="51" t="str">
        <f t="shared" si="139"/>
        <v/>
      </c>
      <c r="MA39" s="51" t="str">
        <f t="shared" si="140"/>
        <v/>
      </c>
      <c r="MB39" s="51" t="str">
        <f t="shared" si="141"/>
        <v/>
      </c>
      <c r="MC39" s="51" t="str">
        <f t="shared" si="142"/>
        <v/>
      </c>
      <c r="MD39" s="51" t="str">
        <f t="shared" si="143"/>
        <v/>
      </c>
      <c r="ME39" s="51" t="str">
        <f t="shared" si="144"/>
        <v/>
      </c>
      <c r="MF39" s="51" t="str">
        <f t="shared" si="145"/>
        <v/>
      </c>
      <c r="MG39" s="51" t="str">
        <f t="shared" si="146"/>
        <v/>
      </c>
      <c r="MH39" s="51" t="str">
        <f t="shared" si="147"/>
        <v/>
      </c>
      <c r="MI39" s="51" t="str">
        <f t="shared" si="148"/>
        <v/>
      </c>
      <c r="MJ39" s="51" t="str">
        <f t="shared" si="149"/>
        <v/>
      </c>
      <c r="MK39" s="51" t="str">
        <f t="shared" si="150"/>
        <v/>
      </c>
      <c r="ML39" s="51" t="str">
        <f t="shared" si="151"/>
        <v/>
      </c>
      <c r="MM39" s="51" t="str">
        <f t="shared" si="152"/>
        <v/>
      </c>
      <c r="MN39" s="144">
        <f t="shared" si="153"/>
        <v>0</v>
      </c>
      <c r="MO39" s="29" t="str">
        <f t="shared" si="154"/>
        <v>DESIERTO</v>
      </c>
      <c r="MP39" s="68" t="str">
        <f t="shared" si="155"/>
        <v>DESIERTO</v>
      </c>
      <c r="MQ39" s="30">
        <v>31</v>
      </c>
      <c r="MR39" s="137" t="str">
        <f t="shared" si="199"/>
        <v>D</v>
      </c>
      <c r="MS39" s="137">
        <f t="shared" si="200"/>
        <v>23232322.402380001</v>
      </c>
    </row>
    <row r="40" spans="2:357" s="53" customFormat="1" ht="33.75" x14ac:dyDescent="0.15">
      <c r="B40" s="73" t="s">
        <v>95</v>
      </c>
      <c r="C40" s="80" t="s">
        <v>113</v>
      </c>
      <c r="D40" s="73" t="s">
        <v>114</v>
      </c>
      <c r="E40" s="73" t="s">
        <v>116</v>
      </c>
      <c r="F40" s="73">
        <v>6</v>
      </c>
      <c r="G40" s="23">
        <v>8653170.6823799983</v>
      </c>
      <c r="H40" s="30">
        <v>32</v>
      </c>
      <c r="I40" s="111" t="s">
        <v>61</v>
      </c>
      <c r="J40" s="111" t="s">
        <v>61</v>
      </c>
      <c r="K40" s="111" t="s">
        <v>61</v>
      </c>
      <c r="L40" s="101" t="s">
        <v>61</v>
      </c>
      <c r="M40" s="101" t="s">
        <v>61</v>
      </c>
      <c r="N40" s="101" t="s">
        <v>61</v>
      </c>
      <c r="O40" s="101" t="s">
        <v>61</v>
      </c>
      <c r="P40" s="101" t="s">
        <v>61</v>
      </c>
      <c r="Q40" s="101" t="s">
        <v>61</v>
      </c>
      <c r="R40" s="101" t="s">
        <v>61</v>
      </c>
      <c r="S40" s="101" t="s">
        <v>61</v>
      </c>
      <c r="T40" s="102" t="s">
        <v>61</v>
      </c>
      <c r="U40" s="86">
        <v>8540868</v>
      </c>
      <c r="V40" s="86">
        <v>8639400</v>
      </c>
      <c r="W40" s="101" t="s">
        <v>61</v>
      </c>
      <c r="X40" s="101" t="s">
        <v>61</v>
      </c>
      <c r="Y40" s="101" t="s">
        <v>61</v>
      </c>
      <c r="Z40" s="101" t="s">
        <v>61</v>
      </c>
      <c r="AA40" s="101" t="s">
        <v>61</v>
      </c>
      <c r="AB40" s="101" t="s">
        <v>61</v>
      </c>
      <c r="AC40" s="41">
        <v>32</v>
      </c>
      <c r="AD40" s="103" t="str">
        <f t="shared" si="0"/>
        <v>NC</v>
      </c>
      <c r="AE40" s="103" t="str">
        <f t="shared" si="1"/>
        <v>NC</v>
      </c>
      <c r="AF40" s="103" t="str">
        <f t="shared" si="2"/>
        <v>NC</v>
      </c>
      <c r="AG40" s="103" t="str">
        <f t="shared" si="3"/>
        <v>NC</v>
      </c>
      <c r="AH40" s="103" t="str">
        <f t="shared" si="4"/>
        <v>NC</v>
      </c>
      <c r="AI40" s="103" t="str">
        <f t="shared" si="5"/>
        <v>NC</v>
      </c>
      <c r="AJ40" s="103" t="str">
        <f t="shared" si="6"/>
        <v>NC</v>
      </c>
      <c r="AK40" s="103" t="str">
        <f t="shared" si="7"/>
        <v>NC</v>
      </c>
      <c r="AL40" s="103" t="str">
        <f t="shared" si="8"/>
        <v>NC</v>
      </c>
      <c r="AM40" s="103" t="str">
        <f t="shared" si="9"/>
        <v>NC</v>
      </c>
      <c r="AN40" s="103" t="str">
        <f t="shared" si="10"/>
        <v>NC</v>
      </c>
      <c r="AO40" s="103" t="str">
        <f t="shared" si="11"/>
        <v>NC</v>
      </c>
      <c r="AP40" s="103">
        <f t="shared" si="12"/>
        <v>8540868</v>
      </c>
      <c r="AQ40" s="103">
        <f t="shared" si="13"/>
        <v>8639400</v>
      </c>
      <c r="AR40" s="103" t="str">
        <f t="shared" si="14"/>
        <v>NC</v>
      </c>
      <c r="AS40" s="103" t="str">
        <f t="shared" si="15"/>
        <v>NC</v>
      </c>
      <c r="AT40" s="103" t="str">
        <f t="shared" si="16"/>
        <v>NC</v>
      </c>
      <c r="AU40" s="103" t="str">
        <f t="shared" si="17"/>
        <v>NC</v>
      </c>
      <c r="AV40" s="103" t="str">
        <f t="shared" si="18"/>
        <v>NC</v>
      </c>
      <c r="AW40" s="103" t="str">
        <f t="shared" si="19"/>
        <v>NC</v>
      </c>
      <c r="AX40" s="30">
        <v>32</v>
      </c>
      <c r="AY40" s="100" t="s">
        <v>63</v>
      </c>
      <c r="AZ40" s="100" t="s">
        <v>63</v>
      </c>
      <c r="BA40" s="100" t="s">
        <v>63</v>
      </c>
      <c r="BB40" s="92" t="s">
        <v>63</v>
      </c>
      <c r="BC40" s="92" t="s">
        <v>63</v>
      </c>
      <c r="BD40" s="92" t="s">
        <v>63</v>
      </c>
      <c r="BE40" s="92" t="s">
        <v>63</v>
      </c>
      <c r="BF40" s="92" t="s">
        <v>63</v>
      </c>
      <c r="BG40" s="92" t="s">
        <v>63</v>
      </c>
      <c r="BH40" s="92" t="s">
        <v>63</v>
      </c>
      <c r="BI40" s="92" t="s">
        <v>63</v>
      </c>
      <c r="BJ40" s="93" t="s">
        <v>63</v>
      </c>
      <c r="BK40" s="90" t="s">
        <v>62</v>
      </c>
      <c r="BL40" s="90" t="s">
        <v>63</v>
      </c>
      <c r="BM40" s="92" t="s">
        <v>63</v>
      </c>
      <c r="BN40" s="92" t="s">
        <v>63</v>
      </c>
      <c r="BO40" s="92" t="s">
        <v>63</v>
      </c>
      <c r="BP40" s="92" t="s">
        <v>63</v>
      </c>
      <c r="BQ40" s="92" t="s">
        <v>63</v>
      </c>
      <c r="BR40" s="92" t="s">
        <v>63</v>
      </c>
      <c r="BS40" s="30">
        <v>32</v>
      </c>
      <c r="BT40" s="100" t="s">
        <v>62</v>
      </c>
      <c r="BU40" s="100" t="s">
        <v>62</v>
      </c>
      <c r="BV40" s="100" t="s">
        <v>62</v>
      </c>
      <c r="BW40" s="92" t="s">
        <v>62</v>
      </c>
      <c r="BX40" s="92" t="s">
        <v>62</v>
      </c>
      <c r="BY40" s="92" t="s">
        <v>62</v>
      </c>
      <c r="BZ40" s="92" t="s">
        <v>63</v>
      </c>
      <c r="CA40" s="92" t="s">
        <v>62</v>
      </c>
      <c r="CB40" s="92" t="s">
        <v>62</v>
      </c>
      <c r="CC40" s="92" t="s">
        <v>62</v>
      </c>
      <c r="CD40" s="92" t="s">
        <v>63</v>
      </c>
      <c r="CE40" s="93" t="s">
        <v>62</v>
      </c>
      <c r="CF40" s="104" t="s">
        <v>62</v>
      </c>
      <c r="CG40" s="104" t="s">
        <v>63</v>
      </c>
      <c r="CH40" s="92" t="s">
        <v>62</v>
      </c>
      <c r="CI40" s="92" t="s">
        <v>63</v>
      </c>
      <c r="CJ40" s="92" t="s">
        <v>62</v>
      </c>
      <c r="CK40" s="92" t="s">
        <v>62</v>
      </c>
      <c r="CL40" s="92" t="s">
        <v>62</v>
      </c>
      <c r="CM40" s="92" t="s">
        <v>62</v>
      </c>
      <c r="CN40" s="30">
        <v>32</v>
      </c>
      <c r="CO40" s="121" t="s">
        <v>62</v>
      </c>
      <c r="CP40" s="121" t="s">
        <v>62</v>
      </c>
      <c r="CQ40" s="121" t="s">
        <v>62</v>
      </c>
      <c r="CR40" s="113" t="s">
        <v>62</v>
      </c>
      <c r="CS40" s="113" t="s">
        <v>62</v>
      </c>
      <c r="CT40" s="113" t="s">
        <v>62</v>
      </c>
      <c r="CU40" s="113" t="s">
        <v>62</v>
      </c>
      <c r="CV40" s="113" t="s">
        <v>62</v>
      </c>
      <c r="CW40" s="113" t="s">
        <v>62</v>
      </c>
      <c r="CX40" s="113" t="s">
        <v>62</v>
      </c>
      <c r="CY40" s="113" t="s">
        <v>63</v>
      </c>
      <c r="CZ40" s="114" t="s">
        <v>62</v>
      </c>
      <c r="DA40" s="112" t="s">
        <v>62</v>
      </c>
      <c r="DB40" s="112" t="s">
        <v>62</v>
      </c>
      <c r="DC40" s="113" t="s">
        <v>62</v>
      </c>
      <c r="DD40" s="113" t="s">
        <v>62</v>
      </c>
      <c r="DE40" s="113" t="s">
        <v>62</v>
      </c>
      <c r="DF40" s="113" t="s">
        <v>62</v>
      </c>
      <c r="DG40" s="113" t="s">
        <v>62</v>
      </c>
      <c r="DH40" s="113" t="s">
        <v>62</v>
      </c>
      <c r="DI40" s="30">
        <v>32</v>
      </c>
      <c r="DJ40" s="42" t="str">
        <f t="shared" si="20"/>
        <v>NO CUMPLE</v>
      </c>
      <c r="DK40" s="42" t="str">
        <f t="shared" si="21"/>
        <v>NO CUMPLE</v>
      </c>
      <c r="DL40" s="42" t="str">
        <f t="shared" si="22"/>
        <v>NO CUMPLE</v>
      </c>
      <c r="DM40" s="42" t="str">
        <f t="shared" si="23"/>
        <v>NO CUMPLE</v>
      </c>
      <c r="DN40" s="42" t="str">
        <f t="shared" si="24"/>
        <v>NO CUMPLE</v>
      </c>
      <c r="DO40" s="42" t="str">
        <f t="shared" si="25"/>
        <v>NO CUMPLE</v>
      </c>
      <c r="DP40" s="42" t="str">
        <f t="shared" si="26"/>
        <v>NO CUMPLE</v>
      </c>
      <c r="DQ40" s="42" t="str">
        <f t="shared" si="27"/>
        <v>NO CUMPLE</v>
      </c>
      <c r="DR40" s="42" t="str">
        <f t="shared" si="28"/>
        <v>NO CUMPLE</v>
      </c>
      <c r="DS40" s="42" t="str">
        <f t="shared" si="29"/>
        <v>NO CUMPLE</v>
      </c>
      <c r="DT40" s="42" t="str">
        <f t="shared" si="30"/>
        <v>NO CUMPLE</v>
      </c>
      <c r="DU40" s="42" t="str">
        <f t="shared" si="31"/>
        <v>NO CUMPLE</v>
      </c>
      <c r="DV40" s="42" t="str">
        <f t="shared" si="32"/>
        <v>CUMPLE</v>
      </c>
      <c r="DW40" s="42" t="str">
        <f t="shared" si="33"/>
        <v>NO CUMPLE</v>
      </c>
      <c r="DX40" s="42" t="str">
        <f t="shared" si="34"/>
        <v>NO CUMPLE</v>
      </c>
      <c r="DY40" s="42" t="str">
        <f t="shared" si="35"/>
        <v>NO CUMPLE</v>
      </c>
      <c r="DZ40" s="42" t="str">
        <f t="shared" si="36"/>
        <v>NO CUMPLE</v>
      </c>
      <c r="EA40" s="42" t="str">
        <f t="shared" si="37"/>
        <v>NO CUMPLE</v>
      </c>
      <c r="EB40" s="42" t="str">
        <f t="shared" si="38"/>
        <v>NO CUMPLE</v>
      </c>
      <c r="EC40" s="42" t="str">
        <f t="shared" si="39"/>
        <v>NO CUMPLE</v>
      </c>
      <c r="ED40" s="30">
        <v>32</v>
      </c>
      <c r="EE40" s="129" t="s">
        <v>61</v>
      </c>
      <c r="EF40" s="129" t="s">
        <v>61</v>
      </c>
      <c r="EG40" s="129" t="s">
        <v>61</v>
      </c>
      <c r="EH40" s="65" t="s">
        <v>61</v>
      </c>
      <c r="EI40" s="65" t="s">
        <v>61</v>
      </c>
      <c r="EJ40" s="65" t="s">
        <v>61</v>
      </c>
      <c r="EK40" s="65" t="s">
        <v>61</v>
      </c>
      <c r="EL40" s="65" t="s">
        <v>61</v>
      </c>
      <c r="EM40" s="65" t="s">
        <v>61</v>
      </c>
      <c r="EN40" s="65" t="s">
        <v>61</v>
      </c>
      <c r="EO40" s="65" t="s">
        <v>61</v>
      </c>
      <c r="EP40" s="123" t="s">
        <v>61</v>
      </c>
      <c r="EQ40" s="122" t="s">
        <v>62</v>
      </c>
      <c r="ER40" s="122" t="s">
        <v>62</v>
      </c>
      <c r="ES40" s="65" t="s">
        <v>61</v>
      </c>
      <c r="ET40" s="65" t="s">
        <v>61</v>
      </c>
      <c r="EU40" s="65" t="s">
        <v>61</v>
      </c>
      <c r="EV40" s="65" t="s">
        <v>61</v>
      </c>
      <c r="EW40" s="65" t="s">
        <v>61</v>
      </c>
      <c r="EX40" s="65" t="s">
        <v>61</v>
      </c>
      <c r="EY40" s="30">
        <v>32</v>
      </c>
      <c r="EZ40" s="129" t="s">
        <v>61</v>
      </c>
      <c r="FA40" s="129" t="s">
        <v>61</v>
      </c>
      <c r="FB40" s="129" t="s">
        <v>61</v>
      </c>
      <c r="FC40" s="65" t="s">
        <v>61</v>
      </c>
      <c r="FD40" s="65" t="s">
        <v>61</v>
      </c>
      <c r="FE40" s="65" t="s">
        <v>61</v>
      </c>
      <c r="FF40" s="65" t="s">
        <v>61</v>
      </c>
      <c r="FG40" s="65" t="s">
        <v>61</v>
      </c>
      <c r="FH40" s="65" t="s">
        <v>61</v>
      </c>
      <c r="FI40" s="65" t="s">
        <v>61</v>
      </c>
      <c r="FJ40" s="65" t="s">
        <v>61</v>
      </c>
      <c r="FK40" s="123" t="s">
        <v>61</v>
      </c>
      <c r="FL40" s="122" t="s">
        <v>62</v>
      </c>
      <c r="FM40" s="122" t="s">
        <v>62</v>
      </c>
      <c r="FN40" s="65" t="s">
        <v>61</v>
      </c>
      <c r="FO40" s="65" t="s">
        <v>61</v>
      </c>
      <c r="FP40" s="65" t="s">
        <v>61</v>
      </c>
      <c r="FQ40" s="65" t="s">
        <v>61</v>
      </c>
      <c r="FR40" s="65" t="s">
        <v>61</v>
      </c>
      <c r="FS40" s="65" t="s">
        <v>61</v>
      </c>
      <c r="FT40" s="30">
        <v>32</v>
      </c>
      <c r="FU40" s="24" t="str">
        <f t="shared" si="40"/>
        <v/>
      </c>
      <c r="FV40" s="24" t="str">
        <f t="shared" si="41"/>
        <v/>
      </c>
      <c r="FW40" s="24" t="str">
        <f t="shared" si="42"/>
        <v/>
      </c>
      <c r="FX40" s="24" t="str">
        <f t="shared" si="43"/>
        <v/>
      </c>
      <c r="FY40" s="24" t="str">
        <f t="shared" si="44"/>
        <v/>
      </c>
      <c r="FZ40" s="24" t="str">
        <f t="shared" si="45"/>
        <v/>
      </c>
      <c r="GA40" s="24" t="str">
        <f t="shared" si="46"/>
        <v/>
      </c>
      <c r="GB40" s="24" t="str">
        <f t="shared" si="47"/>
        <v/>
      </c>
      <c r="GC40" s="24" t="str">
        <f t="shared" si="48"/>
        <v/>
      </c>
      <c r="GD40" s="24" t="str">
        <f t="shared" si="49"/>
        <v/>
      </c>
      <c r="GE40" s="24" t="str">
        <f t="shared" si="50"/>
        <v/>
      </c>
      <c r="GF40" s="24" t="str">
        <f t="shared" si="51"/>
        <v/>
      </c>
      <c r="GG40" s="24">
        <f t="shared" si="52"/>
        <v>8540868</v>
      </c>
      <c r="GH40" s="24" t="str">
        <f t="shared" si="53"/>
        <v/>
      </c>
      <c r="GI40" s="24" t="str">
        <f t="shared" si="54"/>
        <v/>
      </c>
      <c r="GJ40" s="24" t="str">
        <f t="shared" si="55"/>
        <v/>
      </c>
      <c r="GK40" s="24" t="str">
        <f t="shared" si="56"/>
        <v/>
      </c>
      <c r="GL40" s="24" t="str">
        <f t="shared" si="57"/>
        <v/>
      </c>
      <c r="GM40" s="24" t="str">
        <f t="shared" si="58"/>
        <v/>
      </c>
      <c r="GN40" s="24" t="str">
        <f t="shared" si="59"/>
        <v/>
      </c>
      <c r="GO40" s="24">
        <v>8653170.6823799983</v>
      </c>
      <c r="GP40" s="24">
        <v>8653170.6823799983</v>
      </c>
      <c r="GQ40" s="44">
        <f t="shared" si="60"/>
        <v>1</v>
      </c>
      <c r="GR40" s="44">
        <f t="shared" si="156"/>
        <v>1</v>
      </c>
      <c r="GS40" s="145">
        <f t="shared" si="203"/>
        <v>8597019.3399999999</v>
      </c>
      <c r="GT40" s="45">
        <f t="shared" si="205"/>
        <v>32238.822524999996</v>
      </c>
      <c r="GU40" s="30">
        <v>32</v>
      </c>
      <c r="GV40" s="46" t="str">
        <f t="shared" si="61"/>
        <v/>
      </c>
      <c r="GW40" s="46" t="str">
        <f t="shared" si="62"/>
        <v/>
      </c>
      <c r="GX40" s="46" t="str">
        <f t="shared" si="63"/>
        <v/>
      </c>
      <c r="GY40" s="46" t="str">
        <f t="shared" si="64"/>
        <v/>
      </c>
      <c r="GZ40" s="46" t="str">
        <f t="shared" si="65"/>
        <v/>
      </c>
      <c r="HA40" s="46" t="str">
        <f t="shared" si="66"/>
        <v/>
      </c>
      <c r="HB40" s="46" t="str">
        <f t="shared" si="67"/>
        <v/>
      </c>
      <c r="HC40" s="46" t="str">
        <f t="shared" si="68"/>
        <v/>
      </c>
      <c r="HD40" s="46" t="str">
        <f t="shared" si="69"/>
        <v/>
      </c>
      <c r="HE40" s="46" t="str">
        <f t="shared" si="70"/>
        <v/>
      </c>
      <c r="HF40" s="46" t="str">
        <f t="shared" si="71"/>
        <v/>
      </c>
      <c r="HG40" s="46" t="str">
        <f t="shared" si="72"/>
        <v/>
      </c>
      <c r="HH40" s="46">
        <f t="shared" si="73"/>
        <v>26492.493618142777</v>
      </c>
      <c r="HI40" s="46" t="str">
        <f t="shared" si="74"/>
        <v/>
      </c>
      <c r="HJ40" s="46" t="str">
        <f t="shared" si="75"/>
        <v/>
      </c>
      <c r="HK40" s="46" t="str">
        <f t="shared" si="76"/>
        <v/>
      </c>
      <c r="HL40" s="46" t="str">
        <f t="shared" si="77"/>
        <v/>
      </c>
      <c r="HM40" s="46" t="str">
        <f t="shared" si="78"/>
        <v/>
      </c>
      <c r="HN40" s="46" t="str">
        <f t="shared" si="79"/>
        <v/>
      </c>
      <c r="HO40" s="46" t="str">
        <f t="shared" si="80"/>
        <v/>
      </c>
      <c r="HP40" s="30">
        <v>32</v>
      </c>
      <c r="HQ40" s="47" t="str">
        <f t="shared" si="81"/>
        <v/>
      </c>
      <c r="HR40" s="47" t="str">
        <f t="shared" si="82"/>
        <v/>
      </c>
      <c r="HS40" s="47" t="str">
        <f t="shared" si="83"/>
        <v/>
      </c>
      <c r="HT40" s="47" t="str">
        <f t="shared" si="84"/>
        <v/>
      </c>
      <c r="HU40" s="47" t="str">
        <f t="shared" si="85"/>
        <v/>
      </c>
      <c r="HV40" s="47" t="str">
        <f t="shared" si="86"/>
        <v/>
      </c>
      <c r="HW40" s="47" t="str">
        <f t="shared" si="87"/>
        <v/>
      </c>
      <c r="HX40" s="47" t="str">
        <f t="shared" si="88"/>
        <v/>
      </c>
      <c r="HY40" s="47" t="str">
        <f t="shared" si="89"/>
        <v/>
      </c>
      <c r="HZ40" s="47" t="str">
        <f t="shared" si="90"/>
        <v/>
      </c>
      <c r="IA40" s="47" t="str">
        <f t="shared" si="91"/>
        <v/>
      </c>
      <c r="IB40" s="47" t="str">
        <f t="shared" si="92"/>
        <v/>
      </c>
      <c r="IC40" s="47">
        <f t="shared" si="93"/>
        <v>56151.339999999851</v>
      </c>
      <c r="ID40" s="47" t="str">
        <f t="shared" si="94"/>
        <v/>
      </c>
      <c r="IE40" s="47" t="str">
        <f t="shared" si="95"/>
        <v/>
      </c>
      <c r="IF40" s="47" t="str">
        <f t="shared" si="96"/>
        <v/>
      </c>
      <c r="IG40" s="47" t="str">
        <f t="shared" si="97"/>
        <v/>
      </c>
      <c r="IH40" s="47" t="str">
        <f t="shared" si="98"/>
        <v/>
      </c>
      <c r="II40" s="47" t="str">
        <f t="shared" si="99"/>
        <v/>
      </c>
      <c r="IJ40" s="47" t="str">
        <f t="shared" si="100"/>
        <v/>
      </c>
      <c r="IK40" s="30">
        <v>32</v>
      </c>
      <c r="IL40" s="48" t="str">
        <f t="shared" si="158"/>
        <v/>
      </c>
      <c r="IM40" s="48" t="str">
        <f t="shared" si="159"/>
        <v/>
      </c>
      <c r="IN40" s="48" t="str">
        <f t="shared" si="160"/>
        <v/>
      </c>
      <c r="IO40" s="48" t="str">
        <f t="shared" si="161"/>
        <v/>
      </c>
      <c r="IP40" s="48" t="str">
        <f t="shared" si="162"/>
        <v/>
      </c>
      <c r="IQ40" s="48" t="str">
        <f t="shared" si="163"/>
        <v/>
      </c>
      <c r="IR40" s="48" t="str">
        <f t="shared" si="164"/>
        <v/>
      </c>
      <c r="IS40" s="48" t="str">
        <f t="shared" si="165"/>
        <v/>
      </c>
      <c r="IT40" s="48" t="str">
        <f t="shared" si="166"/>
        <v/>
      </c>
      <c r="IU40" s="48" t="str">
        <f t="shared" si="167"/>
        <v/>
      </c>
      <c r="IV40" s="48" t="str">
        <f t="shared" si="168"/>
        <v/>
      </c>
      <c r="IW40" s="48" t="str">
        <f t="shared" si="169"/>
        <v/>
      </c>
      <c r="IX40" s="48">
        <f t="shared" si="170"/>
        <v>39.738740427214161</v>
      </c>
      <c r="IY40" s="48" t="str">
        <f t="shared" si="171"/>
        <v/>
      </c>
      <c r="IZ40" s="48" t="str">
        <f t="shared" si="172"/>
        <v/>
      </c>
      <c r="JA40" s="48" t="str">
        <f t="shared" si="173"/>
        <v/>
      </c>
      <c r="JB40" s="48" t="str">
        <f t="shared" si="174"/>
        <v/>
      </c>
      <c r="JC40" s="48" t="str">
        <f t="shared" si="175"/>
        <v/>
      </c>
      <c r="JD40" s="48" t="str">
        <f t="shared" si="176"/>
        <v/>
      </c>
      <c r="JE40" s="48" t="str">
        <f t="shared" si="177"/>
        <v/>
      </c>
      <c r="JF40" s="49">
        <f t="shared" si="102"/>
        <v>39.738740427214161</v>
      </c>
      <c r="JG40" s="49">
        <f t="shared" si="178"/>
        <v>39.738740427214161</v>
      </c>
      <c r="JH40" s="30">
        <v>32</v>
      </c>
      <c r="JI40" s="50" t="str">
        <f t="shared" si="179"/>
        <v/>
      </c>
      <c r="JJ40" s="50" t="str">
        <f t="shared" si="180"/>
        <v/>
      </c>
      <c r="JK40" s="50" t="str">
        <f t="shared" si="181"/>
        <v/>
      </c>
      <c r="JL40" s="50" t="str">
        <f t="shared" si="182"/>
        <v/>
      </c>
      <c r="JM40" s="50" t="str">
        <f t="shared" si="183"/>
        <v/>
      </c>
      <c r="JN40" s="50" t="str">
        <f t="shared" si="184"/>
        <v/>
      </c>
      <c r="JO40" s="50" t="str">
        <f t="shared" si="185"/>
        <v/>
      </c>
      <c r="JP40" s="50" t="str">
        <f t="shared" si="186"/>
        <v/>
      </c>
      <c r="JQ40" s="50" t="str">
        <f t="shared" si="187"/>
        <v/>
      </c>
      <c r="JR40" s="50" t="str">
        <f t="shared" si="188"/>
        <v/>
      </c>
      <c r="JS40" s="50" t="str">
        <f t="shared" si="189"/>
        <v/>
      </c>
      <c r="JT40" s="50" t="str">
        <f t="shared" si="190"/>
        <v/>
      </c>
      <c r="JU40" s="50">
        <f t="shared" si="191"/>
        <v>40</v>
      </c>
      <c r="JV40" s="50" t="str">
        <f t="shared" si="192"/>
        <v/>
      </c>
      <c r="JW40" s="50" t="str">
        <f t="shared" si="193"/>
        <v/>
      </c>
      <c r="JX40" s="50" t="str">
        <f t="shared" si="194"/>
        <v/>
      </c>
      <c r="JY40" s="50" t="str">
        <f t="shared" si="195"/>
        <v/>
      </c>
      <c r="JZ40" s="50" t="str">
        <f t="shared" si="196"/>
        <v/>
      </c>
      <c r="KA40" s="50" t="str">
        <f t="shared" si="197"/>
        <v/>
      </c>
      <c r="KB40" s="50" t="str">
        <f t="shared" si="198"/>
        <v/>
      </c>
      <c r="KC40" s="30">
        <v>32</v>
      </c>
      <c r="KD40" s="121"/>
      <c r="KE40" s="121"/>
      <c r="KF40" s="121"/>
      <c r="KG40" s="130"/>
      <c r="KH40" s="130"/>
      <c r="KI40" s="130"/>
      <c r="KJ40" s="130"/>
      <c r="KK40" s="130"/>
      <c r="KL40" s="130"/>
      <c r="KM40" s="130"/>
      <c r="KN40" s="130"/>
      <c r="KO40" s="131"/>
      <c r="KP40" s="122">
        <f>6*12+1</f>
        <v>73</v>
      </c>
      <c r="KQ40" s="122">
        <v>24</v>
      </c>
      <c r="KR40" s="130"/>
      <c r="KS40" s="130"/>
      <c r="KT40" s="130"/>
      <c r="KU40" s="130"/>
      <c r="KV40" s="130"/>
      <c r="KW40" s="130"/>
      <c r="KX40" s="30">
        <v>32</v>
      </c>
      <c r="KY40" s="67">
        <f t="shared" si="113"/>
        <v>0</v>
      </c>
      <c r="KZ40" s="67">
        <f t="shared" si="114"/>
        <v>0</v>
      </c>
      <c r="LA40" s="67">
        <f t="shared" si="115"/>
        <v>0</v>
      </c>
      <c r="LB40" s="67">
        <f t="shared" si="116"/>
        <v>0</v>
      </c>
      <c r="LC40" s="67">
        <f t="shared" si="117"/>
        <v>0</v>
      </c>
      <c r="LD40" s="67">
        <f t="shared" si="118"/>
        <v>0</v>
      </c>
      <c r="LE40" s="67">
        <f t="shared" si="119"/>
        <v>0</v>
      </c>
      <c r="LF40" s="67">
        <f t="shared" si="120"/>
        <v>0</v>
      </c>
      <c r="LG40" s="67">
        <f t="shared" si="121"/>
        <v>0</v>
      </c>
      <c r="LH40" s="67">
        <f t="shared" si="122"/>
        <v>0</v>
      </c>
      <c r="LI40" s="67">
        <f t="shared" si="123"/>
        <v>0</v>
      </c>
      <c r="LJ40" s="67">
        <f t="shared" si="124"/>
        <v>0</v>
      </c>
      <c r="LK40" s="67">
        <f t="shared" si="125"/>
        <v>60</v>
      </c>
      <c r="LL40" s="67">
        <f t="shared" si="126"/>
        <v>0</v>
      </c>
      <c r="LM40" s="67">
        <f t="shared" si="127"/>
        <v>0</v>
      </c>
      <c r="LN40" s="67">
        <f t="shared" si="128"/>
        <v>0</v>
      </c>
      <c r="LO40" s="67">
        <f t="shared" si="129"/>
        <v>0</v>
      </c>
      <c r="LP40" s="67">
        <f t="shared" si="130"/>
        <v>0</v>
      </c>
      <c r="LQ40" s="67">
        <f t="shared" si="131"/>
        <v>0</v>
      </c>
      <c r="LR40" s="67">
        <f t="shared" si="132"/>
        <v>0</v>
      </c>
      <c r="LS40" s="30">
        <v>32</v>
      </c>
      <c r="LT40" s="51" t="str">
        <f t="shared" si="133"/>
        <v/>
      </c>
      <c r="LU40" s="51" t="str">
        <f t="shared" si="134"/>
        <v/>
      </c>
      <c r="LV40" s="51" t="str">
        <f t="shared" si="135"/>
        <v/>
      </c>
      <c r="LW40" s="51" t="str">
        <f t="shared" si="136"/>
        <v/>
      </c>
      <c r="LX40" s="51" t="str">
        <f t="shared" si="137"/>
        <v/>
      </c>
      <c r="LY40" s="51" t="str">
        <f t="shared" si="138"/>
        <v/>
      </c>
      <c r="LZ40" s="51" t="str">
        <f t="shared" si="139"/>
        <v/>
      </c>
      <c r="MA40" s="51" t="str">
        <f t="shared" si="140"/>
        <v/>
      </c>
      <c r="MB40" s="51" t="str">
        <f t="shared" si="141"/>
        <v/>
      </c>
      <c r="MC40" s="51" t="str">
        <f t="shared" si="142"/>
        <v/>
      </c>
      <c r="MD40" s="51" t="str">
        <f t="shared" si="143"/>
        <v/>
      </c>
      <c r="ME40" s="51" t="str">
        <f t="shared" si="144"/>
        <v/>
      </c>
      <c r="MF40" s="51">
        <f t="shared" si="145"/>
        <v>100</v>
      </c>
      <c r="MG40" s="51" t="str">
        <f t="shared" si="146"/>
        <v/>
      </c>
      <c r="MH40" s="51" t="str">
        <f t="shared" si="147"/>
        <v/>
      </c>
      <c r="MI40" s="51" t="str">
        <f t="shared" si="148"/>
        <v/>
      </c>
      <c r="MJ40" s="51" t="str">
        <f t="shared" si="149"/>
        <v/>
      </c>
      <c r="MK40" s="51" t="str">
        <f t="shared" si="150"/>
        <v/>
      </c>
      <c r="ML40" s="51" t="str">
        <f t="shared" si="151"/>
        <v/>
      </c>
      <c r="MM40" s="51" t="str">
        <f t="shared" si="152"/>
        <v/>
      </c>
      <c r="MN40" s="144">
        <f t="shared" si="153"/>
        <v>100</v>
      </c>
      <c r="MO40" s="29" t="str">
        <f t="shared" si="154"/>
        <v>13.  ICL DIDÁCTICA SAS.
NIT: 830.007.414-9</v>
      </c>
      <c r="MP40" s="68">
        <f t="shared" si="155"/>
        <v>8540868</v>
      </c>
      <c r="MQ40" s="30">
        <v>32</v>
      </c>
      <c r="MR40" s="137">
        <f t="shared" si="199"/>
        <v>112302.68237999827</v>
      </c>
      <c r="MS40" s="137" t="str">
        <f t="shared" si="200"/>
        <v>ADJUDICADO</v>
      </c>
    </row>
    <row r="41" spans="2:357" s="53" customFormat="1" ht="22.5" x14ac:dyDescent="0.15">
      <c r="B41" s="73" t="s">
        <v>95</v>
      </c>
      <c r="C41" s="80" t="s">
        <v>117</v>
      </c>
      <c r="D41" s="73" t="s">
        <v>118</v>
      </c>
      <c r="E41" s="73" t="s">
        <v>119</v>
      </c>
      <c r="F41" s="73">
        <v>1</v>
      </c>
      <c r="G41" s="23">
        <v>38342745.454999998</v>
      </c>
      <c r="H41" s="30">
        <v>33</v>
      </c>
      <c r="I41" s="110" t="s">
        <v>61</v>
      </c>
      <c r="J41" s="110" t="s">
        <v>61</v>
      </c>
      <c r="K41" s="110" t="s">
        <v>61</v>
      </c>
      <c r="L41" s="101" t="s">
        <v>61</v>
      </c>
      <c r="M41" s="101" t="s">
        <v>61</v>
      </c>
      <c r="N41" s="101" t="s">
        <v>61</v>
      </c>
      <c r="O41" s="101" t="s">
        <v>61</v>
      </c>
      <c r="P41" s="101" t="s">
        <v>61</v>
      </c>
      <c r="Q41" s="101" t="s">
        <v>61</v>
      </c>
      <c r="R41" s="101" t="s">
        <v>61</v>
      </c>
      <c r="S41" s="101" t="s">
        <v>61</v>
      </c>
      <c r="T41" s="102" t="s">
        <v>61</v>
      </c>
      <c r="U41" s="86">
        <v>37844380</v>
      </c>
      <c r="V41" s="101" t="s">
        <v>61</v>
      </c>
      <c r="W41" s="101" t="s">
        <v>61</v>
      </c>
      <c r="X41" s="101" t="s">
        <v>61</v>
      </c>
      <c r="Y41" s="101" t="s">
        <v>61</v>
      </c>
      <c r="Z41" s="101" t="s">
        <v>61</v>
      </c>
      <c r="AA41" s="101" t="s">
        <v>61</v>
      </c>
      <c r="AB41" s="101" t="s">
        <v>61</v>
      </c>
      <c r="AC41" s="41">
        <v>33</v>
      </c>
      <c r="AD41" s="103" t="str">
        <f t="shared" ref="AD41:AD58" si="206">IF(I41="NC","NC",IF(I41&lt;=$G41,I41,""))</f>
        <v>NC</v>
      </c>
      <c r="AE41" s="103" t="str">
        <f t="shared" ref="AE41:AE58" si="207">IF(J41="NC","NC",IF(J41&lt;=$G41,J41,""))</f>
        <v>NC</v>
      </c>
      <c r="AF41" s="103" t="str">
        <f t="shared" ref="AF41:AF58" si="208">IF(K41="NC","NC",IF(K41&lt;=$G41,K41,""))</f>
        <v>NC</v>
      </c>
      <c r="AG41" s="103" t="str">
        <f t="shared" ref="AG41:AG58" si="209">IF(L41="NC","NC",IF(L41&lt;=$G41,L41,""))</f>
        <v>NC</v>
      </c>
      <c r="AH41" s="103" t="str">
        <f t="shared" ref="AH41:AH58" si="210">IF(M41="NC","NC",IF(M41&lt;=$G41,M41,""))</f>
        <v>NC</v>
      </c>
      <c r="AI41" s="103" t="str">
        <f t="shared" ref="AI41:AI58" si="211">IF(N41="NC","NC",IF(N41&lt;=$G41,N41,""))</f>
        <v>NC</v>
      </c>
      <c r="AJ41" s="103" t="str">
        <f t="shared" ref="AJ41:AJ58" si="212">IF(O41="NC","NC",IF(O41&lt;=$G41,O41,""))</f>
        <v>NC</v>
      </c>
      <c r="AK41" s="103" t="str">
        <f t="shared" ref="AK41:AK58" si="213">IF(P41="NC","NC",IF(P41&lt;=$G41,P41,""))</f>
        <v>NC</v>
      </c>
      <c r="AL41" s="103" t="str">
        <f t="shared" ref="AL41:AL58" si="214">IF(Q41="NC","NC",IF(Q41&lt;=$G41,Q41,""))</f>
        <v>NC</v>
      </c>
      <c r="AM41" s="103" t="str">
        <f t="shared" ref="AM41:AM58" si="215">IF(R41="NC","NC",IF(R41&lt;=$G41,R41,""))</f>
        <v>NC</v>
      </c>
      <c r="AN41" s="103" t="str">
        <f t="shared" ref="AN41:AN58" si="216">IF(S41="NC","NC",IF(S41&lt;=$G41,S41,""))</f>
        <v>NC</v>
      </c>
      <c r="AO41" s="103" t="str">
        <f t="shared" ref="AO41:AO58" si="217">IF(T41="NC","NC",IF(T41&lt;=$G41,T41,""))</f>
        <v>NC</v>
      </c>
      <c r="AP41" s="103">
        <f t="shared" ref="AP41:AP58" si="218">IF(U41="NC","NC",IF(U41&lt;=$G41,U41,""))</f>
        <v>37844380</v>
      </c>
      <c r="AQ41" s="103" t="str">
        <f t="shared" ref="AQ41:AQ58" si="219">IF(V41="NC","NC",IF(V41&lt;=$G41,V41,""))</f>
        <v>NC</v>
      </c>
      <c r="AR41" s="103" t="str">
        <f t="shared" ref="AR41:AR58" si="220">IF(W41="NC","NC",IF(W41&lt;=$G41,W41,""))</f>
        <v>NC</v>
      </c>
      <c r="AS41" s="103" t="str">
        <f t="shared" ref="AS41:AS58" si="221">IF(X41="NC","NC",IF(X41&lt;=$G41,X41,""))</f>
        <v>NC</v>
      </c>
      <c r="AT41" s="103" t="str">
        <f t="shared" ref="AT41:AT58" si="222">IF(Y41="NC","NC",IF(Y41&lt;=$G41,Y41,""))</f>
        <v>NC</v>
      </c>
      <c r="AU41" s="103" t="str">
        <f t="shared" ref="AU41:AU58" si="223">IF(Z41="NC","NC",IF(Z41&lt;=$G41,Z41,""))</f>
        <v>NC</v>
      </c>
      <c r="AV41" s="103" t="str">
        <f t="shared" ref="AV41:AV58" si="224">IF(AA41="NC","NC",IF(AA41&lt;=$G41,AA41,""))</f>
        <v>NC</v>
      </c>
      <c r="AW41" s="103" t="str">
        <f t="shared" ref="AW41:AW58" si="225">IF(AB41="NC","NC",IF(AB41&lt;=$G41,AB41,""))</f>
        <v>NC</v>
      </c>
      <c r="AX41" s="30">
        <v>33</v>
      </c>
      <c r="AY41" s="99" t="s">
        <v>63</v>
      </c>
      <c r="AZ41" s="99" t="s">
        <v>63</v>
      </c>
      <c r="BA41" s="99" t="s">
        <v>63</v>
      </c>
      <c r="BB41" s="92" t="s">
        <v>63</v>
      </c>
      <c r="BC41" s="92" t="s">
        <v>63</v>
      </c>
      <c r="BD41" s="92" t="s">
        <v>63</v>
      </c>
      <c r="BE41" s="92" t="s">
        <v>63</v>
      </c>
      <c r="BF41" s="92" t="s">
        <v>63</v>
      </c>
      <c r="BG41" s="92" t="s">
        <v>63</v>
      </c>
      <c r="BH41" s="92" t="s">
        <v>63</v>
      </c>
      <c r="BI41" s="92" t="s">
        <v>63</v>
      </c>
      <c r="BJ41" s="93" t="s">
        <v>63</v>
      </c>
      <c r="BK41" s="90" t="s">
        <v>62</v>
      </c>
      <c r="BL41" s="92" t="s">
        <v>63</v>
      </c>
      <c r="BM41" s="92" t="s">
        <v>63</v>
      </c>
      <c r="BN41" s="92" t="s">
        <v>63</v>
      </c>
      <c r="BO41" s="92" t="s">
        <v>63</v>
      </c>
      <c r="BP41" s="92" t="s">
        <v>63</v>
      </c>
      <c r="BQ41" s="92" t="s">
        <v>63</v>
      </c>
      <c r="BR41" s="92" t="s">
        <v>63</v>
      </c>
      <c r="BS41" s="30">
        <v>33</v>
      </c>
      <c r="BT41" s="99" t="s">
        <v>62</v>
      </c>
      <c r="BU41" s="99" t="s">
        <v>62</v>
      </c>
      <c r="BV41" s="99" t="s">
        <v>62</v>
      </c>
      <c r="BW41" s="92" t="s">
        <v>62</v>
      </c>
      <c r="BX41" s="92" t="s">
        <v>62</v>
      </c>
      <c r="BY41" s="92" t="s">
        <v>62</v>
      </c>
      <c r="BZ41" s="92" t="s">
        <v>63</v>
      </c>
      <c r="CA41" s="92" t="s">
        <v>62</v>
      </c>
      <c r="CB41" s="92" t="s">
        <v>62</v>
      </c>
      <c r="CC41" s="92" t="s">
        <v>62</v>
      </c>
      <c r="CD41" s="92" t="s">
        <v>63</v>
      </c>
      <c r="CE41" s="93" t="s">
        <v>62</v>
      </c>
      <c r="CF41" s="104" t="s">
        <v>62</v>
      </c>
      <c r="CG41" s="92" t="s">
        <v>63</v>
      </c>
      <c r="CH41" s="92" t="s">
        <v>62</v>
      </c>
      <c r="CI41" s="92" t="s">
        <v>63</v>
      </c>
      <c r="CJ41" s="92" t="s">
        <v>62</v>
      </c>
      <c r="CK41" s="92" t="s">
        <v>62</v>
      </c>
      <c r="CL41" s="92" t="s">
        <v>62</v>
      </c>
      <c r="CM41" s="92" t="s">
        <v>62</v>
      </c>
      <c r="CN41" s="30">
        <v>33</v>
      </c>
      <c r="CO41" s="120" t="s">
        <v>62</v>
      </c>
      <c r="CP41" s="120" t="s">
        <v>62</v>
      </c>
      <c r="CQ41" s="120" t="s">
        <v>62</v>
      </c>
      <c r="CR41" s="113" t="s">
        <v>62</v>
      </c>
      <c r="CS41" s="113" t="s">
        <v>62</v>
      </c>
      <c r="CT41" s="113" t="s">
        <v>62</v>
      </c>
      <c r="CU41" s="113" t="s">
        <v>62</v>
      </c>
      <c r="CV41" s="113" t="s">
        <v>62</v>
      </c>
      <c r="CW41" s="113" t="s">
        <v>62</v>
      </c>
      <c r="CX41" s="113" t="s">
        <v>62</v>
      </c>
      <c r="CY41" s="113" t="s">
        <v>63</v>
      </c>
      <c r="CZ41" s="114" t="s">
        <v>62</v>
      </c>
      <c r="DA41" s="112" t="s">
        <v>62</v>
      </c>
      <c r="DB41" s="113" t="s">
        <v>62</v>
      </c>
      <c r="DC41" s="113" t="s">
        <v>62</v>
      </c>
      <c r="DD41" s="113" t="s">
        <v>62</v>
      </c>
      <c r="DE41" s="113" t="s">
        <v>62</v>
      </c>
      <c r="DF41" s="113" t="s">
        <v>62</v>
      </c>
      <c r="DG41" s="113" t="s">
        <v>62</v>
      </c>
      <c r="DH41" s="113" t="s">
        <v>62</v>
      </c>
      <c r="DI41" s="30">
        <v>33</v>
      </c>
      <c r="DJ41" s="42" t="str">
        <f t="shared" ref="DJ41:DJ58" si="226">IF(AY41="NO CUMPLE","NO CUMPLE",IF(BT41="NO CUMPLE","NO CUMPLE",IF(CO41="NO CUMPLE","NO CUMPLE",IF(CO41="CUMPLE","CUMPLE"))))</f>
        <v>NO CUMPLE</v>
      </c>
      <c r="DK41" s="42" t="str">
        <f t="shared" ref="DK41:DK58" si="227">IF(AZ41="NO CUMPLE","NO CUMPLE",IF(BU41="NO CUMPLE","NO CUMPLE",IF(CP41="NO CUMPLE","NO CUMPLE",IF(CP41="CUMPLE","CUMPLE"))))</f>
        <v>NO CUMPLE</v>
      </c>
      <c r="DL41" s="42" t="str">
        <f t="shared" ref="DL41:DL58" si="228">IF(BA41="NO CUMPLE","NO CUMPLE",IF(BV41="NO CUMPLE","NO CUMPLE",IF(CQ41="NO CUMPLE","NO CUMPLE",IF(CQ41="CUMPLE","CUMPLE"))))</f>
        <v>NO CUMPLE</v>
      </c>
      <c r="DM41" s="42" t="str">
        <f t="shared" ref="DM41:DM58" si="229">IF(BB41="NO CUMPLE","NO CUMPLE",IF(BW41="NO CUMPLE","NO CUMPLE",IF(CR41="NO CUMPLE","NO CUMPLE",IF(CR41="CUMPLE","CUMPLE"))))</f>
        <v>NO CUMPLE</v>
      </c>
      <c r="DN41" s="42" t="str">
        <f t="shared" ref="DN41:DN58" si="230">IF(BC41="NO CUMPLE","NO CUMPLE",IF(BX41="NO CUMPLE","NO CUMPLE",IF(CS41="NO CUMPLE","NO CUMPLE",IF(CS41="CUMPLE","CUMPLE"))))</f>
        <v>NO CUMPLE</v>
      </c>
      <c r="DO41" s="42" t="str">
        <f t="shared" ref="DO41:DO58" si="231">IF(BD41="NO CUMPLE","NO CUMPLE",IF(BY41="NO CUMPLE","NO CUMPLE",IF(CT41="NO CUMPLE","NO CUMPLE",IF(CT41="CUMPLE","CUMPLE"))))</f>
        <v>NO CUMPLE</v>
      </c>
      <c r="DP41" s="42" t="str">
        <f t="shared" ref="DP41:DP58" si="232">IF(BE41="NO CUMPLE","NO CUMPLE",IF(BZ41="NO CUMPLE","NO CUMPLE",IF(CU41="NO CUMPLE","NO CUMPLE",IF(CU41="CUMPLE","CUMPLE"))))</f>
        <v>NO CUMPLE</v>
      </c>
      <c r="DQ41" s="42" t="str">
        <f t="shared" ref="DQ41:DQ58" si="233">IF(BF41="NO CUMPLE","NO CUMPLE",IF(CA41="NO CUMPLE","NO CUMPLE",IF(CV41="NO CUMPLE","NO CUMPLE",IF(CV41="CUMPLE","CUMPLE"))))</f>
        <v>NO CUMPLE</v>
      </c>
      <c r="DR41" s="42" t="str">
        <f t="shared" ref="DR41:DR58" si="234">IF(BG41="NO CUMPLE","NO CUMPLE",IF(CB41="NO CUMPLE","NO CUMPLE",IF(CW41="NO CUMPLE","NO CUMPLE",IF(CW41="CUMPLE","CUMPLE"))))</f>
        <v>NO CUMPLE</v>
      </c>
      <c r="DS41" s="42" t="str">
        <f t="shared" ref="DS41:DS58" si="235">IF(BH41="NO CUMPLE","NO CUMPLE",IF(CC41="NO CUMPLE","NO CUMPLE",IF(CX41="NO CUMPLE","NO CUMPLE",IF(CX41="CUMPLE","CUMPLE"))))</f>
        <v>NO CUMPLE</v>
      </c>
      <c r="DT41" s="42" t="str">
        <f t="shared" ref="DT41:DT58" si="236">IF(BI41="NO CUMPLE","NO CUMPLE",IF(CD41="NO CUMPLE","NO CUMPLE",IF(CY41="NO CUMPLE","NO CUMPLE",IF(CY41="CUMPLE","CUMPLE"))))</f>
        <v>NO CUMPLE</v>
      </c>
      <c r="DU41" s="42" t="str">
        <f t="shared" ref="DU41:DU58" si="237">IF(BJ41="NO CUMPLE","NO CUMPLE",IF(CE41="NO CUMPLE","NO CUMPLE",IF(CZ41="NO CUMPLE","NO CUMPLE",IF(CZ41="CUMPLE","CUMPLE"))))</f>
        <v>NO CUMPLE</v>
      </c>
      <c r="DV41" s="42" t="str">
        <f t="shared" ref="DV41:DV58" si="238">IF(BK41="NO CUMPLE","NO CUMPLE",IF(CF41="NO CUMPLE","NO CUMPLE",IF(DA41="NO CUMPLE","NO CUMPLE",IF(DA41="CUMPLE","CUMPLE"))))</f>
        <v>CUMPLE</v>
      </c>
      <c r="DW41" s="42" t="str">
        <f t="shared" ref="DW41:DW58" si="239">IF(BL41="NO CUMPLE","NO CUMPLE",IF(CG41="NO CUMPLE","NO CUMPLE",IF(DB41="NO CUMPLE","NO CUMPLE",IF(DB41="CUMPLE","CUMPLE"))))</f>
        <v>NO CUMPLE</v>
      </c>
      <c r="DX41" s="42" t="str">
        <f t="shared" ref="DX41:DX58" si="240">IF(BM41="NO CUMPLE","NO CUMPLE",IF(CH41="NO CUMPLE","NO CUMPLE",IF(DC41="NO CUMPLE","NO CUMPLE",IF(DC41="CUMPLE","CUMPLE"))))</f>
        <v>NO CUMPLE</v>
      </c>
      <c r="DY41" s="42" t="str">
        <f t="shared" ref="DY41:DY58" si="241">IF(BN41="NO CUMPLE","NO CUMPLE",IF(CI41="NO CUMPLE","NO CUMPLE",IF(DD41="NO CUMPLE","NO CUMPLE",IF(DD41="CUMPLE","CUMPLE"))))</f>
        <v>NO CUMPLE</v>
      </c>
      <c r="DZ41" s="42" t="str">
        <f t="shared" ref="DZ41:DZ58" si="242">IF(BO41="NO CUMPLE","NO CUMPLE",IF(CJ41="NO CUMPLE","NO CUMPLE",IF(DE41="NO CUMPLE","NO CUMPLE",IF(DE41="CUMPLE","CUMPLE"))))</f>
        <v>NO CUMPLE</v>
      </c>
      <c r="EA41" s="42" t="str">
        <f t="shared" ref="EA41:EA58" si="243">IF(BP41="NO CUMPLE","NO CUMPLE",IF(CK41="NO CUMPLE","NO CUMPLE",IF(DF41="NO CUMPLE","NO CUMPLE",IF(DF41="CUMPLE","CUMPLE"))))</f>
        <v>NO CUMPLE</v>
      </c>
      <c r="EB41" s="42" t="str">
        <f t="shared" ref="EB41:EB58" si="244">IF(BQ41="NO CUMPLE","NO CUMPLE",IF(CL41="NO CUMPLE","NO CUMPLE",IF(DG41="NO CUMPLE","NO CUMPLE",IF(DG41="CUMPLE","CUMPLE"))))</f>
        <v>NO CUMPLE</v>
      </c>
      <c r="EC41" s="42" t="str">
        <f t="shared" ref="EC41:EC58" si="245">IF(BR41="NO CUMPLE","NO CUMPLE",IF(CM41="NO CUMPLE","NO CUMPLE",IF(DH41="NO CUMPLE","NO CUMPLE",IF(DH41="CUMPLE","CUMPLE"))))</f>
        <v>NO CUMPLE</v>
      </c>
      <c r="ED41" s="30">
        <v>33</v>
      </c>
      <c r="EE41" s="128" t="s">
        <v>61</v>
      </c>
      <c r="EF41" s="128" t="s">
        <v>61</v>
      </c>
      <c r="EG41" s="128" t="s">
        <v>61</v>
      </c>
      <c r="EH41" s="65" t="s">
        <v>61</v>
      </c>
      <c r="EI41" s="65" t="s">
        <v>61</v>
      </c>
      <c r="EJ41" s="65" t="s">
        <v>61</v>
      </c>
      <c r="EK41" s="65" t="s">
        <v>61</v>
      </c>
      <c r="EL41" s="65" t="s">
        <v>61</v>
      </c>
      <c r="EM41" s="65" t="s">
        <v>61</v>
      </c>
      <c r="EN41" s="65" t="s">
        <v>61</v>
      </c>
      <c r="EO41" s="65" t="s">
        <v>61</v>
      </c>
      <c r="EP41" s="123" t="s">
        <v>61</v>
      </c>
      <c r="EQ41" s="122" t="s">
        <v>62</v>
      </c>
      <c r="ER41" s="65" t="s">
        <v>61</v>
      </c>
      <c r="ES41" s="65" t="s">
        <v>61</v>
      </c>
      <c r="ET41" s="65" t="s">
        <v>61</v>
      </c>
      <c r="EU41" s="65" t="s">
        <v>61</v>
      </c>
      <c r="EV41" s="65" t="s">
        <v>61</v>
      </c>
      <c r="EW41" s="65" t="s">
        <v>61</v>
      </c>
      <c r="EX41" s="65" t="s">
        <v>61</v>
      </c>
      <c r="EY41" s="30">
        <v>33</v>
      </c>
      <c r="EZ41" s="128" t="s">
        <v>61</v>
      </c>
      <c r="FA41" s="128" t="s">
        <v>61</v>
      </c>
      <c r="FB41" s="128" t="s">
        <v>61</v>
      </c>
      <c r="FC41" s="65" t="s">
        <v>61</v>
      </c>
      <c r="FD41" s="65" t="s">
        <v>61</v>
      </c>
      <c r="FE41" s="65" t="s">
        <v>61</v>
      </c>
      <c r="FF41" s="65" t="s">
        <v>61</v>
      </c>
      <c r="FG41" s="65" t="s">
        <v>61</v>
      </c>
      <c r="FH41" s="65" t="s">
        <v>61</v>
      </c>
      <c r="FI41" s="65" t="s">
        <v>61</v>
      </c>
      <c r="FJ41" s="65" t="s">
        <v>61</v>
      </c>
      <c r="FK41" s="123" t="s">
        <v>61</v>
      </c>
      <c r="FL41" s="122" t="s">
        <v>62</v>
      </c>
      <c r="FM41" s="65" t="s">
        <v>61</v>
      </c>
      <c r="FN41" s="65" t="s">
        <v>61</v>
      </c>
      <c r="FO41" s="65" t="s">
        <v>61</v>
      </c>
      <c r="FP41" s="65" t="s">
        <v>61</v>
      </c>
      <c r="FQ41" s="65" t="s">
        <v>61</v>
      </c>
      <c r="FR41" s="65" t="s">
        <v>61</v>
      </c>
      <c r="FS41" s="65" t="s">
        <v>61</v>
      </c>
      <c r="FT41" s="30">
        <v>33</v>
      </c>
      <c r="FU41" s="24" t="str">
        <f t="shared" ref="FU41:FU58" si="246">IF(DJ41="NO CUMPLE","",IF(EE41="NO CUMPLE","",IF(EZ41="NO CUMPLE","",IF(EE41="NC","",IF(EZ41="CUMPLE",AD41)))))</f>
        <v/>
      </c>
      <c r="FV41" s="24" t="str">
        <f t="shared" ref="FV41:FV58" si="247">IF(DK41="NO CUMPLE","",IF(EF41="NO CUMPLE","",IF(FA41="NO CUMPLE","",IF(EF41="NC","",IF(FA41="CUMPLE",AE41)))))</f>
        <v/>
      </c>
      <c r="FW41" s="24" t="str">
        <f t="shared" ref="FW41:FW58" si="248">IF(DL41="NO CUMPLE","",IF(EG41="NO CUMPLE","",IF(FB41="NO CUMPLE","",IF(EG41="NC","",IF(FB41="CUMPLE",AF41)))))</f>
        <v/>
      </c>
      <c r="FX41" s="24" t="str">
        <f t="shared" ref="FX41:FX58" si="249">IF(DM41="NO CUMPLE","",IF(EH41="NO CUMPLE","",IF(FC41="NO CUMPLE","",IF(EH41="NC","",IF(FC41="CUMPLE",AG41)))))</f>
        <v/>
      </c>
      <c r="FY41" s="24" t="str">
        <f t="shared" ref="FY41:FY58" si="250">IF(DN41="NO CUMPLE","",IF(EI41="NO CUMPLE","",IF(FD41="NO CUMPLE","",IF(EI41="NC","",IF(FD41="CUMPLE",AH41)))))</f>
        <v/>
      </c>
      <c r="FZ41" s="24" t="str">
        <f t="shared" ref="FZ41:FZ58" si="251">IF(DO41="NO CUMPLE","",IF(EJ41="NO CUMPLE","",IF(FE41="NO CUMPLE","",IF(EJ41="NC","",IF(FE41="CUMPLE",AI41)))))</f>
        <v/>
      </c>
      <c r="GA41" s="24" t="str">
        <f t="shared" ref="GA41:GA58" si="252">IF(DP41="NO CUMPLE","",IF(EK41="NO CUMPLE","",IF(FF41="NO CUMPLE","",IF(EK41="NC","",IF(FF41="CUMPLE",AJ41)))))</f>
        <v/>
      </c>
      <c r="GB41" s="24" t="str">
        <f t="shared" ref="GB41:GB58" si="253">IF(DQ41="NO CUMPLE","",IF(EL41="NO CUMPLE","",IF(FG41="NO CUMPLE","",IF(EL41="NC","",IF(FG41="CUMPLE",AK41)))))</f>
        <v/>
      </c>
      <c r="GC41" s="24" t="str">
        <f t="shared" ref="GC41:GC58" si="254">IF(DR41="NO CUMPLE","",IF(EM41="NO CUMPLE","",IF(FH41="NO CUMPLE","",IF(EM41="NC","",IF(FH41="CUMPLE",AL41)))))</f>
        <v/>
      </c>
      <c r="GD41" s="24" t="str">
        <f t="shared" ref="GD41:GD58" si="255">IF(DS41="NO CUMPLE","",IF(EN41="NO CUMPLE","",IF(FI41="NO CUMPLE","",IF(EN41="NC","",IF(FI41="CUMPLE",AM41)))))</f>
        <v/>
      </c>
      <c r="GE41" s="24" t="str">
        <f t="shared" ref="GE41:GE58" si="256">IF(DT41="NO CUMPLE","",IF(EO41="NO CUMPLE","",IF(FJ41="NO CUMPLE","",IF(EO41="NC","",IF(FJ41="CUMPLE",AN41)))))</f>
        <v/>
      </c>
      <c r="GF41" s="24" t="str">
        <f t="shared" ref="GF41:GF58" si="257">IF(DU41="NO CUMPLE","",IF(EP41="NO CUMPLE","",IF(FK41="NO CUMPLE","",IF(EP41="NC","",IF(FK41="CUMPLE",AO41)))))</f>
        <v/>
      </c>
      <c r="GG41" s="24">
        <f t="shared" ref="GG41:GG58" si="258">IF(DV41="NO CUMPLE","",IF(EQ41="NO CUMPLE","",IF(FL41="NO CUMPLE","",IF(EQ41="NC","",IF(FL41="CUMPLE",AP41)))))</f>
        <v>37844380</v>
      </c>
      <c r="GH41" s="24" t="str">
        <f t="shared" ref="GH41:GH58" si="259">IF(DW41="NO CUMPLE","",IF(ER41="NO CUMPLE","",IF(FM41="NO CUMPLE","",IF(ER41="NC","",IF(FM41="CUMPLE",AQ41)))))</f>
        <v/>
      </c>
      <c r="GI41" s="24" t="str">
        <f t="shared" ref="GI41:GI58" si="260">IF(DX41="NO CUMPLE","",IF(ES41="NO CUMPLE","",IF(FN41="NO CUMPLE","",IF(ES41="NC","",IF(FN41="CUMPLE",AR41)))))</f>
        <v/>
      </c>
      <c r="GJ41" s="24" t="str">
        <f t="shared" ref="GJ41:GJ58" si="261">IF(DY41="NO CUMPLE","",IF(ET41="NO CUMPLE","",IF(FO41="NO CUMPLE","",IF(ET41="NC","",IF(FO41="CUMPLE",AS41)))))</f>
        <v/>
      </c>
      <c r="GK41" s="24" t="str">
        <f t="shared" ref="GK41:GK58" si="262">IF(DZ41="NO CUMPLE","",IF(EU41="NO CUMPLE","",IF(FP41="NO CUMPLE","",IF(EU41="NC","",IF(FP41="CUMPLE",AT41)))))</f>
        <v/>
      </c>
      <c r="GL41" s="24" t="str">
        <f t="shared" ref="GL41:GL58" si="263">IF(EA41="NO CUMPLE","",IF(EV41="NO CUMPLE","",IF(FQ41="NO CUMPLE","",IF(EV41="NC","",IF(FQ41="CUMPLE",AU41)))))</f>
        <v/>
      </c>
      <c r="GM41" s="24" t="str">
        <f t="shared" ref="GM41:GM58" si="264">IF(EB41="NO CUMPLE","",IF(EW41="NO CUMPLE","",IF(FR41="NO CUMPLE","",IF(EW41="NC","",IF(FR41="CUMPLE",AV41)))))</f>
        <v/>
      </c>
      <c r="GN41" s="24" t="str">
        <f t="shared" ref="GN41:GN58" si="265">IF(EC41="NO CUMPLE","",IF(EX41="NO CUMPLE","",IF(FS41="NO CUMPLE","",IF(EX41="NC","",IF(FS41="CUMPLE",AW41)))))</f>
        <v/>
      </c>
      <c r="GO41" s="24">
        <v>38342745.454999998</v>
      </c>
      <c r="GP41" s="24">
        <v>38342745.454999998</v>
      </c>
      <c r="GQ41" s="44">
        <f t="shared" ref="GQ41:GQ58" si="266">COUNT(FU41:GN41)</f>
        <v>1</v>
      </c>
      <c r="GR41" s="44">
        <f t="shared" si="156"/>
        <v>1</v>
      </c>
      <c r="GS41" s="145">
        <f t="shared" si="203"/>
        <v>38093562.729999997</v>
      </c>
      <c r="GT41" s="45">
        <f t="shared" si="205"/>
        <v>142850.86023749999</v>
      </c>
      <c r="GU41" s="30">
        <v>33</v>
      </c>
      <c r="GV41" s="46" t="str">
        <f t="shared" ref="GV41:GV58" si="267">IF(FU41="","",(FU41*100)/$GT41)</f>
        <v/>
      </c>
      <c r="GW41" s="46" t="str">
        <f t="shared" ref="GW41:GW58" si="268">IF(FV41="","",(FV41*100)/$GT41)</f>
        <v/>
      </c>
      <c r="GX41" s="46" t="str">
        <f t="shared" ref="GX41:GX58" si="269">IF(FW41="","",(FW41*100)/$GT41)</f>
        <v/>
      </c>
      <c r="GY41" s="46" t="str">
        <f t="shared" ref="GY41:GY58" si="270">IF(FX41="","",(FX41*100)/$GT41)</f>
        <v/>
      </c>
      <c r="GZ41" s="46" t="str">
        <f t="shared" ref="GZ41:GZ58" si="271">IF(FY41="","",(FY41*100)/$GT41)</f>
        <v/>
      </c>
      <c r="HA41" s="46" t="str">
        <f t="shared" ref="HA41:HA58" si="272">IF(FZ41="","",(FZ41*100)/$GT41)</f>
        <v/>
      </c>
      <c r="HB41" s="46" t="str">
        <f t="shared" ref="HB41:HB58" si="273">IF(GA41="","",(GA41*100)/$GT41)</f>
        <v/>
      </c>
      <c r="HC41" s="46" t="str">
        <f t="shared" ref="HC41:HC58" si="274">IF(GB41="","",(GB41*100)/$GT41)</f>
        <v/>
      </c>
      <c r="HD41" s="46" t="str">
        <f t="shared" ref="HD41:HD58" si="275">IF(GC41="","",(GC41*100)/$GT41)</f>
        <v/>
      </c>
      <c r="HE41" s="46" t="str">
        <f t="shared" ref="HE41:HE58" si="276">IF(GD41="","",(GD41*100)/$GT41)</f>
        <v/>
      </c>
      <c r="HF41" s="46" t="str">
        <f t="shared" ref="HF41:HF58" si="277">IF(GE41="","",(GE41*100)/$GT41)</f>
        <v/>
      </c>
      <c r="HG41" s="46" t="str">
        <f t="shared" ref="HG41:HG58" si="278">IF(GF41="","",(GF41*100)/$GT41)</f>
        <v/>
      </c>
      <c r="HH41" s="46">
        <f t="shared" ref="HH41:HH58" si="279">IF(GG41="","",(GG41*100)/$GT41)</f>
        <v>26492.231084279756</v>
      </c>
      <c r="HI41" s="46" t="str">
        <f t="shared" ref="HI41:HI58" si="280">IF(GH41="","",(GH41*100)/$GT41)</f>
        <v/>
      </c>
      <c r="HJ41" s="46" t="str">
        <f t="shared" ref="HJ41:HJ58" si="281">IF(GI41="","",(GI41*100)/$GT41)</f>
        <v/>
      </c>
      <c r="HK41" s="46" t="str">
        <f t="shared" ref="HK41:HK58" si="282">IF(GJ41="","",(GJ41*100)/$GT41)</f>
        <v/>
      </c>
      <c r="HL41" s="46" t="str">
        <f t="shared" ref="HL41:HL58" si="283">IF(GK41="","",(GK41*100)/$GT41)</f>
        <v/>
      </c>
      <c r="HM41" s="46" t="str">
        <f t="shared" ref="HM41:HM58" si="284">IF(GL41="","",(GL41*100)/$GT41)</f>
        <v/>
      </c>
      <c r="HN41" s="46" t="str">
        <f t="shared" ref="HN41:HN58" si="285">IF(GM41="","",(GM41*100)/$GT41)</f>
        <v/>
      </c>
      <c r="HO41" s="46" t="str">
        <f t="shared" ref="HO41:HO58" si="286">IF(GN41="","",(GN41*100)/$GT41)</f>
        <v/>
      </c>
      <c r="HP41" s="29">
        <v>33</v>
      </c>
      <c r="HQ41" s="47" t="str">
        <f t="shared" ref="HQ41:HQ58" si="287">IF(GV41="","",ABS(FU41-$GS41))</f>
        <v/>
      </c>
      <c r="HR41" s="47" t="str">
        <f t="shared" ref="HR41:HR58" si="288">IF(GW41="","",ABS(FV41-$GS41))</f>
        <v/>
      </c>
      <c r="HS41" s="47" t="str">
        <f t="shared" ref="HS41:HS58" si="289">IF(GX41="","",ABS(FW41-$GS41))</f>
        <v/>
      </c>
      <c r="HT41" s="47" t="str">
        <f t="shared" ref="HT41:HT58" si="290">IF(GY41="","",ABS(FX41-$GS41))</f>
        <v/>
      </c>
      <c r="HU41" s="47" t="str">
        <f t="shared" ref="HU41:HU58" si="291">IF(GZ41="","",ABS(FY41-$GS41))</f>
        <v/>
      </c>
      <c r="HV41" s="47" t="str">
        <f t="shared" ref="HV41:HV58" si="292">IF(HA41="","",ABS(FZ41-$GS41))</f>
        <v/>
      </c>
      <c r="HW41" s="47" t="str">
        <f t="shared" ref="HW41:HW58" si="293">IF(HB41="","",ABS(GA41-$GS41))</f>
        <v/>
      </c>
      <c r="HX41" s="47" t="str">
        <f t="shared" ref="HX41:HX58" si="294">IF(HC41="","",ABS(GB41-$GS41))</f>
        <v/>
      </c>
      <c r="HY41" s="47" t="str">
        <f t="shared" ref="HY41:HY58" si="295">IF(HD41="","",ABS(GC41-$GS41))</f>
        <v/>
      </c>
      <c r="HZ41" s="47" t="str">
        <f t="shared" ref="HZ41:HZ58" si="296">IF(HE41="","",ABS(GD41-$GS41))</f>
        <v/>
      </c>
      <c r="IA41" s="47" t="str">
        <f t="shared" ref="IA41:IA58" si="297">IF(HF41="","",ABS(GE41-$GS41))</f>
        <v/>
      </c>
      <c r="IB41" s="47" t="str">
        <f t="shared" ref="IB41:IB58" si="298">IF(HG41="","",ABS(GF41-$GS41))</f>
        <v/>
      </c>
      <c r="IC41" s="47">
        <f t="shared" ref="IC41:IC58" si="299">IF(HH41="","",ABS(GG41-$GS41))</f>
        <v>249182.72999999672</v>
      </c>
      <c r="ID41" s="47" t="str">
        <f t="shared" ref="ID41:ID58" si="300">IF(HI41="","",ABS(GH41-$GS41))</f>
        <v/>
      </c>
      <c r="IE41" s="47" t="str">
        <f t="shared" ref="IE41:IE58" si="301">IF(HJ41="","",ABS(GI41-$GS41))</f>
        <v/>
      </c>
      <c r="IF41" s="47" t="str">
        <f t="shared" ref="IF41:IF58" si="302">IF(HK41="","",ABS(GJ41-$GS41))</f>
        <v/>
      </c>
      <c r="IG41" s="47" t="str">
        <f t="shared" ref="IG41:IG58" si="303">IF(HL41="","",ABS(GK41-$GS41))</f>
        <v/>
      </c>
      <c r="IH41" s="47" t="str">
        <f t="shared" ref="IH41:IH58" si="304">IF(HM41="","",ABS(GL41-$GS41))</f>
        <v/>
      </c>
      <c r="II41" s="47" t="str">
        <f t="shared" ref="II41:II58" si="305">IF(HN41="","",ABS(GM41-$GS41))</f>
        <v/>
      </c>
      <c r="IJ41" s="47" t="str">
        <f t="shared" ref="IJ41:IJ58" si="306">IF(HO41="","",ABS(GN41-$GS41))</f>
        <v/>
      </c>
      <c r="IK41" s="30">
        <v>33</v>
      </c>
      <c r="IL41" s="48" t="str">
        <f t="shared" si="158"/>
        <v/>
      </c>
      <c r="IM41" s="48" t="str">
        <f t="shared" si="159"/>
        <v/>
      </c>
      <c r="IN41" s="48" t="str">
        <f t="shared" si="160"/>
        <v/>
      </c>
      <c r="IO41" s="48" t="str">
        <f t="shared" si="161"/>
        <v/>
      </c>
      <c r="IP41" s="48" t="str">
        <f t="shared" si="162"/>
        <v/>
      </c>
      <c r="IQ41" s="48" t="str">
        <f t="shared" si="163"/>
        <v/>
      </c>
      <c r="IR41" s="48" t="str">
        <f t="shared" si="164"/>
        <v/>
      </c>
      <c r="IS41" s="48" t="str">
        <f t="shared" si="165"/>
        <v/>
      </c>
      <c r="IT41" s="48" t="str">
        <f t="shared" si="166"/>
        <v/>
      </c>
      <c r="IU41" s="48" t="str">
        <f t="shared" si="167"/>
        <v/>
      </c>
      <c r="IV41" s="48" t="str">
        <f t="shared" si="168"/>
        <v/>
      </c>
      <c r="IW41" s="48" t="str">
        <f t="shared" si="169"/>
        <v/>
      </c>
      <c r="IX41" s="48">
        <f t="shared" si="170"/>
        <v>39.738346626419634</v>
      </c>
      <c r="IY41" s="48" t="str">
        <f t="shared" si="171"/>
        <v/>
      </c>
      <c r="IZ41" s="48" t="str">
        <f t="shared" si="172"/>
        <v/>
      </c>
      <c r="JA41" s="48" t="str">
        <f t="shared" si="173"/>
        <v/>
      </c>
      <c r="JB41" s="48" t="str">
        <f t="shared" si="174"/>
        <v/>
      </c>
      <c r="JC41" s="48" t="str">
        <f t="shared" si="175"/>
        <v/>
      </c>
      <c r="JD41" s="48" t="str">
        <f t="shared" si="176"/>
        <v/>
      </c>
      <c r="JE41" s="48" t="str">
        <f t="shared" si="177"/>
        <v/>
      </c>
      <c r="JF41" s="49">
        <f t="shared" ref="JF41:JF58" si="307">MIN(IL41:JE41)</f>
        <v>39.738346626419634</v>
      </c>
      <c r="JG41" s="49">
        <f t="shared" si="178"/>
        <v>39.738346626419634</v>
      </c>
      <c r="JH41" s="30">
        <v>33</v>
      </c>
      <c r="JI41" s="50" t="str">
        <f t="shared" si="179"/>
        <v/>
      </c>
      <c r="JJ41" s="50" t="str">
        <f t="shared" si="180"/>
        <v/>
      </c>
      <c r="JK41" s="50" t="str">
        <f t="shared" si="181"/>
        <v/>
      </c>
      <c r="JL41" s="50" t="str">
        <f t="shared" si="182"/>
        <v/>
      </c>
      <c r="JM41" s="50" t="str">
        <f t="shared" si="183"/>
        <v/>
      </c>
      <c r="JN41" s="50" t="str">
        <f t="shared" si="184"/>
        <v/>
      </c>
      <c r="JO41" s="50" t="str">
        <f t="shared" si="185"/>
        <v/>
      </c>
      <c r="JP41" s="50" t="str">
        <f t="shared" si="186"/>
        <v/>
      </c>
      <c r="JQ41" s="50" t="str">
        <f t="shared" si="187"/>
        <v/>
      </c>
      <c r="JR41" s="50" t="str">
        <f t="shared" si="188"/>
        <v/>
      </c>
      <c r="JS41" s="50" t="str">
        <f t="shared" si="189"/>
        <v/>
      </c>
      <c r="JT41" s="50" t="str">
        <f t="shared" si="190"/>
        <v/>
      </c>
      <c r="JU41" s="50">
        <f t="shared" si="191"/>
        <v>40</v>
      </c>
      <c r="JV41" s="50" t="str">
        <f t="shared" si="192"/>
        <v/>
      </c>
      <c r="JW41" s="50" t="str">
        <f t="shared" si="193"/>
        <v/>
      </c>
      <c r="JX41" s="50" t="str">
        <f t="shared" si="194"/>
        <v/>
      </c>
      <c r="JY41" s="50" t="str">
        <f t="shared" si="195"/>
        <v/>
      </c>
      <c r="JZ41" s="50" t="str">
        <f t="shared" si="196"/>
        <v/>
      </c>
      <c r="KA41" s="50" t="str">
        <f t="shared" si="197"/>
        <v/>
      </c>
      <c r="KB41" s="50" t="str">
        <f t="shared" si="198"/>
        <v/>
      </c>
      <c r="KC41" s="29">
        <v>33</v>
      </c>
      <c r="KD41" s="120"/>
      <c r="KE41" s="120"/>
      <c r="KF41" s="120"/>
      <c r="KG41" s="130"/>
      <c r="KH41" s="130"/>
      <c r="KI41" s="130"/>
      <c r="KJ41" s="130"/>
      <c r="KK41" s="130"/>
      <c r="KL41" s="130"/>
      <c r="KM41" s="130"/>
      <c r="KN41" s="130"/>
      <c r="KO41" s="131"/>
      <c r="KP41" s="122">
        <f>6*12+1</f>
        <v>73</v>
      </c>
      <c r="KQ41" s="130"/>
      <c r="KR41" s="130"/>
      <c r="KS41" s="130"/>
      <c r="KT41" s="130"/>
      <c r="KU41" s="130"/>
      <c r="KV41" s="130"/>
      <c r="KW41" s="130"/>
      <c r="KX41" s="30">
        <v>33</v>
      </c>
      <c r="KY41" s="67">
        <f t="shared" ref="KY41:KY58" si="308">IF(KD41&lt;36,0,IF(KD41&gt;=72,60,IF(KD41&gt;=66,40,IF(KD41&gt;=60,30,IF(KD41&gt;=48,20,IF(KD41&gt;=36,10,0))))))</f>
        <v>0</v>
      </c>
      <c r="KZ41" s="67">
        <f t="shared" ref="KZ41:KZ58" si="309">IF(KE41&lt;36,0,IF(KE41&gt;=72,60,IF(KE41&gt;=66,40,IF(KE41&gt;=60,30,IF(KE41&gt;=48,20,IF(KE41&gt;=36,10,0))))))</f>
        <v>0</v>
      </c>
      <c r="LA41" s="67">
        <f t="shared" ref="LA41:LA58" si="310">IF(KF41&lt;36,0,IF(KF41&gt;=72,60,IF(KF41&gt;=66,40,IF(KF41&gt;=60,30,IF(KF41&gt;=48,20,IF(KF41&gt;=36,10,0))))))</f>
        <v>0</v>
      </c>
      <c r="LB41" s="67">
        <f t="shared" ref="LB41:LB58" si="311">IF(KG41&lt;36,0,IF(KG41&gt;=72,60,IF(KG41&gt;=66,40,IF(KG41&gt;=60,30,IF(KG41&gt;=48,20,IF(KG41&gt;=36,10,0))))))</f>
        <v>0</v>
      </c>
      <c r="LC41" s="67">
        <f t="shared" ref="LC41:LC58" si="312">IF(KH41&lt;36,0,IF(KH41&gt;=72,60,IF(KH41&gt;=66,40,IF(KH41&gt;=60,30,IF(KH41&gt;=48,20,IF(KH41&gt;=36,10,0))))))</f>
        <v>0</v>
      </c>
      <c r="LD41" s="67">
        <f t="shared" ref="LD41:LD58" si="313">IF(KI41&lt;36,0,IF(KI41&gt;=72,60,IF(KI41&gt;=66,40,IF(KI41&gt;=60,30,IF(KI41&gt;=48,20,IF(KI41&gt;=36,10,0))))))</f>
        <v>0</v>
      </c>
      <c r="LE41" s="67">
        <f t="shared" ref="LE41:LE58" si="314">IF(KJ41&lt;36,0,IF(KJ41&gt;=72,60,IF(KJ41&gt;=66,40,IF(KJ41&gt;=60,30,IF(KJ41&gt;=48,20,IF(KJ41&gt;=36,10,0))))))</f>
        <v>0</v>
      </c>
      <c r="LF41" s="67">
        <f t="shared" ref="LF41:LF58" si="315">IF(KK41&lt;36,0,IF(KK41&gt;=72,60,IF(KK41&gt;=66,40,IF(KK41&gt;=60,30,IF(KK41&gt;=48,20,IF(KK41&gt;=36,10,0))))))</f>
        <v>0</v>
      </c>
      <c r="LG41" s="67">
        <f t="shared" ref="LG41:LG58" si="316">IF(KL41&lt;36,0,IF(KL41&gt;=72,60,IF(KL41&gt;=66,40,IF(KL41&gt;=60,30,IF(KL41&gt;=48,20,IF(KL41&gt;=36,10,0))))))</f>
        <v>0</v>
      </c>
      <c r="LH41" s="67">
        <f t="shared" ref="LH41:LH58" si="317">IF(KM41&lt;36,0,IF(KM41&gt;=72,60,IF(KM41&gt;=66,40,IF(KM41&gt;=60,30,IF(KM41&gt;=48,20,IF(KM41&gt;=36,10,0))))))</f>
        <v>0</v>
      </c>
      <c r="LI41" s="67">
        <f t="shared" ref="LI41:LI58" si="318">IF(KN41&lt;36,0,IF(KN41&gt;=72,60,IF(KN41&gt;=66,40,IF(KN41&gt;=60,30,IF(KN41&gt;=48,20,IF(KN41&gt;=36,10,0))))))</f>
        <v>0</v>
      </c>
      <c r="LJ41" s="67">
        <f t="shared" ref="LJ41:LJ58" si="319">IF(KO41&lt;36,0,IF(KO41&gt;=72,60,IF(KO41&gt;=66,40,IF(KO41&gt;=60,30,IF(KO41&gt;=48,20,IF(KO41&gt;=36,10,0))))))</f>
        <v>0</v>
      </c>
      <c r="LK41" s="67">
        <f t="shared" ref="LK41:LK58" si="320">IF(KP41&lt;36,0,IF(KP41&gt;=72,60,IF(KP41&gt;=66,40,IF(KP41&gt;=60,30,IF(KP41&gt;=48,20,IF(KP41&gt;=36,10,0))))))</f>
        <v>60</v>
      </c>
      <c r="LL41" s="67">
        <f t="shared" ref="LL41:LL58" si="321">IF(KQ41&lt;36,0,IF(KQ41&gt;=72,60,IF(KQ41&gt;=66,40,IF(KQ41&gt;=60,30,IF(KQ41&gt;=48,20,IF(KQ41&gt;=36,10,0))))))</f>
        <v>0</v>
      </c>
      <c r="LM41" s="67">
        <f t="shared" ref="LM41:LM58" si="322">IF(KR41&lt;36,0,IF(KR41&gt;=72,60,IF(KR41&gt;=66,40,IF(KR41&gt;=60,30,IF(KR41&gt;=48,20,IF(KR41&gt;=36,10,0))))))</f>
        <v>0</v>
      </c>
      <c r="LN41" s="67">
        <f t="shared" ref="LN41:LN58" si="323">IF(KS41&lt;36,0,IF(KS41&gt;=72,60,IF(KS41&gt;=66,40,IF(KS41&gt;=60,30,IF(KS41&gt;=48,20,IF(KS41&gt;=36,10,0))))))</f>
        <v>0</v>
      </c>
      <c r="LO41" s="67">
        <f t="shared" ref="LO41:LO58" si="324">IF(KT41&lt;36,0,IF(KT41&gt;=72,60,IF(KT41&gt;=66,40,IF(KT41&gt;=60,30,IF(KT41&gt;=48,20,IF(KT41&gt;=36,10,0))))))</f>
        <v>0</v>
      </c>
      <c r="LP41" s="67">
        <f t="shared" ref="LP41:LP58" si="325">IF(KU41&lt;36,0,IF(KU41&gt;=72,60,IF(KU41&gt;=66,40,IF(KU41&gt;=60,30,IF(KU41&gt;=48,20,IF(KU41&gt;=36,10,0))))))</f>
        <v>0</v>
      </c>
      <c r="LQ41" s="67">
        <f t="shared" ref="LQ41:LQ58" si="326">IF(KV41&lt;36,0,IF(KV41&gt;=72,60,IF(KV41&gt;=66,40,IF(KV41&gt;=60,30,IF(KV41&gt;=48,20,IF(KV41&gt;=36,10,0))))))</f>
        <v>0</v>
      </c>
      <c r="LR41" s="67">
        <f t="shared" ref="LR41:LR58" si="327">IF(KW41&lt;36,0,IF(KW41&gt;=72,60,IF(KW41&gt;=66,40,IF(KW41&gt;=60,30,IF(KW41&gt;=48,20,IF(KW41&gt;=36,10,0))))))</f>
        <v>0</v>
      </c>
      <c r="LS41" s="30">
        <v>33</v>
      </c>
      <c r="LT41" s="51" t="str">
        <f t="shared" ref="LT41:LT58" si="328">IF(JI41="","",(KY41+JI41))</f>
        <v/>
      </c>
      <c r="LU41" s="51" t="str">
        <f t="shared" ref="LU41:LU58" si="329">IF(JJ41="","",(KZ41+JJ41))</f>
        <v/>
      </c>
      <c r="LV41" s="51" t="str">
        <f t="shared" ref="LV41:LV58" si="330">IF(JK41="","",(LA41+JK41))</f>
        <v/>
      </c>
      <c r="LW41" s="51" t="str">
        <f t="shared" ref="LW41:LW58" si="331">IF(JL41="","",(LB41+JL41))</f>
        <v/>
      </c>
      <c r="LX41" s="51" t="str">
        <f t="shared" ref="LX41:LX58" si="332">IF(JM41="","",(LC41+JM41))</f>
        <v/>
      </c>
      <c r="LY41" s="51" t="str">
        <f t="shared" ref="LY41:LY58" si="333">IF(JN41="","",(LD41+JN41))</f>
        <v/>
      </c>
      <c r="LZ41" s="51" t="str">
        <f t="shared" ref="LZ41:LZ58" si="334">IF(JO41="","",(LE41+JO41))</f>
        <v/>
      </c>
      <c r="MA41" s="51" t="str">
        <f t="shared" ref="MA41:MA58" si="335">IF(JP41="","",(LF41+JP41))</f>
        <v/>
      </c>
      <c r="MB41" s="51" t="str">
        <f t="shared" ref="MB41:MB58" si="336">IF(JQ41="","",(LG41+JQ41))</f>
        <v/>
      </c>
      <c r="MC41" s="51" t="str">
        <f t="shared" ref="MC41:MC58" si="337">IF(JR41="","",(LH41+JR41))</f>
        <v/>
      </c>
      <c r="MD41" s="51" t="str">
        <f t="shared" ref="MD41:MD58" si="338">IF(JS41="","",(LI41+JS41))</f>
        <v/>
      </c>
      <c r="ME41" s="51" t="str">
        <f t="shared" ref="ME41:ME58" si="339">IF(JT41="","",(LJ41+JT41))</f>
        <v/>
      </c>
      <c r="MF41" s="51">
        <f t="shared" ref="MF41:MF58" si="340">IF(JU41="","",(LK41+JU41))</f>
        <v>100</v>
      </c>
      <c r="MG41" s="51" t="str">
        <f t="shared" ref="MG41:MG58" si="341">IF(JV41="","",(LL41+JV41))</f>
        <v/>
      </c>
      <c r="MH41" s="51" t="str">
        <f t="shared" ref="MH41:MH58" si="342">IF(JW41="","",(LM41+JW41))</f>
        <v/>
      </c>
      <c r="MI41" s="51" t="str">
        <f t="shared" ref="MI41:MI58" si="343">IF(JX41="","",(LN41+JX41))</f>
        <v/>
      </c>
      <c r="MJ41" s="51" t="str">
        <f t="shared" ref="MJ41:MJ58" si="344">IF(JY41="","",(LO41+JY41))</f>
        <v/>
      </c>
      <c r="MK41" s="51" t="str">
        <f t="shared" ref="MK41:MK58" si="345">IF(JZ41="","",(LP41+JZ41))</f>
        <v/>
      </c>
      <c r="ML41" s="51" t="str">
        <f t="shared" ref="ML41:ML58" si="346">IF(KA41="","",(LQ41+KA41))</f>
        <v/>
      </c>
      <c r="MM41" s="51" t="str">
        <f t="shared" ref="MM41:MM58" si="347">IF(KB41="","",(LR41+KB41))</f>
        <v/>
      </c>
      <c r="MN41" s="144">
        <f t="shared" ref="MN41:MN58" si="348">MAX(LT41:MM41)</f>
        <v>100</v>
      </c>
      <c r="MO41" s="29" t="str">
        <f t="shared" ref="MO41:MO58" si="349">IFERROR(INDEX($LT$8:$MM$8,MATCH(MN41,LT41:MM41,0)),"DESIERTO")</f>
        <v>13.  ICL DIDÁCTICA SAS.
NIT: 830.007.414-9</v>
      </c>
      <c r="MP41" s="68">
        <f t="shared" ref="MP41:MP58" si="350">IFERROR(INDEX(I41:AB41,MATCH(MO41,$I$8:$AB$8,0)),"DESIERTO")</f>
        <v>37844380</v>
      </c>
      <c r="MQ41" s="29">
        <v>33</v>
      </c>
      <c r="MR41" s="137">
        <f t="shared" si="199"/>
        <v>498365.45499999821</v>
      </c>
      <c r="MS41" s="137" t="str">
        <f t="shared" si="200"/>
        <v>ADJUDICADO</v>
      </c>
    </row>
    <row r="42" spans="2:357" s="53" customFormat="1" ht="22.5" x14ac:dyDescent="0.15">
      <c r="B42" s="73" t="s">
        <v>95</v>
      </c>
      <c r="C42" s="79" t="s">
        <v>117</v>
      </c>
      <c r="D42" s="73" t="s">
        <v>118</v>
      </c>
      <c r="E42" s="73" t="s">
        <v>120</v>
      </c>
      <c r="F42" s="73">
        <v>1</v>
      </c>
      <c r="G42" s="23">
        <v>26383319.829999998</v>
      </c>
      <c r="H42" s="29">
        <v>34</v>
      </c>
      <c r="I42" s="110" t="s">
        <v>61</v>
      </c>
      <c r="J42" s="110" t="s">
        <v>61</v>
      </c>
      <c r="K42" s="110" t="s">
        <v>61</v>
      </c>
      <c r="L42" s="101" t="s">
        <v>61</v>
      </c>
      <c r="M42" s="101" t="s">
        <v>61</v>
      </c>
      <c r="N42" s="101" t="s">
        <v>61</v>
      </c>
      <c r="O42" s="101" t="s">
        <v>61</v>
      </c>
      <c r="P42" s="101" t="s">
        <v>61</v>
      </c>
      <c r="Q42" s="101" t="s">
        <v>61</v>
      </c>
      <c r="R42" s="101" t="s">
        <v>61</v>
      </c>
      <c r="S42" s="101" t="s">
        <v>61</v>
      </c>
      <c r="T42" s="102" t="s">
        <v>61</v>
      </c>
      <c r="U42" s="86">
        <v>26040413</v>
      </c>
      <c r="V42" s="101" t="s">
        <v>61</v>
      </c>
      <c r="W42" s="101" t="s">
        <v>61</v>
      </c>
      <c r="X42" s="101" t="s">
        <v>61</v>
      </c>
      <c r="Y42" s="101" t="s">
        <v>61</v>
      </c>
      <c r="Z42" s="101" t="s">
        <v>61</v>
      </c>
      <c r="AA42" s="101" t="s">
        <v>61</v>
      </c>
      <c r="AB42" s="101" t="s">
        <v>61</v>
      </c>
      <c r="AC42" s="41">
        <v>34</v>
      </c>
      <c r="AD42" s="103" t="str">
        <f t="shared" si="206"/>
        <v>NC</v>
      </c>
      <c r="AE42" s="103" t="str">
        <f t="shared" si="207"/>
        <v>NC</v>
      </c>
      <c r="AF42" s="103" t="str">
        <f t="shared" si="208"/>
        <v>NC</v>
      </c>
      <c r="AG42" s="103" t="str">
        <f t="shared" si="209"/>
        <v>NC</v>
      </c>
      <c r="AH42" s="103" t="str">
        <f t="shared" si="210"/>
        <v>NC</v>
      </c>
      <c r="AI42" s="103" t="str">
        <f t="shared" si="211"/>
        <v>NC</v>
      </c>
      <c r="AJ42" s="103" t="str">
        <f t="shared" si="212"/>
        <v>NC</v>
      </c>
      <c r="AK42" s="103" t="str">
        <f t="shared" si="213"/>
        <v>NC</v>
      </c>
      <c r="AL42" s="103" t="str">
        <f t="shared" si="214"/>
        <v>NC</v>
      </c>
      <c r="AM42" s="103" t="str">
        <f t="shared" si="215"/>
        <v>NC</v>
      </c>
      <c r="AN42" s="103" t="str">
        <f t="shared" si="216"/>
        <v>NC</v>
      </c>
      <c r="AO42" s="103" t="str">
        <f t="shared" si="217"/>
        <v>NC</v>
      </c>
      <c r="AP42" s="103">
        <f t="shared" si="218"/>
        <v>26040413</v>
      </c>
      <c r="AQ42" s="103" t="str">
        <f t="shared" si="219"/>
        <v>NC</v>
      </c>
      <c r="AR42" s="103" t="str">
        <f t="shared" si="220"/>
        <v>NC</v>
      </c>
      <c r="AS42" s="103" t="str">
        <f t="shared" si="221"/>
        <v>NC</v>
      </c>
      <c r="AT42" s="103" t="str">
        <f t="shared" si="222"/>
        <v>NC</v>
      </c>
      <c r="AU42" s="103" t="str">
        <f t="shared" si="223"/>
        <v>NC</v>
      </c>
      <c r="AV42" s="103" t="str">
        <f t="shared" si="224"/>
        <v>NC</v>
      </c>
      <c r="AW42" s="103" t="str">
        <f t="shared" si="225"/>
        <v>NC</v>
      </c>
      <c r="AX42" s="29">
        <v>34</v>
      </c>
      <c r="AY42" s="99" t="s">
        <v>63</v>
      </c>
      <c r="AZ42" s="99" t="s">
        <v>63</v>
      </c>
      <c r="BA42" s="99" t="s">
        <v>63</v>
      </c>
      <c r="BB42" s="92" t="s">
        <v>63</v>
      </c>
      <c r="BC42" s="92" t="s">
        <v>63</v>
      </c>
      <c r="BD42" s="92" t="s">
        <v>63</v>
      </c>
      <c r="BE42" s="92" t="s">
        <v>63</v>
      </c>
      <c r="BF42" s="92" t="s">
        <v>63</v>
      </c>
      <c r="BG42" s="92" t="s">
        <v>63</v>
      </c>
      <c r="BH42" s="92" t="s">
        <v>63</v>
      </c>
      <c r="BI42" s="92" t="s">
        <v>63</v>
      </c>
      <c r="BJ42" s="93" t="s">
        <v>63</v>
      </c>
      <c r="BK42" s="90" t="s">
        <v>62</v>
      </c>
      <c r="BL42" s="92" t="s">
        <v>63</v>
      </c>
      <c r="BM42" s="92" t="s">
        <v>63</v>
      </c>
      <c r="BN42" s="92" t="s">
        <v>63</v>
      </c>
      <c r="BO42" s="92" t="s">
        <v>63</v>
      </c>
      <c r="BP42" s="92" t="s">
        <v>63</v>
      </c>
      <c r="BQ42" s="92" t="s">
        <v>63</v>
      </c>
      <c r="BR42" s="92" t="s">
        <v>63</v>
      </c>
      <c r="BS42" s="30">
        <v>34</v>
      </c>
      <c r="BT42" s="99" t="s">
        <v>62</v>
      </c>
      <c r="BU42" s="99" t="s">
        <v>62</v>
      </c>
      <c r="BV42" s="99" t="s">
        <v>62</v>
      </c>
      <c r="BW42" s="92" t="s">
        <v>62</v>
      </c>
      <c r="BX42" s="92" t="s">
        <v>62</v>
      </c>
      <c r="BY42" s="92" t="s">
        <v>62</v>
      </c>
      <c r="BZ42" s="92" t="s">
        <v>63</v>
      </c>
      <c r="CA42" s="92" t="s">
        <v>62</v>
      </c>
      <c r="CB42" s="92" t="s">
        <v>62</v>
      </c>
      <c r="CC42" s="92" t="s">
        <v>62</v>
      </c>
      <c r="CD42" s="92" t="s">
        <v>63</v>
      </c>
      <c r="CE42" s="93" t="s">
        <v>62</v>
      </c>
      <c r="CF42" s="104" t="s">
        <v>62</v>
      </c>
      <c r="CG42" s="92" t="s">
        <v>63</v>
      </c>
      <c r="CH42" s="92" t="s">
        <v>62</v>
      </c>
      <c r="CI42" s="92" t="s">
        <v>63</v>
      </c>
      <c r="CJ42" s="92" t="s">
        <v>62</v>
      </c>
      <c r="CK42" s="92" t="s">
        <v>62</v>
      </c>
      <c r="CL42" s="92" t="s">
        <v>62</v>
      </c>
      <c r="CM42" s="92" t="s">
        <v>62</v>
      </c>
      <c r="CN42" s="30">
        <v>34</v>
      </c>
      <c r="CO42" s="120" t="s">
        <v>62</v>
      </c>
      <c r="CP42" s="120" t="s">
        <v>62</v>
      </c>
      <c r="CQ42" s="120" t="s">
        <v>62</v>
      </c>
      <c r="CR42" s="113" t="s">
        <v>62</v>
      </c>
      <c r="CS42" s="113" t="s">
        <v>62</v>
      </c>
      <c r="CT42" s="113" t="s">
        <v>62</v>
      </c>
      <c r="CU42" s="113" t="s">
        <v>62</v>
      </c>
      <c r="CV42" s="113" t="s">
        <v>62</v>
      </c>
      <c r="CW42" s="113" t="s">
        <v>62</v>
      </c>
      <c r="CX42" s="113" t="s">
        <v>62</v>
      </c>
      <c r="CY42" s="113" t="s">
        <v>63</v>
      </c>
      <c r="CZ42" s="114" t="s">
        <v>62</v>
      </c>
      <c r="DA42" s="112" t="s">
        <v>62</v>
      </c>
      <c r="DB42" s="113" t="s">
        <v>62</v>
      </c>
      <c r="DC42" s="113" t="s">
        <v>62</v>
      </c>
      <c r="DD42" s="113" t="s">
        <v>62</v>
      </c>
      <c r="DE42" s="113" t="s">
        <v>62</v>
      </c>
      <c r="DF42" s="113" t="s">
        <v>62</v>
      </c>
      <c r="DG42" s="113" t="s">
        <v>62</v>
      </c>
      <c r="DH42" s="113" t="s">
        <v>62</v>
      </c>
      <c r="DI42" s="30">
        <v>34</v>
      </c>
      <c r="DJ42" s="42" t="str">
        <f t="shared" si="226"/>
        <v>NO CUMPLE</v>
      </c>
      <c r="DK42" s="42" t="str">
        <f t="shared" si="227"/>
        <v>NO CUMPLE</v>
      </c>
      <c r="DL42" s="42" t="str">
        <f t="shared" si="228"/>
        <v>NO CUMPLE</v>
      </c>
      <c r="DM42" s="42" t="str">
        <f t="shared" si="229"/>
        <v>NO CUMPLE</v>
      </c>
      <c r="DN42" s="42" t="str">
        <f t="shared" si="230"/>
        <v>NO CUMPLE</v>
      </c>
      <c r="DO42" s="42" t="str">
        <f t="shared" si="231"/>
        <v>NO CUMPLE</v>
      </c>
      <c r="DP42" s="42" t="str">
        <f t="shared" si="232"/>
        <v>NO CUMPLE</v>
      </c>
      <c r="DQ42" s="42" t="str">
        <f t="shared" si="233"/>
        <v>NO CUMPLE</v>
      </c>
      <c r="DR42" s="42" t="str">
        <f t="shared" si="234"/>
        <v>NO CUMPLE</v>
      </c>
      <c r="DS42" s="42" t="str">
        <f t="shared" si="235"/>
        <v>NO CUMPLE</v>
      </c>
      <c r="DT42" s="42" t="str">
        <f t="shared" si="236"/>
        <v>NO CUMPLE</v>
      </c>
      <c r="DU42" s="42" t="str">
        <f t="shared" si="237"/>
        <v>NO CUMPLE</v>
      </c>
      <c r="DV42" s="42" t="str">
        <f t="shared" si="238"/>
        <v>CUMPLE</v>
      </c>
      <c r="DW42" s="42" t="str">
        <f t="shared" si="239"/>
        <v>NO CUMPLE</v>
      </c>
      <c r="DX42" s="42" t="str">
        <f t="shared" si="240"/>
        <v>NO CUMPLE</v>
      </c>
      <c r="DY42" s="42" t="str">
        <f t="shared" si="241"/>
        <v>NO CUMPLE</v>
      </c>
      <c r="DZ42" s="42" t="str">
        <f t="shared" si="242"/>
        <v>NO CUMPLE</v>
      </c>
      <c r="EA42" s="42" t="str">
        <f t="shared" si="243"/>
        <v>NO CUMPLE</v>
      </c>
      <c r="EB42" s="42" t="str">
        <f t="shared" si="244"/>
        <v>NO CUMPLE</v>
      </c>
      <c r="EC42" s="42" t="str">
        <f t="shared" si="245"/>
        <v>NO CUMPLE</v>
      </c>
      <c r="ED42" s="30">
        <v>34</v>
      </c>
      <c r="EE42" s="128" t="s">
        <v>61</v>
      </c>
      <c r="EF42" s="128" t="s">
        <v>61</v>
      </c>
      <c r="EG42" s="128" t="s">
        <v>61</v>
      </c>
      <c r="EH42" s="65" t="s">
        <v>61</v>
      </c>
      <c r="EI42" s="65" t="s">
        <v>61</v>
      </c>
      <c r="EJ42" s="65" t="s">
        <v>61</v>
      </c>
      <c r="EK42" s="65" t="s">
        <v>61</v>
      </c>
      <c r="EL42" s="65" t="s">
        <v>61</v>
      </c>
      <c r="EM42" s="65" t="s">
        <v>61</v>
      </c>
      <c r="EN42" s="65" t="s">
        <v>61</v>
      </c>
      <c r="EO42" s="65" t="s">
        <v>61</v>
      </c>
      <c r="EP42" s="123" t="s">
        <v>61</v>
      </c>
      <c r="EQ42" s="122" t="s">
        <v>62</v>
      </c>
      <c r="ER42" s="65" t="s">
        <v>61</v>
      </c>
      <c r="ES42" s="65" t="s">
        <v>61</v>
      </c>
      <c r="ET42" s="65" t="s">
        <v>61</v>
      </c>
      <c r="EU42" s="65" t="s">
        <v>61</v>
      </c>
      <c r="EV42" s="65" t="s">
        <v>61</v>
      </c>
      <c r="EW42" s="65" t="s">
        <v>61</v>
      </c>
      <c r="EX42" s="65" t="s">
        <v>61</v>
      </c>
      <c r="EY42" s="30">
        <v>34</v>
      </c>
      <c r="EZ42" s="128" t="s">
        <v>61</v>
      </c>
      <c r="FA42" s="128" t="s">
        <v>61</v>
      </c>
      <c r="FB42" s="128" t="s">
        <v>61</v>
      </c>
      <c r="FC42" s="65" t="s">
        <v>61</v>
      </c>
      <c r="FD42" s="65" t="s">
        <v>61</v>
      </c>
      <c r="FE42" s="65" t="s">
        <v>61</v>
      </c>
      <c r="FF42" s="65" t="s">
        <v>61</v>
      </c>
      <c r="FG42" s="65" t="s">
        <v>61</v>
      </c>
      <c r="FH42" s="65" t="s">
        <v>61</v>
      </c>
      <c r="FI42" s="65" t="s">
        <v>61</v>
      </c>
      <c r="FJ42" s="65" t="s">
        <v>61</v>
      </c>
      <c r="FK42" s="123" t="s">
        <v>61</v>
      </c>
      <c r="FL42" s="122" t="s">
        <v>62</v>
      </c>
      <c r="FM42" s="65" t="s">
        <v>61</v>
      </c>
      <c r="FN42" s="65" t="s">
        <v>61</v>
      </c>
      <c r="FO42" s="65" t="s">
        <v>61</v>
      </c>
      <c r="FP42" s="65" t="s">
        <v>61</v>
      </c>
      <c r="FQ42" s="65" t="s">
        <v>61</v>
      </c>
      <c r="FR42" s="65" t="s">
        <v>61</v>
      </c>
      <c r="FS42" s="65" t="s">
        <v>61</v>
      </c>
      <c r="FT42" s="30">
        <v>34</v>
      </c>
      <c r="FU42" s="24" t="str">
        <f t="shared" si="246"/>
        <v/>
      </c>
      <c r="FV42" s="24" t="str">
        <f t="shared" si="247"/>
        <v/>
      </c>
      <c r="FW42" s="24" t="str">
        <f t="shared" si="248"/>
        <v/>
      </c>
      <c r="FX42" s="24" t="str">
        <f t="shared" si="249"/>
        <v/>
      </c>
      <c r="FY42" s="24" t="str">
        <f t="shared" si="250"/>
        <v/>
      </c>
      <c r="FZ42" s="24" t="str">
        <f t="shared" si="251"/>
        <v/>
      </c>
      <c r="GA42" s="24" t="str">
        <f t="shared" si="252"/>
        <v/>
      </c>
      <c r="GB42" s="24" t="str">
        <f t="shared" si="253"/>
        <v/>
      </c>
      <c r="GC42" s="24" t="str">
        <f t="shared" si="254"/>
        <v/>
      </c>
      <c r="GD42" s="24" t="str">
        <f t="shared" si="255"/>
        <v/>
      </c>
      <c r="GE42" s="24" t="str">
        <f t="shared" si="256"/>
        <v/>
      </c>
      <c r="GF42" s="24" t="str">
        <f t="shared" si="257"/>
        <v/>
      </c>
      <c r="GG42" s="24">
        <f t="shared" si="258"/>
        <v>26040413</v>
      </c>
      <c r="GH42" s="24" t="str">
        <f t="shared" si="259"/>
        <v/>
      </c>
      <c r="GI42" s="24" t="str">
        <f t="shared" si="260"/>
        <v/>
      </c>
      <c r="GJ42" s="24" t="str">
        <f t="shared" si="261"/>
        <v/>
      </c>
      <c r="GK42" s="24" t="str">
        <f t="shared" si="262"/>
        <v/>
      </c>
      <c r="GL42" s="24" t="str">
        <f t="shared" si="263"/>
        <v/>
      </c>
      <c r="GM42" s="24" t="str">
        <f t="shared" si="264"/>
        <v/>
      </c>
      <c r="GN42" s="24" t="str">
        <f t="shared" si="265"/>
        <v/>
      </c>
      <c r="GO42" s="24">
        <v>26383319.829999998</v>
      </c>
      <c r="GP42" s="24">
        <v>26383319.829999998</v>
      </c>
      <c r="GQ42" s="44">
        <f t="shared" si="266"/>
        <v>1</v>
      </c>
      <c r="GR42" s="44">
        <f t="shared" si="156"/>
        <v>1</v>
      </c>
      <c r="GS42" s="145">
        <f t="shared" si="203"/>
        <v>26211866.420000002</v>
      </c>
      <c r="GT42" s="45">
        <f t="shared" si="205"/>
        <v>98294.499075</v>
      </c>
      <c r="GU42" s="30">
        <v>34</v>
      </c>
      <c r="GV42" s="46" t="str">
        <f t="shared" si="267"/>
        <v/>
      </c>
      <c r="GW42" s="46" t="str">
        <f t="shared" si="268"/>
        <v/>
      </c>
      <c r="GX42" s="46" t="str">
        <f t="shared" si="269"/>
        <v/>
      </c>
      <c r="GY42" s="46" t="str">
        <f t="shared" si="270"/>
        <v/>
      </c>
      <c r="GZ42" s="46" t="str">
        <f t="shared" si="271"/>
        <v/>
      </c>
      <c r="HA42" s="46" t="str">
        <f t="shared" si="272"/>
        <v/>
      </c>
      <c r="HB42" s="46" t="str">
        <f t="shared" si="273"/>
        <v/>
      </c>
      <c r="HC42" s="46" t="str">
        <f t="shared" si="274"/>
        <v/>
      </c>
      <c r="HD42" s="46" t="str">
        <f t="shared" si="275"/>
        <v/>
      </c>
      <c r="HE42" s="46" t="str">
        <f t="shared" si="276"/>
        <v/>
      </c>
      <c r="HF42" s="46" t="str">
        <f t="shared" si="277"/>
        <v/>
      </c>
      <c r="HG42" s="46" t="str">
        <f t="shared" si="278"/>
        <v/>
      </c>
      <c r="HH42" s="46">
        <f t="shared" si="279"/>
        <v>26492.238370461426</v>
      </c>
      <c r="HI42" s="46" t="str">
        <f t="shared" si="280"/>
        <v/>
      </c>
      <c r="HJ42" s="46" t="str">
        <f t="shared" si="281"/>
        <v/>
      </c>
      <c r="HK42" s="46" t="str">
        <f t="shared" si="282"/>
        <v/>
      </c>
      <c r="HL42" s="46" t="str">
        <f t="shared" si="283"/>
        <v/>
      </c>
      <c r="HM42" s="46" t="str">
        <f t="shared" si="284"/>
        <v/>
      </c>
      <c r="HN42" s="46" t="str">
        <f t="shared" si="285"/>
        <v/>
      </c>
      <c r="HO42" s="46" t="str">
        <f t="shared" si="286"/>
        <v/>
      </c>
      <c r="HP42" s="30">
        <v>34</v>
      </c>
      <c r="HQ42" s="47" t="str">
        <f t="shared" si="287"/>
        <v/>
      </c>
      <c r="HR42" s="47" t="str">
        <f t="shared" si="288"/>
        <v/>
      </c>
      <c r="HS42" s="47" t="str">
        <f t="shared" si="289"/>
        <v/>
      </c>
      <c r="HT42" s="47" t="str">
        <f t="shared" si="290"/>
        <v/>
      </c>
      <c r="HU42" s="47" t="str">
        <f t="shared" si="291"/>
        <v/>
      </c>
      <c r="HV42" s="47" t="str">
        <f t="shared" si="292"/>
        <v/>
      </c>
      <c r="HW42" s="47" t="str">
        <f t="shared" si="293"/>
        <v/>
      </c>
      <c r="HX42" s="47" t="str">
        <f t="shared" si="294"/>
        <v/>
      </c>
      <c r="HY42" s="47" t="str">
        <f t="shared" si="295"/>
        <v/>
      </c>
      <c r="HZ42" s="47" t="str">
        <f t="shared" si="296"/>
        <v/>
      </c>
      <c r="IA42" s="47" t="str">
        <f t="shared" si="297"/>
        <v/>
      </c>
      <c r="IB42" s="47" t="str">
        <f t="shared" si="298"/>
        <v/>
      </c>
      <c r="IC42" s="47">
        <f t="shared" si="299"/>
        <v>171453.42000000179</v>
      </c>
      <c r="ID42" s="47" t="str">
        <f t="shared" si="300"/>
        <v/>
      </c>
      <c r="IE42" s="47" t="str">
        <f t="shared" si="301"/>
        <v/>
      </c>
      <c r="IF42" s="47" t="str">
        <f t="shared" si="302"/>
        <v/>
      </c>
      <c r="IG42" s="47" t="str">
        <f t="shared" si="303"/>
        <v/>
      </c>
      <c r="IH42" s="47" t="str">
        <f t="shared" si="304"/>
        <v/>
      </c>
      <c r="II42" s="47" t="str">
        <f t="shared" si="305"/>
        <v/>
      </c>
      <c r="IJ42" s="47" t="str">
        <f t="shared" si="306"/>
        <v/>
      </c>
      <c r="IK42" s="30">
        <v>34</v>
      </c>
      <c r="IL42" s="48" t="str">
        <f t="shared" si="158"/>
        <v/>
      </c>
      <c r="IM42" s="48" t="str">
        <f t="shared" si="159"/>
        <v/>
      </c>
      <c r="IN42" s="48" t="str">
        <f t="shared" si="160"/>
        <v/>
      </c>
      <c r="IO42" s="48" t="str">
        <f t="shared" si="161"/>
        <v/>
      </c>
      <c r="IP42" s="48" t="str">
        <f t="shared" si="162"/>
        <v/>
      </c>
      <c r="IQ42" s="48" t="str">
        <f t="shared" si="163"/>
        <v/>
      </c>
      <c r="IR42" s="48" t="str">
        <f t="shared" si="164"/>
        <v/>
      </c>
      <c r="IS42" s="48" t="str">
        <f t="shared" si="165"/>
        <v/>
      </c>
      <c r="IT42" s="48" t="str">
        <f t="shared" si="166"/>
        <v/>
      </c>
      <c r="IU42" s="48" t="str">
        <f t="shared" si="167"/>
        <v/>
      </c>
      <c r="IV42" s="48" t="str">
        <f t="shared" si="168"/>
        <v/>
      </c>
      <c r="IW42" s="48" t="str">
        <f t="shared" si="169"/>
        <v/>
      </c>
      <c r="IX42" s="48">
        <f t="shared" si="170"/>
        <v>39.738357555692133</v>
      </c>
      <c r="IY42" s="48" t="str">
        <f t="shared" si="171"/>
        <v/>
      </c>
      <c r="IZ42" s="48" t="str">
        <f t="shared" si="172"/>
        <v/>
      </c>
      <c r="JA42" s="48" t="str">
        <f t="shared" si="173"/>
        <v/>
      </c>
      <c r="JB42" s="48" t="str">
        <f t="shared" si="174"/>
        <v/>
      </c>
      <c r="JC42" s="48" t="str">
        <f t="shared" si="175"/>
        <v/>
      </c>
      <c r="JD42" s="48" t="str">
        <f t="shared" si="176"/>
        <v/>
      </c>
      <c r="JE42" s="48" t="str">
        <f t="shared" si="177"/>
        <v/>
      </c>
      <c r="JF42" s="49">
        <f t="shared" si="307"/>
        <v>39.738357555692133</v>
      </c>
      <c r="JG42" s="49">
        <f t="shared" si="178"/>
        <v>39.738357555692133</v>
      </c>
      <c r="JH42" s="30">
        <v>34</v>
      </c>
      <c r="JI42" s="50" t="str">
        <f t="shared" si="179"/>
        <v/>
      </c>
      <c r="JJ42" s="50" t="str">
        <f t="shared" si="180"/>
        <v/>
      </c>
      <c r="JK42" s="50" t="str">
        <f t="shared" si="181"/>
        <v/>
      </c>
      <c r="JL42" s="50" t="str">
        <f t="shared" si="182"/>
        <v/>
      </c>
      <c r="JM42" s="50" t="str">
        <f t="shared" si="183"/>
        <v/>
      </c>
      <c r="JN42" s="50" t="str">
        <f t="shared" si="184"/>
        <v/>
      </c>
      <c r="JO42" s="50" t="str">
        <f t="shared" si="185"/>
        <v/>
      </c>
      <c r="JP42" s="50" t="str">
        <f t="shared" si="186"/>
        <v/>
      </c>
      <c r="JQ42" s="50" t="str">
        <f t="shared" si="187"/>
        <v/>
      </c>
      <c r="JR42" s="50" t="str">
        <f t="shared" si="188"/>
        <v/>
      </c>
      <c r="JS42" s="50" t="str">
        <f t="shared" si="189"/>
        <v/>
      </c>
      <c r="JT42" s="50" t="str">
        <f t="shared" si="190"/>
        <v/>
      </c>
      <c r="JU42" s="50">
        <f t="shared" si="191"/>
        <v>40</v>
      </c>
      <c r="JV42" s="50" t="str">
        <f t="shared" si="192"/>
        <v/>
      </c>
      <c r="JW42" s="50" t="str">
        <f t="shared" si="193"/>
        <v/>
      </c>
      <c r="JX42" s="50" t="str">
        <f t="shared" si="194"/>
        <v/>
      </c>
      <c r="JY42" s="50" t="str">
        <f t="shared" si="195"/>
        <v/>
      </c>
      <c r="JZ42" s="50" t="str">
        <f t="shared" si="196"/>
        <v/>
      </c>
      <c r="KA42" s="50" t="str">
        <f t="shared" si="197"/>
        <v/>
      </c>
      <c r="KB42" s="50" t="str">
        <f t="shared" si="198"/>
        <v/>
      </c>
      <c r="KC42" s="30">
        <v>34</v>
      </c>
      <c r="KD42" s="120"/>
      <c r="KE42" s="120"/>
      <c r="KF42" s="120"/>
      <c r="KG42" s="130"/>
      <c r="KH42" s="130"/>
      <c r="KI42" s="130"/>
      <c r="KJ42" s="130"/>
      <c r="KK42" s="130"/>
      <c r="KL42" s="130"/>
      <c r="KM42" s="130"/>
      <c r="KN42" s="130"/>
      <c r="KO42" s="131"/>
      <c r="KP42" s="122">
        <f>6*12+1</f>
        <v>73</v>
      </c>
      <c r="KQ42" s="130"/>
      <c r="KR42" s="130"/>
      <c r="KS42" s="130"/>
      <c r="KT42" s="130"/>
      <c r="KU42" s="130"/>
      <c r="KV42" s="130"/>
      <c r="KW42" s="130"/>
      <c r="KX42" s="30">
        <v>34</v>
      </c>
      <c r="KY42" s="67">
        <f t="shared" si="308"/>
        <v>0</v>
      </c>
      <c r="KZ42" s="67">
        <f t="shared" si="309"/>
        <v>0</v>
      </c>
      <c r="LA42" s="67">
        <f t="shared" si="310"/>
        <v>0</v>
      </c>
      <c r="LB42" s="67">
        <f t="shared" si="311"/>
        <v>0</v>
      </c>
      <c r="LC42" s="67">
        <f t="shared" si="312"/>
        <v>0</v>
      </c>
      <c r="LD42" s="67">
        <f t="shared" si="313"/>
        <v>0</v>
      </c>
      <c r="LE42" s="67">
        <f t="shared" si="314"/>
        <v>0</v>
      </c>
      <c r="LF42" s="67">
        <f t="shared" si="315"/>
        <v>0</v>
      </c>
      <c r="LG42" s="67">
        <f t="shared" si="316"/>
        <v>0</v>
      </c>
      <c r="LH42" s="67">
        <f t="shared" si="317"/>
        <v>0</v>
      </c>
      <c r="LI42" s="67">
        <f t="shared" si="318"/>
        <v>0</v>
      </c>
      <c r="LJ42" s="67">
        <f t="shared" si="319"/>
        <v>0</v>
      </c>
      <c r="LK42" s="67">
        <f t="shared" si="320"/>
        <v>60</v>
      </c>
      <c r="LL42" s="67">
        <f t="shared" si="321"/>
        <v>0</v>
      </c>
      <c r="LM42" s="67">
        <f t="shared" si="322"/>
        <v>0</v>
      </c>
      <c r="LN42" s="67">
        <f t="shared" si="323"/>
        <v>0</v>
      </c>
      <c r="LO42" s="67">
        <f t="shared" si="324"/>
        <v>0</v>
      </c>
      <c r="LP42" s="67">
        <f t="shared" si="325"/>
        <v>0</v>
      </c>
      <c r="LQ42" s="67">
        <f t="shared" si="326"/>
        <v>0</v>
      </c>
      <c r="LR42" s="67">
        <f t="shared" si="327"/>
        <v>0</v>
      </c>
      <c r="LS42" s="30">
        <v>34</v>
      </c>
      <c r="LT42" s="51" t="str">
        <f t="shared" si="328"/>
        <v/>
      </c>
      <c r="LU42" s="51" t="str">
        <f t="shared" si="329"/>
        <v/>
      </c>
      <c r="LV42" s="51" t="str">
        <f t="shared" si="330"/>
        <v/>
      </c>
      <c r="LW42" s="51" t="str">
        <f t="shared" si="331"/>
        <v/>
      </c>
      <c r="LX42" s="51" t="str">
        <f t="shared" si="332"/>
        <v/>
      </c>
      <c r="LY42" s="51" t="str">
        <f t="shared" si="333"/>
        <v/>
      </c>
      <c r="LZ42" s="51" t="str">
        <f t="shared" si="334"/>
        <v/>
      </c>
      <c r="MA42" s="51" t="str">
        <f t="shared" si="335"/>
        <v/>
      </c>
      <c r="MB42" s="51" t="str">
        <f t="shared" si="336"/>
        <v/>
      </c>
      <c r="MC42" s="51" t="str">
        <f t="shared" si="337"/>
        <v/>
      </c>
      <c r="MD42" s="51" t="str">
        <f t="shared" si="338"/>
        <v/>
      </c>
      <c r="ME42" s="51" t="str">
        <f t="shared" si="339"/>
        <v/>
      </c>
      <c r="MF42" s="51">
        <f t="shared" si="340"/>
        <v>100</v>
      </c>
      <c r="MG42" s="51" t="str">
        <f t="shared" si="341"/>
        <v/>
      </c>
      <c r="MH42" s="51" t="str">
        <f t="shared" si="342"/>
        <v/>
      </c>
      <c r="MI42" s="51" t="str">
        <f t="shared" si="343"/>
        <v/>
      </c>
      <c r="MJ42" s="51" t="str">
        <f t="shared" si="344"/>
        <v/>
      </c>
      <c r="MK42" s="51" t="str">
        <f t="shared" si="345"/>
        <v/>
      </c>
      <c r="ML42" s="51" t="str">
        <f t="shared" si="346"/>
        <v/>
      </c>
      <c r="MM42" s="51" t="str">
        <f t="shared" si="347"/>
        <v/>
      </c>
      <c r="MN42" s="144">
        <f t="shared" si="348"/>
        <v>100</v>
      </c>
      <c r="MO42" s="29" t="str">
        <f t="shared" si="349"/>
        <v>13.  ICL DIDÁCTICA SAS.
NIT: 830.007.414-9</v>
      </c>
      <c r="MP42" s="68">
        <f t="shared" si="350"/>
        <v>26040413</v>
      </c>
      <c r="MQ42" s="30">
        <v>34</v>
      </c>
      <c r="MR42" s="137">
        <f t="shared" si="199"/>
        <v>342906.82999999821</v>
      </c>
      <c r="MS42" s="137" t="str">
        <f t="shared" si="200"/>
        <v>ADJUDICADO</v>
      </c>
    </row>
    <row r="43" spans="2:357" s="53" customFormat="1" ht="22.5" x14ac:dyDescent="0.15">
      <c r="B43" s="73" t="s">
        <v>95</v>
      </c>
      <c r="C43" s="81" t="s">
        <v>121</v>
      </c>
      <c r="D43" s="73" t="s">
        <v>122</v>
      </c>
      <c r="E43" s="76" t="s">
        <v>123</v>
      </c>
      <c r="F43" s="72">
        <v>10</v>
      </c>
      <c r="G43" s="23">
        <v>6076195.5373</v>
      </c>
      <c r="H43" s="30">
        <v>35</v>
      </c>
      <c r="I43" s="111" t="s">
        <v>61</v>
      </c>
      <c r="J43" s="111" t="s">
        <v>61</v>
      </c>
      <c r="K43" s="111" t="s">
        <v>61</v>
      </c>
      <c r="L43" s="101" t="s">
        <v>61</v>
      </c>
      <c r="M43" s="101" t="s">
        <v>61</v>
      </c>
      <c r="N43" s="101" t="s">
        <v>61</v>
      </c>
      <c r="O43" s="101" t="s">
        <v>61</v>
      </c>
      <c r="P43" s="101" t="s">
        <v>61</v>
      </c>
      <c r="Q43" s="101" t="s">
        <v>61</v>
      </c>
      <c r="R43" s="101" t="s">
        <v>61</v>
      </c>
      <c r="S43" s="101" t="s">
        <v>61</v>
      </c>
      <c r="T43" s="102" t="s">
        <v>61</v>
      </c>
      <c r="U43" s="102" t="s">
        <v>61</v>
      </c>
      <c r="V43" s="101" t="s">
        <v>61</v>
      </c>
      <c r="W43" s="102" t="s">
        <v>61</v>
      </c>
      <c r="X43" s="101" t="s">
        <v>61</v>
      </c>
      <c r="Y43" s="101" t="s">
        <v>61</v>
      </c>
      <c r="Z43" s="101" t="s">
        <v>61</v>
      </c>
      <c r="AA43" s="101" t="s">
        <v>61</v>
      </c>
      <c r="AB43" s="101" t="s">
        <v>61</v>
      </c>
      <c r="AC43" s="41">
        <v>35</v>
      </c>
      <c r="AD43" s="103" t="str">
        <f t="shared" si="206"/>
        <v>NC</v>
      </c>
      <c r="AE43" s="103" t="str">
        <f t="shared" si="207"/>
        <v>NC</v>
      </c>
      <c r="AF43" s="103" t="str">
        <f t="shared" si="208"/>
        <v>NC</v>
      </c>
      <c r="AG43" s="103" t="str">
        <f t="shared" si="209"/>
        <v>NC</v>
      </c>
      <c r="AH43" s="103" t="str">
        <f t="shared" si="210"/>
        <v>NC</v>
      </c>
      <c r="AI43" s="103" t="str">
        <f t="shared" si="211"/>
        <v>NC</v>
      </c>
      <c r="AJ43" s="103" t="str">
        <f t="shared" si="212"/>
        <v>NC</v>
      </c>
      <c r="AK43" s="103" t="str">
        <f t="shared" si="213"/>
        <v>NC</v>
      </c>
      <c r="AL43" s="103" t="str">
        <f t="shared" si="214"/>
        <v>NC</v>
      </c>
      <c r="AM43" s="103" t="str">
        <f t="shared" si="215"/>
        <v>NC</v>
      </c>
      <c r="AN43" s="103" t="str">
        <f t="shared" si="216"/>
        <v>NC</v>
      </c>
      <c r="AO43" s="103" t="str">
        <f t="shared" si="217"/>
        <v>NC</v>
      </c>
      <c r="AP43" s="103" t="str">
        <f t="shared" si="218"/>
        <v>NC</v>
      </c>
      <c r="AQ43" s="103" t="str">
        <f t="shared" si="219"/>
        <v>NC</v>
      </c>
      <c r="AR43" s="103" t="str">
        <f t="shared" si="220"/>
        <v>NC</v>
      </c>
      <c r="AS43" s="103" t="str">
        <f t="shared" si="221"/>
        <v>NC</v>
      </c>
      <c r="AT43" s="103" t="str">
        <f t="shared" si="222"/>
        <v>NC</v>
      </c>
      <c r="AU43" s="103" t="str">
        <f t="shared" si="223"/>
        <v>NC</v>
      </c>
      <c r="AV43" s="103" t="str">
        <f t="shared" si="224"/>
        <v>NC</v>
      </c>
      <c r="AW43" s="103" t="str">
        <f t="shared" si="225"/>
        <v>NC</v>
      </c>
      <c r="AX43" s="30">
        <v>35</v>
      </c>
      <c r="AY43" s="100" t="s">
        <v>63</v>
      </c>
      <c r="AZ43" s="100" t="s">
        <v>63</v>
      </c>
      <c r="BA43" s="100" t="s">
        <v>63</v>
      </c>
      <c r="BB43" s="92" t="s">
        <v>63</v>
      </c>
      <c r="BC43" s="92" t="s">
        <v>63</v>
      </c>
      <c r="BD43" s="92" t="s">
        <v>63</v>
      </c>
      <c r="BE43" s="92" t="s">
        <v>63</v>
      </c>
      <c r="BF43" s="92" t="s">
        <v>63</v>
      </c>
      <c r="BG43" s="92" t="s">
        <v>63</v>
      </c>
      <c r="BH43" s="92" t="s">
        <v>63</v>
      </c>
      <c r="BI43" s="92" t="s">
        <v>63</v>
      </c>
      <c r="BJ43" s="93" t="s">
        <v>63</v>
      </c>
      <c r="BK43" s="93" t="s">
        <v>63</v>
      </c>
      <c r="BL43" s="92" t="s">
        <v>63</v>
      </c>
      <c r="BM43" s="93" t="s">
        <v>63</v>
      </c>
      <c r="BN43" s="92" t="s">
        <v>63</v>
      </c>
      <c r="BO43" s="92" t="s">
        <v>63</v>
      </c>
      <c r="BP43" s="92" t="s">
        <v>63</v>
      </c>
      <c r="BQ43" s="92" t="s">
        <v>63</v>
      </c>
      <c r="BR43" s="92" t="s">
        <v>63</v>
      </c>
      <c r="BS43" s="30">
        <v>35</v>
      </c>
      <c r="BT43" s="100" t="s">
        <v>62</v>
      </c>
      <c r="BU43" s="100" t="s">
        <v>62</v>
      </c>
      <c r="BV43" s="100" t="s">
        <v>62</v>
      </c>
      <c r="BW43" s="92" t="s">
        <v>62</v>
      </c>
      <c r="BX43" s="92" t="s">
        <v>62</v>
      </c>
      <c r="BY43" s="92" t="s">
        <v>62</v>
      </c>
      <c r="BZ43" s="92" t="s">
        <v>63</v>
      </c>
      <c r="CA43" s="92" t="s">
        <v>62</v>
      </c>
      <c r="CB43" s="92" t="s">
        <v>62</v>
      </c>
      <c r="CC43" s="92" t="s">
        <v>62</v>
      </c>
      <c r="CD43" s="92" t="s">
        <v>63</v>
      </c>
      <c r="CE43" s="93" t="s">
        <v>62</v>
      </c>
      <c r="CF43" s="93" t="s">
        <v>62</v>
      </c>
      <c r="CG43" s="92" t="s">
        <v>63</v>
      </c>
      <c r="CH43" s="93" t="s">
        <v>62</v>
      </c>
      <c r="CI43" s="92" t="s">
        <v>63</v>
      </c>
      <c r="CJ43" s="92" t="s">
        <v>62</v>
      </c>
      <c r="CK43" s="92" t="s">
        <v>62</v>
      </c>
      <c r="CL43" s="92" t="s">
        <v>62</v>
      </c>
      <c r="CM43" s="92" t="s">
        <v>62</v>
      </c>
      <c r="CN43" s="30">
        <v>35</v>
      </c>
      <c r="CO43" s="121" t="s">
        <v>62</v>
      </c>
      <c r="CP43" s="121" t="s">
        <v>62</v>
      </c>
      <c r="CQ43" s="121" t="s">
        <v>62</v>
      </c>
      <c r="CR43" s="113" t="s">
        <v>62</v>
      </c>
      <c r="CS43" s="113" t="s">
        <v>62</v>
      </c>
      <c r="CT43" s="113" t="s">
        <v>62</v>
      </c>
      <c r="CU43" s="113" t="s">
        <v>62</v>
      </c>
      <c r="CV43" s="113" t="s">
        <v>62</v>
      </c>
      <c r="CW43" s="113" t="s">
        <v>62</v>
      </c>
      <c r="CX43" s="113" t="s">
        <v>62</v>
      </c>
      <c r="CY43" s="113" t="s">
        <v>63</v>
      </c>
      <c r="CZ43" s="114" t="s">
        <v>62</v>
      </c>
      <c r="DA43" s="114" t="s">
        <v>62</v>
      </c>
      <c r="DB43" s="113" t="s">
        <v>62</v>
      </c>
      <c r="DC43" s="114" t="s">
        <v>62</v>
      </c>
      <c r="DD43" s="113" t="s">
        <v>62</v>
      </c>
      <c r="DE43" s="113" t="s">
        <v>62</v>
      </c>
      <c r="DF43" s="113" t="s">
        <v>62</v>
      </c>
      <c r="DG43" s="113" t="s">
        <v>62</v>
      </c>
      <c r="DH43" s="113" t="s">
        <v>62</v>
      </c>
      <c r="DI43" s="30">
        <v>35</v>
      </c>
      <c r="DJ43" s="42" t="str">
        <f t="shared" si="226"/>
        <v>NO CUMPLE</v>
      </c>
      <c r="DK43" s="42" t="str">
        <f t="shared" si="227"/>
        <v>NO CUMPLE</v>
      </c>
      <c r="DL43" s="42" t="str">
        <f t="shared" si="228"/>
        <v>NO CUMPLE</v>
      </c>
      <c r="DM43" s="42" t="str">
        <f t="shared" si="229"/>
        <v>NO CUMPLE</v>
      </c>
      <c r="DN43" s="42" t="str">
        <f t="shared" si="230"/>
        <v>NO CUMPLE</v>
      </c>
      <c r="DO43" s="42" t="str">
        <f t="shared" si="231"/>
        <v>NO CUMPLE</v>
      </c>
      <c r="DP43" s="42" t="str">
        <f t="shared" si="232"/>
        <v>NO CUMPLE</v>
      </c>
      <c r="DQ43" s="42" t="str">
        <f t="shared" si="233"/>
        <v>NO CUMPLE</v>
      </c>
      <c r="DR43" s="42" t="str">
        <f t="shared" si="234"/>
        <v>NO CUMPLE</v>
      </c>
      <c r="DS43" s="42" t="str">
        <f t="shared" si="235"/>
        <v>NO CUMPLE</v>
      </c>
      <c r="DT43" s="42" t="str">
        <f t="shared" si="236"/>
        <v>NO CUMPLE</v>
      </c>
      <c r="DU43" s="42" t="str">
        <f t="shared" si="237"/>
        <v>NO CUMPLE</v>
      </c>
      <c r="DV43" s="42" t="str">
        <f t="shared" si="238"/>
        <v>NO CUMPLE</v>
      </c>
      <c r="DW43" s="42" t="str">
        <f t="shared" si="239"/>
        <v>NO CUMPLE</v>
      </c>
      <c r="DX43" s="42" t="str">
        <f t="shared" si="240"/>
        <v>NO CUMPLE</v>
      </c>
      <c r="DY43" s="42" t="str">
        <f t="shared" si="241"/>
        <v>NO CUMPLE</v>
      </c>
      <c r="DZ43" s="42" t="str">
        <f t="shared" si="242"/>
        <v>NO CUMPLE</v>
      </c>
      <c r="EA43" s="42" t="str">
        <f t="shared" si="243"/>
        <v>NO CUMPLE</v>
      </c>
      <c r="EB43" s="42" t="str">
        <f t="shared" si="244"/>
        <v>NO CUMPLE</v>
      </c>
      <c r="EC43" s="42" t="str">
        <f t="shared" si="245"/>
        <v>NO CUMPLE</v>
      </c>
      <c r="ED43" s="30">
        <v>35</v>
      </c>
      <c r="EE43" s="129" t="s">
        <v>61</v>
      </c>
      <c r="EF43" s="129" t="s">
        <v>61</v>
      </c>
      <c r="EG43" s="129" t="s">
        <v>61</v>
      </c>
      <c r="EH43" s="65" t="s">
        <v>61</v>
      </c>
      <c r="EI43" s="65" t="s">
        <v>61</v>
      </c>
      <c r="EJ43" s="65" t="s">
        <v>61</v>
      </c>
      <c r="EK43" s="65" t="s">
        <v>61</v>
      </c>
      <c r="EL43" s="65" t="s">
        <v>61</v>
      </c>
      <c r="EM43" s="65" t="s">
        <v>61</v>
      </c>
      <c r="EN43" s="65" t="s">
        <v>61</v>
      </c>
      <c r="EO43" s="65" t="s">
        <v>61</v>
      </c>
      <c r="EP43" s="123" t="s">
        <v>61</v>
      </c>
      <c r="EQ43" s="123" t="s">
        <v>61</v>
      </c>
      <c r="ER43" s="65" t="s">
        <v>61</v>
      </c>
      <c r="ES43" s="123" t="s">
        <v>61</v>
      </c>
      <c r="ET43" s="65" t="s">
        <v>61</v>
      </c>
      <c r="EU43" s="65" t="s">
        <v>61</v>
      </c>
      <c r="EV43" s="65" t="s">
        <v>61</v>
      </c>
      <c r="EW43" s="65" t="s">
        <v>61</v>
      </c>
      <c r="EX43" s="65" t="s">
        <v>61</v>
      </c>
      <c r="EY43" s="30">
        <v>35</v>
      </c>
      <c r="EZ43" s="129" t="s">
        <v>61</v>
      </c>
      <c r="FA43" s="129" t="s">
        <v>61</v>
      </c>
      <c r="FB43" s="129" t="s">
        <v>61</v>
      </c>
      <c r="FC43" s="65" t="s">
        <v>61</v>
      </c>
      <c r="FD43" s="65" t="s">
        <v>61</v>
      </c>
      <c r="FE43" s="65" t="s">
        <v>61</v>
      </c>
      <c r="FF43" s="65" t="s">
        <v>61</v>
      </c>
      <c r="FG43" s="65" t="s">
        <v>61</v>
      </c>
      <c r="FH43" s="65" t="s">
        <v>61</v>
      </c>
      <c r="FI43" s="65" t="s">
        <v>61</v>
      </c>
      <c r="FJ43" s="65" t="s">
        <v>61</v>
      </c>
      <c r="FK43" s="123" t="s">
        <v>61</v>
      </c>
      <c r="FL43" s="123" t="s">
        <v>61</v>
      </c>
      <c r="FM43" s="65" t="s">
        <v>61</v>
      </c>
      <c r="FN43" s="123" t="s">
        <v>61</v>
      </c>
      <c r="FO43" s="65" t="s">
        <v>61</v>
      </c>
      <c r="FP43" s="65" t="s">
        <v>61</v>
      </c>
      <c r="FQ43" s="65" t="s">
        <v>61</v>
      </c>
      <c r="FR43" s="65" t="s">
        <v>61</v>
      </c>
      <c r="FS43" s="65" t="s">
        <v>61</v>
      </c>
      <c r="FT43" s="30">
        <v>35</v>
      </c>
      <c r="FU43" s="24" t="str">
        <f t="shared" si="246"/>
        <v/>
      </c>
      <c r="FV43" s="24" t="str">
        <f t="shared" si="247"/>
        <v/>
      </c>
      <c r="FW43" s="24" t="str">
        <f t="shared" si="248"/>
        <v/>
      </c>
      <c r="FX43" s="24" t="str">
        <f t="shared" si="249"/>
        <v/>
      </c>
      <c r="FY43" s="24" t="str">
        <f t="shared" si="250"/>
        <v/>
      </c>
      <c r="FZ43" s="24" t="str">
        <f t="shared" si="251"/>
        <v/>
      </c>
      <c r="GA43" s="24" t="str">
        <f t="shared" si="252"/>
        <v/>
      </c>
      <c r="GB43" s="24" t="str">
        <f t="shared" si="253"/>
        <v/>
      </c>
      <c r="GC43" s="24" t="str">
        <f t="shared" si="254"/>
        <v/>
      </c>
      <c r="GD43" s="24" t="str">
        <f t="shared" si="255"/>
        <v/>
      </c>
      <c r="GE43" s="24" t="str">
        <f t="shared" si="256"/>
        <v/>
      </c>
      <c r="GF43" s="24" t="str">
        <f t="shared" si="257"/>
        <v/>
      </c>
      <c r="GG43" s="24" t="str">
        <f t="shared" si="258"/>
        <v/>
      </c>
      <c r="GH43" s="24" t="str">
        <f t="shared" si="259"/>
        <v/>
      </c>
      <c r="GI43" s="24" t="str">
        <f t="shared" si="260"/>
        <v/>
      </c>
      <c r="GJ43" s="24" t="str">
        <f t="shared" si="261"/>
        <v/>
      </c>
      <c r="GK43" s="24" t="str">
        <f t="shared" si="262"/>
        <v/>
      </c>
      <c r="GL43" s="24" t="str">
        <f t="shared" si="263"/>
        <v/>
      </c>
      <c r="GM43" s="24" t="str">
        <f t="shared" si="264"/>
        <v/>
      </c>
      <c r="GN43" s="24" t="str">
        <f t="shared" si="265"/>
        <v/>
      </c>
      <c r="GO43" s="24">
        <v>6076195.5373</v>
      </c>
      <c r="GP43" s="24">
        <v>6076195.5373</v>
      </c>
      <c r="GQ43" s="44">
        <f t="shared" si="266"/>
        <v>0</v>
      </c>
      <c r="GR43" s="44">
        <f t="shared" si="156"/>
        <v>0</v>
      </c>
      <c r="GS43" s="145">
        <f t="shared" si="203"/>
        <v>0</v>
      </c>
      <c r="GT43" s="45">
        <f t="shared" si="205"/>
        <v>0</v>
      </c>
      <c r="GU43" s="30">
        <v>35</v>
      </c>
      <c r="GV43" s="46" t="str">
        <f t="shared" si="267"/>
        <v/>
      </c>
      <c r="GW43" s="46" t="str">
        <f t="shared" si="268"/>
        <v/>
      </c>
      <c r="GX43" s="46" t="str">
        <f t="shared" si="269"/>
        <v/>
      </c>
      <c r="GY43" s="46" t="str">
        <f t="shared" si="270"/>
        <v/>
      </c>
      <c r="GZ43" s="46" t="str">
        <f t="shared" si="271"/>
        <v/>
      </c>
      <c r="HA43" s="46" t="str">
        <f t="shared" si="272"/>
        <v/>
      </c>
      <c r="HB43" s="46" t="str">
        <f t="shared" si="273"/>
        <v/>
      </c>
      <c r="HC43" s="46" t="str">
        <f t="shared" si="274"/>
        <v/>
      </c>
      <c r="HD43" s="46" t="str">
        <f t="shared" si="275"/>
        <v/>
      </c>
      <c r="HE43" s="46" t="str">
        <f t="shared" si="276"/>
        <v/>
      </c>
      <c r="HF43" s="46" t="str">
        <f t="shared" si="277"/>
        <v/>
      </c>
      <c r="HG43" s="46" t="str">
        <f t="shared" si="278"/>
        <v/>
      </c>
      <c r="HH43" s="46" t="str">
        <f t="shared" si="279"/>
        <v/>
      </c>
      <c r="HI43" s="46" t="str">
        <f t="shared" si="280"/>
        <v/>
      </c>
      <c r="HJ43" s="46" t="str">
        <f t="shared" si="281"/>
        <v/>
      </c>
      <c r="HK43" s="46" t="str">
        <f t="shared" si="282"/>
        <v/>
      </c>
      <c r="HL43" s="46" t="str">
        <f t="shared" si="283"/>
        <v/>
      </c>
      <c r="HM43" s="46" t="str">
        <f t="shared" si="284"/>
        <v/>
      </c>
      <c r="HN43" s="46" t="str">
        <f t="shared" si="285"/>
        <v/>
      </c>
      <c r="HO43" s="46" t="str">
        <f t="shared" si="286"/>
        <v/>
      </c>
      <c r="HP43" s="30">
        <v>35</v>
      </c>
      <c r="HQ43" s="47" t="str">
        <f t="shared" si="287"/>
        <v/>
      </c>
      <c r="HR43" s="47" t="str">
        <f t="shared" si="288"/>
        <v/>
      </c>
      <c r="HS43" s="47" t="str">
        <f t="shared" si="289"/>
        <v/>
      </c>
      <c r="HT43" s="47" t="str">
        <f t="shared" si="290"/>
        <v/>
      </c>
      <c r="HU43" s="47" t="str">
        <f t="shared" si="291"/>
        <v/>
      </c>
      <c r="HV43" s="47" t="str">
        <f t="shared" si="292"/>
        <v/>
      </c>
      <c r="HW43" s="47" t="str">
        <f t="shared" si="293"/>
        <v/>
      </c>
      <c r="HX43" s="47" t="str">
        <f t="shared" si="294"/>
        <v/>
      </c>
      <c r="HY43" s="47" t="str">
        <f t="shared" si="295"/>
        <v/>
      </c>
      <c r="HZ43" s="47" t="str">
        <f t="shared" si="296"/>
        <v/>
      </c>
      <c r="IA43" s="47" t="str">
        <f t="shared" si="297"/>
        <v/>
      </c>
      <c r="IB43" s="47" t="str">
        <f t="shared" si="298"/>
        <v/>
      </c>
      <c r="IC43" s="47" t="str">
        <f t="shared" si="299"/>
        <v/>
      </c>
      <c r="ID43" s="47" t="str">
        <f t="shared" si="300"/>
        <v/>
      </c>
      <c r="IE43" s="47" t="str">
        <f t="shared" si="301"/>
        <v/>
      </c>
      <c r="IF43" s="47" t="str">
        <f t="shared" si="302"/>
        <v/>
      </c>
      <c r="IG43" s="47" t="str">
        <f t="shared" si="303"/>
        <v/>
      </c>
      <c r="IH43" s="47" t="str">
        <f t="shared" si="304"/>
        <v/>
      </c>
      <c r="II43" s="47" t="str">
        <f t="shared" si="305"/>
        <v/>
      </c>
      <c r="IJ43" s="47" t="str">
        <f t="shared" si="306"/>
        <v/>
      </c>
      <c r="IK43" s="30">
        <v>35</v>
      </c>
      <c r="IL43" s="48" t="str">
        <f t="shared" si="158"/>
        <v/>
      </c>
      <c r="IM43" s="48" t="str">
        <f t="shared" si="159"/>
        <v/>
      </c>
      <c r="IN43" s="48" t="str">
        <f t="shared" si="160"/>
        <v/>
      </c>
      <c r="IO43" s="48" t="str">
        <f t="shared" si="161"/>
        <v/>
      </c>
      <c r="IP43" s="48" t="str">
        <f t="shared" si="162"/>
        <v/>
      </c>
      <c r="IQ43" s="48" t="str">
        <f t="shared" si="163"/>
        <v/>
      </c>
      <c r="IR43" s="48" t="str">
        <f t="shared" si="164"/>
        <v/>
      </c>
      <c r="IS43" s="48" t="str">
        <f t="shared" si="165"/>
        <v/>
      </c>
      <c r="IT43" s="48" t="str">
        <f t="shared" si="166"/>
        <v/>
      </c>
      <c r="IU43" s="48" t="str">
        <f t="shared" si="167"/>
        <v/>
      </c>
      <c r="IV43" s="48" t="str">
        <f t="shared" si="168"/>
        <v/>
      </c>
      <c r="IW43" s="48" t="str">
        <f t="shared" si="169"/>
        <v/>
      </c>
      <c r="IX43" s="48" t="str">
        <f t="shared" si="170"/>
        <v/>
      </c>
      <c r="IY43" s="48" t="str">
        <f t="shared" si="171"/>
        <v/>
      </c>
      <c r="IZ43" s="48" t="str">
        <f t="shared" si="172"/>
        <v/>
      </c>
      <c r="JA43" s="48" t="str">
        <f t="shared" si="173"/>
        <v/>
      </c>
      <c r="JB43" s="48" t="str">
        <f t="shared" si="174"/>
        <v/>
      </c>
      <c r="JC43" s="48" t="str">
        <f t="shared" si="175"/>
        <v/>
      </c>
      <c r="JD43" s="48" t="str">
        <f t="shared" si="176"/>
        <v/>
      </c>
      <c r="JE43" s="48" t="str">
        <f t="shared" si="177"/>
        <v/>
      </c>
      <c r="JF43" s="49">
        <f t="shared" si="307"/>
        <v>0</v>
      </c>
      <c r="JG43" s="49">
        <f t="shared" si="178"/>
        <v>0</v>
      </c>
      <c r="JH43" s="30">
        <v>35</v>
      </c>
      <c r="JI43" s="50" t="str">
        <f t="shared" si="179"/>
        <v/>
      </c>
      <c r="JJ43" s="50" t="str">
        <f t="shared" si="180"/>
        <v/>
      </c>
      <c r="JK43" s="50" t="str">
        <f t="shared" si="181"/>
        <v/>
      </c>
      <c r="JL43" s="50" t="str">
        <f t="shared" si="182"/>
        <v/>
      </c>
      <c r="JM43" s="50" t="str">
        <f t="shared" si="183"/>
        <v/>
      </c>
      <c r="JN43" s="50" t="str">
        <f t="shared" si="184"/>
        <v/>
      </c>
      <c r="JO43" s="50" t="str">
        <f t="shared" si="185"/>
        <v/>
      </c>
      <c r="JP43" s="50" t="str">
        <f t="shared" si="186"/>
        <v/>
      </c>
      <c r="JQ43" s="50" t="str">
        <f t="shared" si="187"/>
        <v/>
      </c>
      <c r="JR43" s="50" t="str">
        <f t="shared" si="188"/>
        <v/>
      </c>
      <c r="JS43" s="50" t="str">
        <f t="shared" si="189"/>
        <v/>
      </c>
      <c r="JT43" s="50" t="str">
        <f t="shared" si="190"/>
        <v/>
      </c>
      <c r="JU43" s="50" t="str">
        <f t="shared" si="191"/>
        <v/>
      </c>
      <c r="JV43" s="50" t="str">
        <f t="shared" si="192"/>
        <v/>
      </c>
      <c r="JW43" s="50" t="str">
        <f t="shared" si="193"/>
        <v/>
      </c>
      <c r="JX43" s="50" t="str">
        <f t="shared" si="194"/>
        <v/>
      </c>
      <c r="JY43" s="50" t="str">
        <f t="shared" si="195"/>
        <v/>
      </c>
      <c r="JZ43" s="50" t="str">
        <f t="shared" si="196"/>
        <v/>
      </c>
      <c r="KA43" s="50" t="str">
        <f t="shared" si="197"/>
        <v/>
      </c>
      <c r="KB43" s="50" t="str">
        <f t="shared" si="198"/>
        <v/>
      </c>
      <c r="KC43" s="30">
        <v>35</v>
      </c>
      <c r="KD43" s="121"/>
      <c r="KE43" s="121"/>
      <c r="KF43" s="121"/>
      <c r="KG43" s="130"/>
      <c r="KH43" s="130"/>
      <c r="KI43" s="130"/>
      <c r="KJ43" s="130"/>
      <c r="KK43" s="130"/>
      <c r="KL43" s="130"/>
      <c r="KM43" s="130"/>
      <c r="KN43" s="130"/>
      <c r="KO43" s="131"/>
      <c r="KP43" s="131"/>
      <c r="KQ43" s="130"/>
      <c r="KR43" s="131"/>
      <c r="KS43" s="130"/>
      <c r="KT43" s="130"/>
      <c r="KU43" s="130"/>
      <c r="KV43" s="130"/>
      <c r="KW43" s="130"/>
      <c r="KX43" s="30">
        <v>35</v>
      </c>
      <c r="KY43" s="67">
        <f t="shared" si="308"/>
        <v>0</v>
      </c>
      <c r="KZ43" s="67">
        <f t="shared" si="309"/>
        <v>0</v>
      </c>
      <c r="LA43" s="67">
        <f t="shared" si="310"/>
        <v>0</v>
      </c>
      <c r="LB43" s="67">
        <f t="shared" si="311"/>
        <v>0</v>
      </c>
      <c r="LC43" s="67">
        <f t="shared" si="312"/>
        <v>0</v>
      </c>
      <c r="LD43" s="67">
        <f t="shared" si="313"/>
        <v>0</v>
      </c>
      <c r="LE43" s="67">
        <f t="shared" si="314"/>
        <v>0</v>
      </c>
      <c r="LF43" s="67">
        <f t="shared" si="315"/>
        <v>0</v>
      </c>
      <c r="LG43" s="67">
        <f t="shared" si="316"/>
        <v>0</v>
      </c>
      <c r="LH43" s="67">
        <f t="shared" si="317"/>
        <v>0</v>
      </c>
      <c r="LI43" s="67">
        <f t="shared" si="318"/>
        <v>0</v>
      </c>
      <c r="LJ43" s="67">
        <f t="shared" si="319"/>
        <v>0</v>
      </c>
      <c r="LK43" s="67">
        <f t="shared" si="320"/>
        <v>0</v>
      </c>
      <c r="LL43" s="67">
        <f t="shared" si="321"/>
        <v>0</v>
      </c>
      <c r="LM43" s="67">
        <f t="shared" si="322"/>
        <v>0</v>
      </c>
      <c r="LN43" s="67">
        <f t="shared" si="323"/>
        <v>0</v>
      </c>
      <c r="LO43" s="67">
        <f t="shared" si="324"/>
        <v>0</v>
      </c>
      <c r="LP43" s="67">
        <f t="shared" si="325"/>
        <v>0</v>
      </c>
      <c r="LQ43" s="67">
        <f t="shared" si="326"/>
        <v>0</v>
      </c>
      <c r="LR43" s="67">
        <f t="shared" si="327"/>
        <v>0</v>
      </c>
      <c r="LS43" s="30">
        <v>35</v>
      </c>
      <c r="LT43" s="51" t="str">
        <f t="shared" si="328"/>
        <v/>
      </c>
      <c r="LU43" s="51" t="str">
        <f t="shared" si="329"/>
        <v/>
      </c>
      <c r="LV43" s="51" t="str">
        <f t="shared" si="330"/>
        <v/>
      </c>
      <c r="LW43" s="51" t="str">
        <f t="shared" si="331"/>
        <v/>
      </c>
      <c r="LX43" s="51" t="str">
        <f t="shared" si="332"/>
        <v/>
      </c>
      <c r="LY43" s="51" t="str">
        <f t="shared" si="333"/>
        <v/>
      </c>
      <c r="LZ43" s="51" t="str">
        <f t="shared" si="334"/>
        <v/>
      </c>
      <c r="MA43" s="51" t="str">
        <f t="shared" si="335"/>
        <v/>
      </c>
      <c r="MB43" s="51" t="str">
        <f t="shared" si="336"/>
        <v/>
      </c>
      <c r="MC43" s="51" t="str">
        <f t="shared" si="337"/>
        <v/>
      </c>
      <c r="MD43" s="51" t="str">
        <f t="shared" si="338"/>
        <v/>
      </c>
      <c r="ME43" s="51" t="str">
        <f t="shared" si="339"/>
        <v/>
      </c>
      <c r="MF43" s="51" t="str">
        <f t="shared" si="340"/>
        <v/>
      </c>
      <c r="MG43" s="51" t="str">
        <f t="shared" si="341"/>
        <v/>
      </c>
      <c r="MH43" s="51" t="str">
        <f t="shared" si="342"/>
        <v/>
      </c>
      <c r="MI43" s="51" t="str">
        <f t="shared" si="343"/>
        <v/>
      </c>
      <c r="MJ43" s="51" t="str">
        <f t="shared" si="344"/>
        <v/>
      </c>
      <c r="MK43" s="51" t="str">
        <f t="shared" si="345"/>
        <v/>
      </c>
      <c r="ML43" s="51" t="str">
        <f t="shared" si="346"/>
        <v/>
      </c>
      <c r="MM43" s="51" t="str">
        <f t="shared" si="347"/>
        <v/>
      </c>
      <c r="MN43" s="144">
        <f t="shared" si="348"/>
        <v>0</v>
      </c>
      <c r="MO43" s="29" t="str">
        <f t="shared" si="349"/>
        <v>DESIERTO</v>
      </c>
      <c r="MP43" s="68" t="str">
        <f t="shared" si="350"/>
        <v>DESIERTO</v>
      </c>
      <c r="MQ43" s="30">
        <v>35</v>
      </c>
      <c r="MR43" s="137" t="str">
        <f t="shared" si="199"/>
        <v>D</v>
      </c>
      <c r="MS43" s="137">
        <f t="shared" si="200"/>
        <v>6076195.5373</v>
      </c>
    </row>
    <row r="44" spans="2:357" s="53" customFormat="1" ht="22.5" x14ac:dyDescent="0.15">
      <c r="B44" s="73" t="s">
        <v>95</v>
      </c>
      <c r="C44" s="81" t="s">
        <v>121</v>
      </c>
      <c r="D44" s="73" t="s">
        <v>122</v>
      </c>
      <c r="E44" s="76" t="s">
        <v>124</v>
      </c>
      <c r="F44" s="72">
        <v>1</v>
      </c>
      <c r="G44" s="23">
        <v>9322085.9473000001</v>
      </c>
      <c r="H44" s="30">
        <v>36</v>
      </c>
      <c r="I44" s="111" t="s">
        <v>61</v>
      </c>
      <c r="J44" s="111" t="s">
        <v>61</v>
      </c>
      <c r="K44" s="111" t="s">
        <v>61</v>
      </c>
      <c r="L44" s="101" t="s">
        <v>61</v>
      </c>
      <c r="M44" s="101" t="s">
        <v>61</v>
      </c>
      <c r="N44" s="101" t="s">
        <v>61</v>
      </c>
      <c r="O44" s="101" t="s">
        <v>61</v>
      </c>
      <c r="P44" s="101" t="s">
        <v>61</v>
      </c>
      <c r="Q44" s="101" t="s">
        <v>61</v>
      </c>
      <c r="R44" s="101" t="s">
        <v>61</v>
      </c>
      <c r="S44" s="101" t="s">
        <v>61</v>
      </c>
      <c r="T44" s="102" t="s">
        <v>61</v>
      </c>
      <c r="U44" s="102" t="s">
        <v>61</v>
      </c>
      <c r="V44" s="101" t="s">
        <v>61</v>
      </c>
      <c r="W44" s="102" t="s">
        <v>61</v>
      </c>
      <c r="X44" s="101" t="s">
        <v>61</v>
      </c>
      <c r="Y44" s="101" t="s">
        <v>61</v>
      </c>
      <c r="Z44" s="101" t="s">
        <v>61</v>
      </c>
      <c r="AA44" s="101" t="s">
        <v>61</v>
      </c>
      <c r="AB44" s="101" t="s">
        <v>61</v>
      </c>
      <c r="AC44" s="41">
        <v>36</v>
      </c>
      <c r="AD44" s="103" t="str">
        <f t="shared" si="206"/>
        <v>NC</v>
      </c>
      <c r="AE44" s="103" t="str">
        <f t="shared" si="207"/>
        <v>NC</v>
      </c>
      <c r="AF44" s="103" t="str">
        <f t="shared" si="208"/>
        <v>NC</v>
      </c>
      <c r="AG44" s="103" t="str">
        <f t="shared" si="209"/>
        <v>NC</v>
      </c>
      <c r="AH44" s="103" t="str">
        <f t="shared" si="210"/>
        <v>NC</v>
      </c>
      <c r="AI44" s="103" t="str">
        <f t="shared" si="211"/>
        <v>NC</v>
      </c>
      <c r="AJ44" s="103" t="str">
        <f t="shared" si="212"/>
        <v>NC</v>
      </c>
      <c r="AK44" s="103" t="str">
        <f t="shared" si="213"/>
        <v>NC</v>
      </c>
      <c r="AL44" s="103" t="str">
        <f t="shared" si="214"/>
        <v>NC</v>
      </c>
      <c r="AM44" s="103" t="str">
        <f t="shared" si="215"/>
        <v>NC</v>
      </c>
      <c r="AN44" s="103" t="str">
        <f t="shared" si="216"/>
        <v>NC</v>
      </c>
      <c r="AO44" s="103" t="str">
        <f t="shared" si="217"/>
        <v>NC</v>
      </c>
      <c r="AP44" s="103" t="str">
        <f t="shared" si="218"/>
        <v>NC</v>
      </c>
      <c r="AQ44" s="103" t="str">
        <f t="shared" si="219"/>
        <v>NC</v>
      </c>
      <c r="AR44" s="103" t="str">
        <f t="shared" si="220"/>
        <v>NC</v>
      </c>
      <c r="AS44" s="103" t="str">
        <f t="shared" si="221"/>
        <v>NC</v>
      </c>
      <c r="AT44" s="103" t="str">
        <f t="shared" si="222"/>
        <v>NC</v>
      </c>
      <c r="AU44" s="103" t="str">
        <f t="shared" si="223"/>
        <v>NC</v>
      </c>
      <c r="AV44" s="103" t="str">
        <f t="shared" si="224"/>
        <v>NC</v>
      </c>
      <c r="AW44" s="103" t="str">
        <f t="shared" si="225"/>
        <v>NC</v>
      </c>
      <c r="AX44" s="30">
        <v>36</v>
      </c>
      <c r="AY44" s="100" t="s">
        <v>63</v>
      </c>
      <c r="AZ44" s="100" t="s">
        <v>63</v>
      </c>
      <c r="BA44" s="100" t="s">
        <v>63</v>
      </c>
      <c r="BB44" s="92" t="s">
        <v>63</v>
      </c>
      <c r="BC44" s="92" t="s">
        <v>63</v>
      </c>
      <c r="BD44" s="92" t="s">
        <v>63</v>
      </c>
      <c r="BE44" s="92" t="s">
        <v>63</v>
      </c>
      <c r="BF44" s="92" t="s">
        <v>63</v>
      </c>
      <c r="BG44" s="92" t="s">
        <v>63</v>
      </c>
      <c r="BH44" s="92" t="s">
        <v>63</v>
      </c>
      <c r="BI44" s="92" t="s">
        <v>63</v>
      </c>
      <c r="BJ44" s="93" t="s">
        <v>63</v>
      </c>
      <c r="BK44" s="93" t="s">
        <v>63</v>
      </c>
      <c r="BL44" s="92" t="s">
        <v>63</v>
      </c>
      <c r="BM44" s="93" t="s">
        <v>63</v>
      </c>
      <c r="BN44" s="92" t="s">
        <v>63</v>
      </c>
      <c r="BO44" s="92" t="s">
        <v>63</v>
      </c>
      <c r="BP44" s="92" t="s">
        <v>63</v>
      </c>
      <c r="BQ44" s="92" t="s">
        <v>63</v>
      </c>
      <c r="BR44" s="92" t="s">
        <v>63</v>
      </c>
      <c r="BS44" s="30">
        <v>36</v>
      </c>
      <c r="BT44" s="100" t="s">
        <v>62</v>
      </c>
      <c r="BU44" s="100" t="s">
        <v>62</v>
      </c>
      <c r="BV44" s="100" t="s">
        <v>62</v>
      </c>
      <c r="BW44" s="92" t="s">
        <v>62</v>
      </c>
      <c r="BX44" s="92" t="s">
        <v>62</v>
      </c>
      <c r="BY44" s="92" t="s">
        <v>62</v>
      </c>
      <c r="BZ44" s="92" t="s">
        <v>63</v>
      </c>
      <c r="CA44" s="92" t="s">
        <v>62</v>
      </c>
      <c r="CB44" s="92" t="s">
        <v>62</v>
      </c>
      <c r="CC44" s="92" t="s">
        <v>62</v>
      </c>
      <c r="CD44" s="92" t="s">
        <v>63</v>
      </c>
      <c r="CE44" s="93" t="s">
        <v>62</v>
      </c>
      <c r="CF44" s="93" t="s">
        <v>62</v>
      </c>
      <c r="CG44" s="92" t="s">
        <v>63</v>
      </c>
      <c r="CH44" s="93" t="s">
        <v>62</v>
      </c>
      <c r="CI44" s="92" t="s">
        <v>63</v>
      </c>
      <c r="CJ44" s="92" t="s">
        <v>62</v>
      </c>
      <c r="CK44" s="92" t="s">
        <v>62</v>
      </c>
      <c r="CL44" s="92" t="s">
        <v>62</v>
      </c>
      <c r="CM44" s="92" t="s">
        <v>62</v>
      </c>
      <c r="CN44" s="29">
        <v>36</v>
      </c>
      <c r="CO44" s="121" t="s">
        <v>62</v>
      </c>
      <c r="CP44" s="121" t="s">
        <v>62</v>
      </c>
      <c r="CQ44" s="121" t="s">
        <v>62</v>
      </c>
      <c r="CR44" s="113" t="s">
        <v>62</v>
      </c>
      <c r="CS44" s="113" t="s">
        <v>62</v>
      </c>
      <c r="CT44" s="113" t="s">
        <v>62</v>
      </c>
      <c r="CU44" s="113" t="s">
        <v>62</v>
      </c>
      <c r="CV44" s="113" t="s">
        <v>62</v>
      </c>
      <c r="CW44" s="113" t="s">
        <v>62</v>
      </c>
      <c r="CX44" s="113" t="s">
        <v>62</v>
      </c>
      <c r="CY44" s="113" t="s">
        <v>63</v>
      </c>
      <c r="CZ44" s="114" t="s">
        <v>62</v>
      </c>
      <c r="DA44" s="114" t="s">
        <v>62</v>
      </c>
      <c r="DB44" s="113" t="s">
        <v>62</v>
      </c>
      <c r="DC44" s="114" t="s">
        <v>62</v>
      </c>
      <c r="DD44" s="113" t="s">
        <v>62</v>
      </c>
      <c r="DE44" s="113" t="s">
        <v>62</v>
      </c>
      <c r="DF44" s="113" t="s">
        <v>62</v>
      </c>
      <c r="DG44" s="113" t="s">
        <v>62</v>
      </c>
      <c r="DH44" s="113" t="s">
        <v>62</v>
      </c>
      <c r="DI44" s="29">
        <v>36</v>
      </c>
      <c r="DJ44" s="42" t="str">
        <f t="shared" si="226"/>
        <v>NO CUMPLE</v>
      </c>
      <c r="DK44" s="42" t="str">
        <f t="shared" si="227"/>
        <v>NO CUMPLE</v>
      </c>
      <c r="DL44" s="42" t="str">
        <f t="shared" si="228"/>
        <v>NO CUMPLE</v>
      </c>
      <c r="DM44" s="42" t="str">
        <f t="shared" si="229"/>
        <v>NO CUMPLE</v>
      </c>
      <c r="DN44" s="42" t="str">
        <f t="shared" si="230"/>
        <v>NO CUMPLE</v>
      </c>
      <c r="DO44" s="42" t="str">
        <f t="shared" si="231"/>
        <v>NO CUMPLE</v>
      </c>
      <c r="DP44" s="42" t="str">
        <f t="shared" si="232"/>
        <v>NO CUMPLE</v>
      </c>
      <c r="DQ44" s="42" t="str">
        <f t="shared" si="233"/>
        <v>NO CUMPLE</v>
      </c>
      <c r="DR44" s="42" t="str">
        <f t="shared" si="234"/>
        <v>NO CUMPLE</v>
      </c>
      <c r="DS44" s="42" t="str">
        <f t="shared" si="235"/>
        <v>NO CUMPLE</v>
      </c>
      <c r="DT44" s="42" t="str">
        <f t="shared" si="236"/>
        <v>NO CUMPLE</v>
      </c>
      <c r="DU44" s="42" t="str">
        <f t="shared" si="237"/>
        <v>NO CUMPLE</v>
      </c>
      <c r="DV44" s="42" t="str">
        <f t="shared" si="238"/>
        <v>NO CUMPLE</v>
      </c>
      <c r="DW44" s="42" t="str">
        <f t="shared" si="239"/>
        <v>NO CUMPLE</v>
      </c>
      <c r="DX44" s="42" t="str">
        <f t="shared" si="240"/>
        <v>NO CUMPLE</v>
      </c>
      <c r="DY44" s="42" t="str">
        <f t="shared" si="241"/>
        <v>NO CUMPLE</v>
      </c>
      <c r="DZ44" s="42" t="str">
        <f t="shared" si="242"/>
        <v>NO CUMPLE</v>
      </c>
      <c r="EA44" s="42" t="str">
        <f t="shared" si="243"/>
        <v>NO CUMPLE</v>
      </c>
      <c r="EB44" s="42" t="str">
        <f t="shared" si="244"/>
        <v>NO CUMPLE</v>
      </c>
      <c r="EC44" s="42" t="str">
        <f t="shared" si="245"/>
        <v>NO CUMPLE</v>
      </c>
      <c r="ED44" s="29">
        <v>36</v>
      </c>
      <c r="EE44" s="129" t="s">
        <v>61</v>
      </c>
      <c r="EF44" s="129" t="s">
        <v>61</v>
      </c>
      <c r="EG44" s="129" t="s">
        <v>61</v>
      </c>
      <c r="EH44" s="65" t="s">
        <v>61</v>
      </c>
      <c r="EI44" s="65" t="s">
        <v>61</v>
      </c>
      <c r="EJ44" s="65" t="s">
        <v>61</v>
      </c>
      <c r="EK44" s="65" t="s">
        <v>61</v>
      </c>
      <c r="EL44" s="65" t="s">
        <v>61</v>
      </c>
      <c r="EM44" s="65" t="s">
        <v>61</v>
      </c>
      <c r="EN44" s="65" t="s">
        <v>61</v>
      </c>
      <c r="EO44" s="65" t="s">
        <v>61</v>
      </c>
      <c r="EP44" s="123" t="s">
        <v>61</v>
      </c>
      <c r="EQ44" s="123" t="s">
        <v>61</v>
      </c>
      <c r="ER44" s="65" t="s">
        <v>61</v>
      </c>
      <c r="ES44" s="123" t="s">
        <v>61</v>
      </c>
      <c r="ET44" s="65" t="s">
        <v>61</v>
      </c>
      <c r="EU44" s="65" t="s">
        <v>61</v>
      </c>
      <c r="EV44" s="65" t="s">
        <v>61</v>
      </c>
      <c r="EW44" s="65" t="s">
        <v>61</v>
      </c>
      <c r="EX44" s="65" t="s">
        <v>61</v>
      </c>
      <c r="EY44" s="29">
        <v>36</v>
      </c>
      <c r="EZ44" s="129" t="s">
        <v>61</v>
      </c>
      <c r="FA44" s="129" t="s">
        <v>61</v>
      </c>
      <c r="FB44" s="129" t="s">
        <v>61</v>
      </c>
      <c r="FC44" s="65" t="s">
        <v>61</v>
      </c>
      <c r="FD44" s="65" t="s">
        <v>61</v>
      </c>
      <c r="FE44" s="65" t="s">
        <v>61</v>
      </c>
      <c r="FF44" s="65" t="s">
        <v>61</v>
      </c>
      <c r="FG44" s="65" t="s">
        <v>61</v>
      </c>
      <c r="FH44" s="65" t="s">
        <v>61</v>
      </c>
      <c r="FI44" s="65" t="s">
        <v>61</v>
      </c>
      <c r="FJ44" s="65" t="s">
        <v>61</v>
      </c>
      <c r="FK44" s="123" t="s">
        <v>61</v>
      </c>
      <c r="FL44" s="123" t="s">
        <v>61</v>
      </c>
      <c r="FM44" s="65" t="s">
        <v>61</v>
      </c>
      <c r="FN44" s="123" t="s">
        <v>61</v>
      </c>
      <c r="FO44" s="65" t="s">
        <v>61</v>
      </c>
      <c r="FP44" s="65" t="s">
        <v>61</v>
      </c>
      <c r="FQ44" s="65" t="s">
        <v>61</v>
      </c>
      <c r="FR44" s="65" t="s">
        <v>61</v>
      </c>
      <c r="FS44" s="65" t="s">
        <v>61</v>
      </c>
      <c r="FT44" s="29">
        <v>36</v>
      </c>
      <c r="FU44" s="24" t="str">
        <f t="shared" si="246"/>
        <v/>
      </c>
      <c r="FV44" s="24" t="str">
        <f t="shared" si="247"/>
        <v/>
      </c>
      <c r="FW44" s="24" t="str">
        <f t="shared" si="248"/>
        <v/>
      </c>
      <c r="FX44" s="24" t="str">
        <f t="shared" si="249"/>
        <v/>
      </c>
      <c r="FY44" s="24" t="str">
        <f t="shared" si="250"/>
        <v/>
      </c>
      <c r="FZ44" s="24" t="str">
        <f t="shared" si="251"/>
        <v/>
      </c>
      <c r="GA44" s="24" t="str">
        <f t="shared" si="252"/>
        <v/>
      </c>
      <c r="GB44" s="24" t="str">
        <f t="shared" si="253"/>
        <v/>
      </c>
      <c r="GC44" s="24" t="str">
        <f t="shared" si="254"/>
        <v/>
      </c>
      <c r="GD44" s="24" t="str">
        <f t="shared" si="255"/>
        <v/>
      </c>
      <c r="GE44" s="24" t="str">
        <f t="shared" si="256"/>
        <v/>
      </c>
      <c r="GF44" s="24" t="str">
        <f t="shared" si="257"/>
        <v/>
      </c>
      <c r="GG44" s="24" t="str">
        <f t="shared" si="258"/>
        <v/>
      </c>
      <c r="GH44" s="24" t="str">
        <f t="shared" si="259"/>
        <v/>
      </c>
      <c r="GI44" s="24" t="str">
        <f t="shared" si="260"/>
        <v/>
      </c>
      <c r="GJ44" s="24" t="str">
        <f t="shared" si="261"/>
        <v/>
      </c>
      <c r="GK44" s="24" t="str">
        <f t="shared" si="262"/>
        <v/>
      </c>
      <c r="GL44" s="24" t="str">
        <f t="shared" si="263"/>
        <v/>
      </c>
      <c r="GM44" s="24" t="str">
        <f t="shared" si="264"/>
        <v/>
      </c>
      <c r="GN44" s="24" t="str">
        <f t="shared" si="265"/>
        <v/>
      </c>
      <c r="GO44" s="24">
        <v>9322085.9473000001</v>
      </c>
      <c r="GP44" s="24">
        <v>9322085.9473000001</v>
      </c>
      <c r="GQ44" s="44">
        <f t="shared" si="266"/>
        <v>0</v>
      </c>
      <c r="GR44" s="44">
        <f t="shared" si="156"/>
        <v>0</v>
      </c>
      <c r="GS44" s="145">
        <f t="shared" si="203"/>
        <v>0</v>
      </c>
      <c r="GT44" s="45">
        <f t="shared" si="205"/>
        <v>0</v>
      </c>
      <c r="GU44" s="29">
        <v>36</v>
      </c>
      <c r="GV44" s="46" t="str">
        <f t="shared" si="267"/>
        <v/>
      </c>
      <c r="GW44" s="46" t="str">
        <f t="shared" si="268"/>
        <v/>
      </c>
      <c r="GX44" s="46" t="str">
        <f t="shared" si="269"/>
        <v/>
      </c>
      <c r="GY44" s="46" t="str">
        <f t="shared" si="270"/>
        <v/>
      </c>
      <c r="GZ44" s="46" t="str">
        <f t="shared" si="271"/>
        <v/>
      </c>
      <c r="HA44" s="46" t="str">
        <f t="shared" si="272"/>
        <v/>
      </c>
      <c r="HB44" s="46" t="str">
        <f t="shared" si="273"/>
        <v/>
      </c>
      <c r="HC44" s="46" t="str">
        <f t="shared" si="274"/>
        <v/>
      </c>
      <c r="HD44" s="46" t="str">
        <f t="shared" si="275"/>
        <v/>
      </c>
      <c r="HE44" s="46" t="str">
        <f t="shared" si="276"/>
        <v/>
      </c>
      <c r="HF44" s="46" t="str">
        <f t="shared" si="277"/>
        <v/>
      </c>
      <c r="HG44" s="46" t="str">
        <f t="shared" si="278"/>
        <v/>
      </c>
      <c r="HH44" s="46" t="str">
        <f t="shared" si="279"/>
        <v/>
      </c>
      <c r="HI44" s="46" t="str">
        <f t="shared" si="280"/>
        <v/>
      </c>
      <c r="HJ44" s="46" t="str">
        <f t="shared" si="281"/>
        <v/>
      </c>
      <c r="HK44" s="46" t="str">
        <f t="shared" si="282"/>
        <v/>
      </c>
      <c r="HL44" s="46" t="str">
        <f t="shared" si="283"/>
        <v/>
      </c>
      <c r="HM44" s="46" t="str">
        <f t="shared" si="284"/>
        <v/>
      </c>
      <c r="HN44" s="46" t="str">
        <f t="shared" si="285"/>
        <v/>
      </c>
      <c r="HO44" s="46" t="str">
        <f t="shared" si="286"/>
        <v/>
      </c>
      <c r="HP44" s="30">
        <v>36</v>
      </c>
      <c r="HQ44" s="47" t="str">
        <f t="shared" si="287"/>
        <v/>
      </c>
      <c r="HR44" s="47" t="str">
        <f t="shared" si="288"/>
        <v/>
      </c>
      <c r="HS44" s="47" t="str">
        <f t="shared" si="289"/>
        <v/>
      </c>
      <c r="HT44" s="47" t="str">
        <f t="shared" si="290"/>
        <v/>
      </c>
      <c r="HU44" s="47" t="str">
        <f t="shared" si="291"/>
        <v/>
      </c>
      <c r="HV44" s="47" t="str">
        <f t="shared" si="292"/>
        <v/>
      </c>
      <c r="HW44" s="47" t="str">
        <f t="shared" si="293"/>
        <v/>
      </c>
      <c r="HX44" s="47" t="str">
        <f t="shared" si="294"/>
        <v/>
      </c>
      <c r="HY44" s="47" t="str">
        <f t="shared" si="295"/>
        <v/>
      </c>
      <c r="HZ44" s="47" t="str">
        <f t="shared" si="296"/>
        <v/>
      </c>
      <c r="IA44" s="47" t="str">
        <f t="shared" si="297"/>
        <v/>
      </c>
      <c r="IB44" s="47" t="str">
        <f t="shared" si="298"/>
        <v/>
      </c>
      <c r="IC44" s="47" t="str">
        <f t="shared" si="299"/>
        <v/>
      </c>
      <c r="ID44" s="47" t="str">
        <f t="shared" si="300"/>
        <v/>
      </c>
      <c r="IE44" s="47" t="str">
        <f t="shared" si="301"/>
        <v/>
      </c>
      <c r="IF44" s="47" t="str">
        <f t="shared" si="302"/>
        <v/>
      </c>
      <c r="IG44" s="47" t="str">
        <f t="shared" si="303"/>
        <v/>
      </c>
      <c r="IH44" s="47" t="str">
        <f t="shared" si="304"/>
        <v/>
      </c>
      <c r="II44" s="47" t="str">
        <f t="shared" si="305"/>
        <v/>
      </c>
      <c r="IJ44" s="47" t="str">
        <f t="shared" si="306"/>
        <v/>
      </c>
      <c r="IK44" s="29">
        <v>36</v>
      </c>
      <c r="IL44" s="48" t="str">
        <f t="shared" si="158"/>
        <v/>
      </c>
      <c r="IM44" s="48" t="str">
        <f t="shared" si="159"/>
        <v/>
      </c>
      <c r="IN44" s="48" t="str">
        <f t="shared" si="160"/>
        <v/>
      </c>
      <c r="IO44" s="48" t="str">
        <f t="shared" si="161"/>
        <v/>
      </c>
      <c r="IP44" s="48" t="str">
        <f t="shared" si="162"/>
        <v/>
      </c>
      <c r="IQ44" s="48" t="str">
        <f t="shared" si="163"/>
        <v/>
      </c>
      <c r="IR44" s="48" t="str">
        <f t="shared" si="164"/>
        <v/>
      </c>
      <c r="IS44" s="48" t="str">
        <f t="shared" si="165"/>
        <v/>
      </c>
      <c r="IT44" s="48" t="str">
        <f t="shared" si="166"/>
        <v/>
      </c>
      <c r="IU44" s="48" t="str">
        <f t="shared" si="167"/>
        <v/>
      </c>
      <c r="IV44" s="48" t="str">
        <f t="shared" si="168"/>
        <v/>
      </c>
      <c r="IW44" s="48" t="str">
        <f t="shared" si="169"/>
        <v/>
      </c>
      <c r="IX44" s="48" t="str">
        <f t="shared" si="170"/>
        <v/>
      </c>
      <c r="IY44" s="48" t="str">
        <f t="shared" si="171"/>
        <v/>
      </c>
      <c r="IZ44" s="48" t="str">
        <f t="shared" si="172"/>
        <v/>
      </c>
      <c r="JA44" s="48" t="str">
        <f t="shared" si="173"/>
        <v/>
      </c>
      <c r="JB44" s="48" t="str">
        <f t="shared" si="174"/>
        <v/>
      </c>
      <c r="JC44" s="48" t="str">
        <f t="shared" si="175"/>
        <v/>
      </c>
      <c r="JD44" s="48" t="str">
        <f t="shared" si="176"/>
        <v/>
      </c>
      <c r="JE44" s="48" t="str">
        <f t="shared" si="177"/>
        <v/>
      </c>
      <c r="JF44" s="49">
        <f t="shared" si="307"/>
        <v>0</v>
      </c>
      <c r="JG44" s="49">
        <f t="shared" si="178"/>
        <v>0</v>
      </c>
      <c r="JH44" s="29">
        <v>36</v>
      </c>
      <c r="JI44" s="50" t="str">
        <f t="shared" si="179"/>
        <v/>
      </c>
      <c r="JJ44" s="50" t="str">
        <f t="shared" si="180"/>
        <v/>
      </c>
      <c r="JK44" s="50" t="str">
        <f t="shared" si="181"/>
        <v/>
      </c>
      <c r="JL44" s="50" t="str">
        <f t="shared" si="182"/>
        <v/>
      </c>
      <c r="JM44" s="50" t="str">
        <f t="shared" si="183"/>
        <v/>
      </c>
      <c r="JN44" s="50" t="str">
        <f t="shared" si="184"/>
        <v/>
      </c>
      <c r="JO44" s="50" t="str">
        <f t="shared" si="185"/>
        <v/>
      </c>
      <c r="JP44" s="50" t="str">
        <f t="shared" si="186"/>
        <v/>
      </c>
      <c r="JQ44" s="50" t="str">
        <f t="shared" si="187"/>
        <v/>
      </c>
      <c r="JR44" s="50" t="str">
        <f t="shared" si="188"/>
        <v/>
      </c>
      <c r="JS44" s="50" t="str">
        <f t="shared" si="189"/>
        <v/>
      </c>
      <c r="JT44" s="50" t="str">
        <f t="shared" si="190"/>
        <v/>
      </c>
      <c r="JU44" s="50" t="str">
        <f t="shared" si="191"/>
        <v/>
      </c>
      <c r="JV44" s="50" t="str">
        <f t="shared" si="192"/>
        <v/>
      </c>
      <c r="JW44" s="50" t="str">
        <f t="shared" si="193"/>
        <v/>
      </c>
      <c r="JX44" s="50" t="str">
        <f t="shared" si="194"/>
        <v/>
      </c>
      <c r="JY44" s="50" t="str">
        <f t="shared" si="195"/>
        <v/>
      </c>
      <c r="JZ44" s="50" t="str">
        <f t="shared" si="196"/>
        <v/>
      </c>
      <c r="KA44" s="50" t="str">
        <f t="shared" si="197"/>
        <v/>
      </c>
      <c r="KB44" s="50" t="str">
        <f t="shared" si="198"/>
        <v/>
      </c>
      <c r="KC44" s="30">
        <v>36</v>
      </c>
      <c r="KD44" s="121"/>
      <c r="KE44" s="121"/>
      <c r="KF44" s="121"/>
      <c r="KG44" s="130"/>
      <c r="KH44" s="130"/>
      <c r="KI44" s="130"/>
      <c r="KJ44" s="130"/>
      <c r="KK44" s="130"/>
      <c r="KL44" s="130"/>
      <c r="KM44" s="130"/>
      <c r="KN44" s="130"/>
      <c r="KO44" s="131"/>
      <c r="KP44" s="131"/>
      <c r="KQ44" s="130"/>
      <c r="KR44" s="131"/>
      <c r="KS44" s="130"/>
      <c r="KT44" s="130"/>
      <c r="KU44" s="130"/>
      <c r="KV44" s="130"/>
      <c r="KW44" s="130"/>
      <c r="KX44" s="29">
        <v>36</v>
      </c>
      <c r="KY44" s="67">
        <f t="shared" si="308"/>
        <v>0</v>
      </c>
      <c r="KZ44" s="67">
        <f t="shared" si="309"/>
        <v>0</v>
      </c>
      <c r="LA44" s="67">
        <f t="shared" si="310"/>
        <v>0</v>
      </c>
      <c r="LB44" s="67">
        <f t="shared" si="311"/>
        <v>0</v>
      </c>
      <c r="LC44" s="67">
        <f t="shared" si="312"/>
        <v>0</v>
      </c>
      <c r="LD44" s="67">
        <f t="shared" si="313"/>
        <v>0</v>
      </c>
      <c r="LE44" s="67">
        <f t="shared" si="314"/>
        <v>0</v>
      </c>
      <c r="LF44" s="67">
        <f t="shared" si="315"/>
        <v>0</v>
      </c>
      <c r="LG44" s="67">
        <f t="shared" si="316"/>
        <v>0</v>
      </c>
      <c r="LH44" s="67">
        <f t="shared" si="317"/>
        <v>0</v>
      </c>
      <c r="LI44" s="67">
        <f t="shared" si="318"/>
        <v>0</v>
      </c>
      <c r="LJ44" s="67">
        <f t="shared" si="319"/>
        <v>0</v>
      </c>
      <c r="LK44" s="67">
        <f t="shared" si="320"/>
        <v>0</v>
      </c>
      <c r="LL44" s="67">
        <f t="shared" si="321"/>
        <v>0</v>
      </c>
      <c r="LM44" s="67">
        <f t="shared" si="322"/>
        <v>0</v>
      </c>
      <c r="LN44" s="67">
        <f t="shared" si="323"/>
        <v>0</v>
      </c>
      <c r="LO44" s="67">
        <f t="shared" si="324"/>
        <v>0</v>
      </c>
      <c r="LP44" s="67">
        <f t="shared" si="325"/>
        <v>0</v>
      </c>
      <c r="LQ44" s="67">
        <f t="shared" si="326"/>
        <v>0</v>
      </c>
      <c r="LR44" s="67">
        <f t="shared" si="327"/>
        <v>0</v>
      </c>
      <c r="LS44" s="30">
        <v>36</v>
      </c>
      <c r="LT44" s="51" t="str">
        <f t="shared" si="328"/>
        <v/>
      </c>
      <c r="LU44" s="51" t="str">
        <f t="shared" si="329"/>
        <v/>
      </c>
      <c r="LV44" s="51" t="str">
        <f t="shared" si="330"/>
        <v/>
      </c>
      <c r="LW44" s="51" t="str">
        <f t="shared" si="331"/>
        <v/>
      </c>
      <c r="LX44" s="51" t="str">
        <f t="shared" si="332"/>
        <v/>
      </c>
      <c r="LY44" s="51" t="str">
        <f t="shared" si="333"/>
        <v/>
      </c>
      <c r="LZ44" s="51" t="str">
        <f t="shared" si="334"/>
        <v/>
      </c>
      <c r="MA44" s="51" t="str">
        <f t="shared" si="335"/>
        <v/>
      </c>
      <c r="MB44" s="51" t="str">
        <f t="shared" si="336"/>
        <v/>
      </c>
      <c r="MC44" s="51" t="str">
        <f t="shared" si="337"/>
        <v/>
      </c>
      <c r="MD44" s="51" t="str">
        <f t="shared" si="338"/>
        <v/>
      </c>
      <c r="ME44" s="51" t="str">
        <f t="shared" si="339"/>
        <v/>
      </c>
      <c r="MF44" s="51" t="str">
        <f t="shared" si="340"/>
        <v/>
      </c>
      <c r="MG44" s="51" t="str">
        <f t="shared" si="341"/>
        <v/>
      </c>
      <c r="MH44" s="51" t="str">
        <f t="shared" si="342"/>
        <v/>
      </c>
      <c r="MI44" s="51" t="str">
        <f t="shared" si="343"/>
        <v/>
      </c>
      <c r="MJ44" s="51" t="str">
        <f t="shared" si="344"/>
        <v/>
      </c>
      <c r="MK44" s="51" t="str">
        <f t="shared" si="345"/>
        <v/>
      </c>
      <c r="ML44" s="51" t="str">
        <f t="shared" si="346"/>
        <v/>
      </c>
      <c r="MM44" s="51" t="str">
        <f t="shared" si="347"/>
        <v/>
      </c>
      <c r="MN44" s="144">
        <f t="shared" si="348"/>
        <v>0</v>
      </c>
      <c r="MO44" s="29" t="str">
        <f t="shared" si="349"/>
        <v>DESIERTO</v>
      </c>
      <c r="MP44" s="68" t="str">
        <f t="shared" si="350"/>
        <v>DESIERTO</v>
      </c>
      <c r="MQ44" s="30">
        <v>36</v>
      </c>
      <c r="MR44" s="137" t="str">
        <f t="shared" si="199"/>
        <v>D</v>
      </c>
      <c r="MS44" s="137">
        <f t="shared" si="200"/>
        <v>9322085.9473000001</v>
      </c>
    </row>
    <row r="45" spans="2:357" s="53" customFormat="1" ht="22.5" x14ac:dyDescent="0.15">
      <c r="B45" s="73" t="s">
        <v>95</v>
      </c>
      <c r="C45" s="81" t="s">
        <v>121</v>
      </c>
      <c r="D45" s="73" t="s">
        <v>122</v>
      </c>
      <c r="E45" s="76" t="s">
        <v>125</v>
      </c>
      <c r="F45" s="72">
        <v>2</v>
      </c>
      <c r="G45" s="23">
        <v>6530366.96746</v>
      </c>
      <c r="H45" s="29">
        <v>37</v>
      </c>
      <c r="I45" s="111" t="s">
        <v>61</v>
      </c>
      <c r="J45" s="111" t="s">
        <v>61</v>
      </c>
      <c r="K45" s="111" t="s">
        <v>61</v>
      </c>
      <c r="L45" s="101" t="s">
        <v>61</v>
      </c>
      <c r="M45" s="101" t="s">
        <v>61</v>
      </c>
      <c r="N45" s="101" t="s">
        <v>61</v>
      </c>
      <c r="O45" s="101" t="s">
        <v>61</v>
      </c>
      <c r="P45" s="101" t="s">
        <v>61</v>
      </c>
      <c r="Q45" s="101" t="s">
        <v>61</v>
      </c>
      <c r="R45" s="101" t="s">
        <v>61</v>
      </c>
      <c r="S45" s="101" t="s">
        <v>61</v>
      </c>
      <c r="T45" s="102" t="s">
        <v>61</v>
      </c>
      <c r="U45" s="102" t="s">
        <v>61</v>
      </c>
      <c r="V45" s="101" t="s">
        <v>61</v>
      </c>
      <c r="W45" s="102" t="s">
        <v>61</v>
      </c>
      <c r="X45" s="101" t="s">
        <v>61</v>
      </c>
      <c r="Y45" s="101" t="s">
        <v>61</v>
      </c>
      <c r="Z45" s="101" t="s">
        <v>61</v>
      </c>
      <c r="AA45" s="101" t="s">
        <v>61</v>
      </c>
      <c r="AB45" s="101" t="s">
        <v>61</v>
      </c>
      <c r="AC45" s="41">
        <v>37</v>
      </c>
      <c r="AD45" s="103" t="str">
        <f t="shared" si="206"/>
        <v>NC</v>
      </c>
      <c r="AE45" s="103" t="str">
        <f t="shared" si="207"/>
        <v>NC</v>
      </c>
      <c r="AF45" s="103" t="str">
        <f t="shared" si="208"/>
        <v>NC</v>
      </c>
      <c r="AG45" s="103" t="str">
        <f t="shared" si="209"/>
        <v>NC</v>
      </c>
      <c r="AH45" s="103" t="str">
        <f t="shared" si="210"/>
        <v>NC</v>
      </c>
      <c r="AI45" s="103" t="str">
        <f t="shared" si="211"/>
        <v>NC</v>
      </c>
      <c r="AJ45" s="103" t="str">
        <f t="shared" si="212"/>
        <v>NC</v>
      </c>
      <c r="AK45" s="103" t="str">
        <f t="shared" si="213"/>
        <v>NC</v>
      </c>
      <c r="AL45" s="103" t="str">
        <f t="shared" si="214"/>
        <v>NC</v>
      </c>
      <c r="AM45" s="103" t="str">
        <f t="shared" si="215"/>
        <v>NC</v>
      </c>
      <c r="AN45" s="103" t="str">
        <f t="shared" si="216"/>
        <v>NC</v>
      </c>
      <c r="AO45" s="103" t="str">
        <f t="shared" si="217"/>
        <v>NC</v>
      </c>
      <c r="AP45" s="103" t="str">
        <f t="shared" si="218"/>
        <v>NC</v>
      </c>
      <c r="AQ45" s="103" t="str">
        <f t="shared" si="219"/>
        <v>NC</v>
      </c>
      <c r="AR45" s="103" t="str">
        <f t="shared" si="220"/>
        <v>NC</v>
      </c>
      <c r="AS45" s="103" t="str">
        <f t="shared" si="221"/>
        <v>NC</v>
      </c>
      <c r="AT45" s="103" t="str">
        <f t="shared" si="222"/>
        <v>NC</v>
      </c>
      <c r="AU45" s="103" t="str">
        <f t="shared" si="223"/>
        <v>NC</v>
      </c>
      <c r="AV45" s="103" t="str">
        <f t="shared" si="224"/>
        <v>NC</v>
      </c>
      <c r="AW45" s="103" t="str">
        <f t="shared" si="225"/>
        <v>NC</v>
      </c>
      <c r="AX45" s="29">
        <v>37</v>
      </c>
      <c r="AY45" s="100" t="s">
        <v>63</v>
      </c>
      <c r="AZ45" s="100" t="s">
        <v>63</v>
      </c>
      <c r="BA45" s="100" t="s">
        <v>63</v>
      </c>
      <c r="BB45" s="92" t="s">
        <v>63</v>
      </c>
      <c r="BC45" s="92" t="s">
        <v>63</v>
      </c>
      <c r="BD45" s="92" t="s">
        <v>63</v>
      </c>
      <c r="BE45" s="92" t="s">
        <v>63</v>
      </c>
      <c r="BF45" s="92" t="s">
        <v>63</v>
      </c>
      <c r="BG45" s="92" t="s">
        <v>63</v>
      </c>
      <c r="BH45" s="92" t="s">
        <v>63</v>
      </c>
      <c r="BI45" s="92" t="s">
        <v>63</v>
      </c>
      <c r="BJ45" s="93" t="s">
        <v>63</v>
      </c>
      <c r="BK45" s="93" t="s">
        <v>63</v>
      </c>
      <c r="BL45" s="92" t="s">
        <v>63</v>
      </c>
      <c r="BM45" s="93" t="s">
        <v>63</v>
      </c>
      <c r="BN45" s="92" t="s">
        <v>63</v>
      </c>
      <c r="BO45" s="92" t="s">
        <v>63</v>
      </c>
      <c r="BP45" s="92" t="s">
        <v>63</v>
      </c>
      <c r="BQ45" s="92" t="s">
        <v>63</v>
      </c>
      <c r="BR45" s="92" t="s">
        <v>63</v>
      </c>
      <c r="BS45" s="29">
        <v>37</v>
      </c>
      <c r="BT45" s="100" t="s">
        <v>62</v>
      </c>
      <c r="BU45" s="100" t="s">
        <v>62</v>
      </c>
      <c r="BV45" s="100" t="s">
        <v>62</v>
      </c>
      <c r="BW45" s="92" t="s">
        <v>62</v>
      </c>
      <c r="BX45" s="92" t="s">
        <v>62</v>
      </c>
      <c r="BY45" s="92" t="s">
        <v>62</v>
      </c>
      <c r="BZ45" s="92" t="s">
        <v>63</v>
      </c>
      <c r="CA45" s="92" t="s">
        <v>62</v>
      </c>
      <c r="CB45" s="92" t="s">
        <v>62</v>
      </c>
      <c r="CC45" s="92" t="s">
        <v>62</v>
      </c>
      <c r="CD45" s="92" t="s">
        <v>63</v>
      </c>
      <c r="CE45" s="93" t="s">
        <v>62</v>
      </c>
      <c r="CF45" s="93" t="s">
        <v>62</v>
      </c>
      <c r="CG45" s="92" t="s">
        <v>63</v>
      </c>
      <c r="CH45" s="93" t="s">
        <v>62</v>
      </c>
      <c r="CI45" s="92" t="s">
        <v>63</v>
      </c>
      <c r="CJ45" s="92" t="s">
        <v>62</v>
      </c>
      <c r="CK45" s="92" t="s">
        <v>62</v>
      </c>
      <c r="CL45" s="92" t="s">
        <v>62</v>
      </c>
      <c r="CM45" s="92" t="s">
        <v>62</v>
      </c>
      <c r="CN45" s="30">
        <v>37</v>
      </c>
      <c r="CO45" s="121" t="s">
        <v>62</v>
      </c>
      <c r="CP45" s="121" t="s">
        <v>62</v>
      </c>
      <c r="CQ45" s="121" t="s">
        <v>62</v>
      </c>
      <c r="CR45" s="113" t="s">
        <v>62</v>
      </c>
      <c r="CS45" s="113" t="s">
        <v>62</v>
      </c>
      <c r="CT45" s="113" t="s">
        <v>62</v>
      </c>
      <c r="CU45" s="113" t="s">
        <v>62</v>
      </c>
      <c r="CV45" s="113" t="s">
        <v>62</v>
      </c>
      <c r="CW45" s="113" t="s">
        <v>62</v>
      </c>
      <c r="CX45" s="113" t="s">
        <v>62</v>
      </c>
      <c r="CY45" s="113" t="s">
        <v>63</v>
      </c>
      <c r="CZ45" s="114" t="s">
        <v>62</v>
      </c>
      <c r="DA45" s="114" t="s">
        <v>62</v>
      </c>
      <c r="DB45" s="113" t="s">
        <v>62</v>
      </c>
      <c r="DC45" s="114" t="s">
        <v>62</v>
      </c>
      <c r="DD45" s="113" t="s">
        <v>62</v>
      </c>
      <c r="DE45" s="113" t="s">
        <v>62</v>
      </c>
      <c r="DF45" s="113" t="s">
        <v>62</v>
      </c>
      <c r="DG45" s="113" t="s">
        <v>62</v>
      </c>
      <c r="DH45" s="113" t="s">
        <v>62</v>
      </c>
      <c r="DI45" s="30">
        <v>37</v>
      </c>
      <c r="DJ45" s="42" t="str">
        <f t="shared" si="226"/>
        <v>NO CUMPLE</v>
      </c>
      <c r="DK45" s="42" t="str">
        <f t="shared" si="227"/>
        <v>NO CUMPLE</v>
      </c>
      <c r="DL45" s="42" t="str">
        <f t="shared" si="228"/>
        <v>NO CUMPLE</v>
      </c>
      <c r="DM45" s="42" t="str">
        <f t="shared" si="229"/>
        <v>NO CUMPLE</v>
      </c>
      <c r="DN45" s="42" t="str">
        <f t="shared" si="230"/>
        <v>NO CUMPLE</v>
      </c>
      <c r="DO45" s="42" t="str">
        <f t="shared" si="231"/>
        <v>NO CUMPLE</v>
      </c>
      <c r="DP45" s="42" t="str">
        <f t="shared" si="232"/>
        <v>NO CUMPLE</v>
      </c>
      <c r="DQ45" s="42" t="str">
        <f t="shared" si="233"/>
        <v>NO CUMPLE</v>
      </c>
      <c r="DR45" s="42" t="str">
        <f t="shared" si="234"/>
        <v>NO CUMPLE</v>
      </c>
      <c r="DS45" s="42" t="str">
        <f t="shared" si="235"/>
        <v>NO CUMPLE</v>
      </c>
      <c r="DT45" s="42" t="str">
        <f t="shared" si="236"/>
        <v>NO CUMPLE</v>
      </c>
      <c r="DU45" s="42" t="str">
        <f t="shared" si="237"/>
        <v>NO CUMPLE</v>
      </c>
      <c r="DV45" s="42" t="str">
        <f t="shared" si="238"/>
        <v>NO CUMPLE</v>
      </c>
      <c r="DW45" s="42" t="str">
        <f t="shared" si="239"/>
        <v>NO CUMPLE</v>
      </c>
      <c r="DX45" s="42" t="str">
        <f t="shared" si="240"/>
        <v>NO CUMPLE</v>
      </c>
      <c r="DY45" s="42" t="str">
        <f t="shared" si="241"/>
        <v>NO CUMPLE</v>
      </c>
      <c r="DZ45" s="42" t="str">
        <f t="shared" si="242"/>
        <v>NO CUMPLE</v>
      </c>
      <c r="EA45" s="42" t="str">
        <f t="shared" si="243"/>
        <v>NO CUMPLE</v>
      </c>
      <c r="EB45" s="42" t="str">
        <f t="shared" si="244"/>
        <v>NO CUMPLE</v>
      </c>
      <c r="EC45" s="42" t="str">
        <f t="shared" si="245"/>
        <v>NO CUMPLE</v>
      </c>
      <c r="ED45" s="30">
        <v>37</v>
      </c>
      <c r="EE45" s="129" t="s">
        <v>61</v>
      </c>
      <c r="EF45" s="129" t="s">
        <v>61</v>
      </c>
      <c r="EG45" s="129" t="s">
        <v>61</v>
      </c>
      <c r="EH45" s="65" t="s">
        <v>61</v>
      </c>
      <c r="EI45" s="65" t="s">
        <v>61</v>
      </c>
      <c r="EJ45" s="65" t="s">
        <v>61</v>
      </c>
      <c r="EK45" s="65" t="s">
        <v>61</v>
      </c>
      <c r="EL45" s="65" t="s">
        <v>61</v>
      </c>
      <c r="EM45" s="65" t="s">
        <v>61</v>
      </c>
      <c r="EN45" s="65" t="s">
        <v>61</v>
      </c>
      <c r="EO45" s="65" t="s">
        <v>61</v>
      </c>
      <c r="EP45" s="123" t="s">
        <v>61</v>
      </c>
      <c r="EQ45" s="123" t="s">
        <v>61</v>
      </c>
      <c r="ER45" s="65" t="s">
        <v>61</v>
      </c>
      <c r="ES45" s="123" t="s">
        <v>61</v>
      </c>
      <c r="ET45" s="65" t="s">
        <v>61</v>
      </c>
      <c r="EU45" s="65" t="s">
        <v>61</v>
      </c>
      <c r="EV45" s="65" t="s">
        <v>61</v>
      </c>
      <c r="EW45" s="65" t="s">
        <v>61</v>
      </c>
      <c r="EX45" s="65" t="s">
        <v>61</v>
      </c>
      <c r="EY45" s="30">
        <v>37</v>
      </c>
      <c r="EZ45" s="129" t="s">
        <v>61</v>
      </c>
      <c r="FA45" s="129" t="s">
        <v>61</v>
      </c>
      <c r="FB45" s="129" t="s">
        <v>61</v>
      </c>
      <c r="FC45" s="65" t="s">
        <v>61</v>
      </c>
      <c r="FD45" s="65" t="s">
        <v>61</v>
      </c>
      <c r="FE45" s="65" t="s">
        <v>61</v>
      </c>
      <c r="FF45" s="65" t="s">
        <v>61</v>
      </c>
      <c r="FG45" s="65" t="s">
        <v>61</v>
      </c>
      <c r="FH45" s="65" t="s">
        <v>61</v>
      </c>
      <c r="FI45" s="65" t="s">
        <v>61</v>
      </c>
      <c r="FJ45" s="65" t="s">
        <v>61</v>
      </c>
      <c r="FK45" s="123" t="s">
        <v>61</v>
      </c>
      <c r="FL45" s="123" t="s">
        <v>61</v>
      </c>
      <c r="FM45" s="65" t="s">
        <v>61</v>
      </c>
      <c r="FN45" s="123" t="s">
        <v>61</v>
      </c>
      <c r="FO45" s="65" t="s">
        <v>61</v>
      </c>
      <c r="FP45" s="65" t="s">
        <v>61</v>
      </c>
      <c r="FQ45" s="65" t="s">
        <v>61</v>
      </c>
      <c r="FR45" s="65" t="s">
        <v>61</v>
      </c>
      <c r="FS45" s="65" t="s">
        <v>61</v>
      </c>
      <c r="FT45" s="30">
        <v>37</v>
      </c>
      <c r="FU45" s="24" t="str">
        <f t="shared" si="246"/>
        <v/>
      </c>
      <c r="FV45" s="24" t="str">
        <f t="shared" si="247"/>
        <v/>
      </c>
      <c r="FW45" s="24" t="str">
        <f t="shared" si="248"/>
        <v/>
      </c>
      <c r="FX45" s="24" t="str">
        <f t="shared" si="249"/>
        <v/>
      </c>
      <c r="FY45" s="24" t="str">
        <f t="shared" si="250"/>
        <v/>
      </c>
      <c r="FZ45" s="24" t="str">
        <f t="shared" si="251"/>
        <v/>
      </c>
      <c r="GA45" s="24" t="str">
        <f t="shared" si="252"/>
        <v/>
      </c>
      <c r="GB45" s="24" t="str">
        <f t="shared" si="253"/>
        <v/>
      </c>
      <c r="GC45" s="24" t="str">
        <f t="shared" si="254"/>
        <v/>
      </c>
      <c r="GD45" s="24" t="str">
        <f t="shared" si="255"/>
        <v/>
      </c>
      <c r="GE45" s="24" t="str">
        <f t="shared" si="256"/>
        <v/>
      </c>
      <c r="GF45" s="24" t="str">
        <f t="shared" si="257"/>
        <v/>
      </c>
      <c r="GG45" s="24" t="str">
        <f t="shared" si="258"/>
        <v/>
      </c>
      <c r="GH45" s="24" t="str">
        <f t="shared" si="259"/>
        <v/>
      </c>
      <c r="GI45" s="24" t="str">
        <f t="shared" si="260"/>
        <v/>
      </c>
      <c r="GJ45" s="24" t="str">
        <f t="shared" si="261"/>
        <v/>
      </c>
      <c r="GK45" s="24" t="str">
        <f t="shared" si="262"/>
        <v/>
      </c>
      <c r="GL45" s="24" t="str">
        <f t="shared" si="263"/>
        <v/>
      </c>
      <c r="GM45" s="24" t="str">
        <f t="shared" si="264"/>
        <v/>
      </c>
      <c r="GN45" s="24" t="str">
        <f t="shared" si="265"/>
        <v/>
      </c>
      <c r="GO45" s="24">
        <v>6530366.96746</v>
      </c>
      <c r="GP45" s="24">
        <v>6530366.96746</v>
      </c>
      <c r="GQ45" s="44">
        <f t="shared" si="266"/>
        <v>0</v>
      </c>
      <c r="GR45" s="44">
        <f t="shared" si="156"/>
        <v>0</v>
      </c>
      <c r="GS45" s="145">
        <f t="shared" si="203"/>
        <v>0</v>
      </c>
      <c r="GT45" s="45">
        <f t="shared" si="205"/>
        <v>0</v>
      </c>
      <c r="GU45" s="30">
        <v>37</v>
      </c>
      <c r="GV45" s="46" t="str">
        <f t="shared" si="267"/>
        <v/>
      </c>
      <c r="GW45" s="46" t="str">
        <f t="shared" si="268"/>
        <v/>
      </c>
      <c r="GX45" s="46" t="str">
        <f t="shared" si="269"/>
        <v/>
      </c>
      <c r="GY45" s="46" t="str">
        <f t="shared" si="270"/>
        <v/>
      </c>
      <c r="GZ45" s="46" t="str">
        <f t="shared" si="271"/>
        <v/>
      </c>
      <c r="HA45" s="46" t="str">
        <f t="shared" si="272"/>
        <v/>
      </c>
      <c r="HB45" s="46" t="str">
        <f t="shared" si="273"/>
        <v/>
      </c>
      <c r="HC45" s="46" t="str">
        <f t="shared" si="274"/>
        <v/>
      </c>
      <c r="HD45" s="46" t="str">
        <f t="shared" si="275"/>
        <v/>
      </c>
      <c r="HE45" s="46" t="str">
        <f t="shared" si="276"/>
        <v/>
      </c>
      <c r="HF45" s="46" t="str">
        <f t="shared" si="277"/>
        <v/>
      </c>
      <c r="HG45" s="46" t="str">
        <f t="shared" si="278"/>
        <v/>
      </c>
      <c r="HH45" s="46" t="str">
        <f t="shared" si="279"/>
        <v/>
      </c>
      <c r="HI45" s="46" t="str">
        <f t="shared" si="280"/>
        <v/>
      </c>
      <c r="HJ45" s="46" t="str">
        <f t="shared" si="281"/>
        <v/>
      </c>
      <c r="HK45" s="46" t="str">
        <f t="shared" si="282"/>
        <v/>
      </c>
      <c r="HL45" s="46" t="str">
        <f t="shared" si="283"/>
        <v/>
      </c>
      <c r="HM45" s="46" t="str">
        <f t="shared" si="284"/>
        <v/>
      </c>
      <c r="HN45" s="46" t="str">
        <f t="shared" si="285"/>
        <v/>
      </c>
      <c r="HO45" s="46" t="str">
        <f t="shared" si="286"/>
        <v/>
      </c>
      <c r="HP45" s="29">
        <v>37</v>
      </c>
      <c r="HQ45" s="47" t="str">
        <f t="shared" si="287"/>
        <v/>
      </c>
      <c r="HR45" s="47" t="str">
        <f t="shared" si="288"/>
        <v/>
      </c>
      <c r="HS45" s="47" t="str">
        <f t="shared" si="289"/>
        <v/>
      </c>
      <c r="HT45" s="47" t="str">
        <f t="shared" si="290"/>
        <v/>
      </c>
      <c r="HU45" s="47" t="str">
        <f t="shared" si="291"/>
        <v/>
      </c>
      <c r="HV45" s="47" t="str">
        <f t="shared" si="292"/>
        <v/>
      </c>
      <c r="HW45" s="47" t="str">
        <f t="shared" si="293"/>
        <v/>
      </c>
      <c r="HX45" s="47" t="str">
        <f t="shared" si="294"/>
        <v/>
      </c>
      <c r="HY45" s="47" t="str">
        <f t="shared" si="295"/>
        <v/>
      </c>
      <c r="HZ45" s="47" t="str">
        <f t="shared" si="296"/>
        <v/>
      </c>
      <c r="IA45" s="47" t="str">
        <f t="shared" si="297"/>
        <v/>
      </c>
      <c r="IB45" s="47" t="str">
        <f t="shared" si="298"/>
        <v/>
      </c>
      <c r="IC45" s="47" t="str">
        <f t="shared" si="299"/>
        <v/>
      </c>
      <c r="ID45" s="47" t="str">
        <f t="shared" si="300"/>
        <v/>
      </c>
      <c r="IE45" s="47" t="str">
        <f t="shared" si="301"/>
        <v/>
      </c>
      <c r="IF45" s="47" t="str">
        <f t="shared" si="302"/>
        <v/>
      </c>
      <c r="IG45" s="47" t="str">
        <f t="shared" si="303"/>
        <v/>
      </c>
      <c r="IH45" s="47" t="str">
        <f t="shared" si="304"/>
        <v/>
      </c>
      <c r="II45" s="47" t="str">
        <f t="shared" si="305"/>
        <v/>
      </c>
      <c r="IJ45" s="47" t="str">
        <f t="shared" si="306"/>
        <v/>
      </c>
      <c r="IK45" s="30">
        <v>37</v>
      </c>
      <c r="IL45" s="48" t="str">
        <f t="shared" si="158"/>
        <v/>
      </c>
      <c r="IM45" s="48" t="str">
        <f t="shared" si="159"/>
        <v/>
      </c>
      <c r="IN45" s="48" t="str">
        <f t="shared" si="160"/>
        <v/>
      </c>
      <c r="IO45" s="48" t="str">
        <f t="shared" si="161"/>
        <v/>
      </c>
      <c r="IP45" s="48" t="str">
        <f t="shared" si="162"/>
        <v/>
      </c>
      <c r="IQ45" s="48" t="str">
        <f t="shared" si="163"/>
        <v/>
      </c>
      <c r="IR45" s="48" t="str">
        <f t="shared" si="164"/>
        <v/>
      </c>
      <c r="IS45" s="48" t="str">
        <f t="shared" si="165"/>
        <v/>
      </c>
      <c r="IT45" s="48" t="str">
        <f t="shared" si="166"/>
        <v/>
      </c>
      <c r="IU45" s="48" t="str">
        <f t="shared" si="167"/>
        <v/>
      </c>
      <c r="IV45" s="48" t="str">
        <f t="shared" si="168"/>
        <v/>
      </c>
      <c r="IW45" s="48" t="str">
        <f t="shared" si="169"/>
        <v/>
      </c>
      <c r="IX45" s="48" t="str">
        <f t="shared" si="170"/>
        <v/>
      </c>
      <c r="IY45" s="48" t="str">
        <f t="shared" si="171"/>
        <v/>
      </c>
      <c r="IZ45" s="48" t="str">
        <f t="shared" si="172"/>
        <v/>
      </c>
      <c r="JA45" s="48" t="str">
        <f t="shared" si="173"/>
        <v/>
      </c>
      <c r="JB45" s="48" t="str">
        <f t="shared" si="174"/>
        <v/>
      </c>
      <c r="JC45" s="48" t="str">
        <f t="shared" si="175"/>
        <v/>
      </c>
      <c r="JD45" s="48" t="str">
        <f t="shared" si="176"/>
        <v/>
      </c>
      <c r="JE45" s="48" t="str">
        <f t="shared" si="177"/>
        <v/>
      </c>
      <c r="JF45" s="49">
        <f t="shared" si="307"/>
        <v>0</v>
      </c>
      <c r="JG45" s="49">
        <f t="shared" si="178"/>
        <v>0</v>
      </c>
      <c r="JH45" s="30">
        <v>37</v>
      </c>
      <c r="JI45" s="50" t="str">
        <f t="shared" si="179"/>
        <v/>
      </c>
      <c r="JJ45" s="50" t="str">
        <f t="shared" si="180"/>
        <v/>
      </c>
      <c r="JK45" s="50" t="str">
        <f t="shared" si="181"/>
        <v/>
      </c>
      <c r="JL45" s="50" t="str">
        <f t="shared" si="182"/>
        <v/>
      </c>
      <c r="JM45" s="50" t="str">
        <f t="shared" si="183"/>
        <v/>
      </c>
      <c r="JN45" s="50" t="str">
        <f t="shared" si="184"/>
        <v/>
      </c>
      <c r="JO45" s="50" t="str">
        <f t="shared" si="185"/>
        <v/>
      </c>
      <c r="JP45" s="50" t="str">
        <f t="shared" si="186"/>
        <v/>
      </c>
      <c r="JQ45" s="50" t="str">
        <f t="shared" si="187"/>
        <v/>
      </c>
      <c r="JR45" s="50" t="str">
        <f t="shared" si="188"/>
        <v/>
      </c>
      <c r="JS45" s="50" t="str">
        <f t="shared" si="189"/>
        <v/>
      </c>
      <c r="JT45" s="50" t="str">
        <f t="shared" si="190"/>
        <v/>
      </c>
      <c r="JU45" s="50" t="str">
        <f t="shared" si="191"/>
        <v/>
      </c>
      <c r="JV45" s="50" t="str">
        <f t="shared" si="192"/>
        <v/>
      </c>
      <c r="JW45" s="50" t="str">
        <f t="shared" si="193"/>
        <v/>
      </c>
      <c r="JX45" s="50" t="str">
        <f t="shared" si="194"/>
        <v/>
      </c>
      <c r="JY45" s="50" t="str">
        <f t="shared" si="195"/>
        <v/>
      </c>
      <c r="JZ45" s="50" t="str">
        <f t="shared" si="196"/>
        <v/>
      </c>
      <c r="KA45" s="50" t="str">
        <f t="shared" si="197"/>
        <v/>
      </c>
      <c r="KB45" s="50" t="str">
        <f t="shared" si="198"/>
        <v/>
      </c>
      <c r="KC45" s="29">
        <v>37</v>
      </c>
      <c r="KD45" s="121"/>
      <c r="KE45" s="121"/>
      <c r="KF45" s="121"/>
      <c r="KG45" s="130"/>
      <c r="KH45" s="130"/>
      <c r="KI45" s="130"/>
      <c r="KJ45" s="130"/>
      <c r="KK45" s="130"/>
      <c r="KL45" s="130"/>
      <c r="KM45" s="130"/>
      <c r="KN45" s="130"/>
      <c r="KO45" s="131"/>
      <c r="KP45" s="131"/>
      <c r="KQ45" s="130"/>
      <c r="KR45" s="131"/>
      <c r="KS45" s="130"/>
      <c r="KT45" s="130"/>
      <c r="KU45" s="130"/>
      <c r="KV45" s="130"/>
      <c r="KW45" s="130"/>
      <c r="KX45" s="30">
        <v>37</v>
      </c>
      <c r="KY45" s="67">
        <f t="shared" si="308"/>
        <v>0</v>
      </c>
      <c r="KZ45" s="67">
        <f t="shared" si="309"/>
        <v>0</v>
      </c>
      <c r="LA45" s="67">
        <f t="shared" si="310"/>
        <v>0</v>
      </c>
      <c r="LB45" s="67">
        <f t="shared" si="311"/>
        <v>0</v>
      </c>
      <c r="LC45" s="67">
        <f t="shared" si="312"/>
        <v>0</v>
      </c>
      <c r="LD45" s="67">
        <f t="shared" si="313"/>
        <v>0</v>
      </c>
      <c r="LE45" s="67">
        <f t="shared" si="314"/>
        <v>0</v>
      </c>
      <c r="LF45" s="67">
        <f t="shared" si="315"/>
        <v>0</v>
      </c>
      <c r="LG45" s="67">
        <f t="shared" si="316"/>
        <v>0</v>
      </c>
      <c r="LH45" s="67">
        <f t="shared" si="317"/>
        <v>0</v>
      </c>
      <c r="LI45" s="67">
        <f t="shared" si="318"/>
        <v>0</v>
      </c>
      <c r="LJ45" s="67">
        <f t="shared" si="319"/>
        <v>0</v>
      </c>
      <c r="LK45" s="67">
        <f t="shared" si="320"/>
        <v>0</v>
      </c>
      <c r="LL45" s="67">
        <f t="shared" si="321"/>
        <v>0</v>
      </c>
      <c r="LM45" s="67">
        <f t="shared" si="322"/>
        <v>0</v>
      </c>
      <c r="LN45" s="67">
        <f t="shared" si="323"/>
        <v>0</v>
      </c>
      <c r="LO45" s="67">
        <f t="shared" si="324"/>
        <v>0</v>
      </c>
      <c r="LP45" s="67">
        <f t="shared" si="325"/>
        <v>0</v>
      </c>
      <c r="LQ45" s="67">
        <f t="shared" si="326"/>
        <v>0</v>
      </c>
      <c r="LR45" s="67">
        <f t="shared" si="327"/>
        <v>0</v>
      </c>
      <c r="LS45" s="29">
        <v>37</v>
      </c>
      <c r="LT45" s="51" t="str">
        <f t="shared" si="328"/>
        <v/>
      </c>
      <c r="LU45" s="51" t="str">
        <f t="shared" si="329"/>
        <v/>
      </c>
      <c r="LV45" s="51" t="str">
        <f t="shared" si="330"/>
        <v/>
      </c>
      <c r="LW45" s="51" t="str">
        <f t="shared" si="331"/>
        <v/>
      </c>
      <c r="LX45" s="51" t="str">
        <f t="shared" si="332"/>
        <v/>
      </c>
      <c r="LY45" s="51" t="str">
        <f t="shared" si="333"/>
        <v/>
      </c>
      <c r="LZ45" s="51" t="str">
        <f t="shared" si="334"/>
        <v/>
      </c>
      <c r="MA45" s="51" t="str">
        <f t="shared" si="335"/>
        <v/>
      </c>
      <c r="MB45" s="51" t="str">
        <f t="shared" si="336"/>
        <v/>
      </c>
      <c r="MC45" s="51" t="str">
        <f t="shared" si="337"/>
        <v/>
      </c>
      <c r="MD45" s="51" t="str">
        <f t="shared" si="338"/>
        <v/>
      </c>
      <c r="ME45" s="51" t="str">
        <f t="shared" si="339"/>
        <v/>
      </c>
      <c r="MF45" s="51" t="str">
        <f t="shared" si="340"/>
        <v/>
      </c>
      <c r="MG45" s="51" t="str">
        <f t="shared" si="341"/>
        <v/>
      </c>
      <c r="MH45" s="51" t="str">
        <f t="shared" si="342"/>
        <v/>
      </c>
      <c r="MI45" s="51" t="str">
        <f t="shared" si="343"/>
        <v/>
      </c>
      <c r="MJ45" s="51" t="str">
        <f t="shared" si="344"/>
        <v/>
      </c>
      <c r="MK45" s="51" t="str">
        <f t="shared" si="345"/>
        <v/>
      </c>
      <c r="ML45" s="51" t="str">
        <f t="shared" si="346"/>
        <v/>
      </c>
      <c r="MM45" s="51" t="str">
        <f t="shared" si="347"/>
        <v/>
      </c>
      <c r="MN45" s="144">
        <f t="shared" si="348"/>
        <v>0</v>
      </c>
      <c r="MO45" s="29" t="str">
        <f t="shared" si="349"/>
        <v>DESIERTO</v>
      </c>
      <c r="MP45" s="68" t="str">
        <f t="shared" si="350"/>
        <v>DESIERTO</v>
      </c>
      <c r="MQ45" s="29">
        <v>37</v>
      </c>
      <c r="MR45" s="137" t="str">
        <f t="shared" si="199"/>
        <v>D</v>
      </c>
      <c r="MS45" s="137">
        <f t="shared" si="200"/>
        <v>6530366.96746</v>
      </c>
    </row>
    <row r="46" spans="2:357" s="53" customFormat="1" ht="33.75" x14ac:dyDescent="0.15">
      <c r="B46" s="73" t="s">
        <v>95</v>
      </c>
      <c r="C46" s="81" t="s">
        <v>121</v>
      </c>
      <c r="D46" s="73" t="s">
        <v>122</v>
      </c>
      <c r="E46" s="76" t="s">
        <v>126</v>
      </c>
      <c r="F46" s="72">
        <v>2</v>
      </c>
      <c r="G46" s="23">
        <v>6966355.2000000002</v>
      </c>
      <c r="H46" s="30">
        <v>38</v>
      </c>
      <c r="I46" s="111" t="s">
        <v>61</v>
      </c>
      <c r="J46" s="111" t="s">
        <v>61</v>
      </c>
      <c r="K46" s="111" t="s">
        <v>61</v>
      </c>
      <c r="L46" s="101" t="s">
        <v>61</v>
      </c>
      <c r="M46" s="101" t="s">
        <v>61</v>
      </c>
      <c r="N46" s="101" t="s">
        <v>61</v>
      </c>
      <c r="O46" s="101" t="s">
        <v>61</v>
      </c>
      <c r="P46" s="101" t="s">
        <v>61</v>
      </c>
      <c r="Q46" s="101" t="s">
        <v>61</v>
      </c>
      <c r="R46" s="101" t="s">
        <v>61</v>
      </c>
      <c r="S46" s="101" t="s">
        <v>61</v>
      </c>
      <c r="T46" s="102" t="s">
        <v>61</v>
      </c>
      <c r="U46" s="101" t="s">
        <v>61</v>
      </c>
      <c r="V46" s="101" t="s">
        <v>61</v>
      </c>
      <c r="W46" s="101" t="s">
        <v>61</v>
      </c>
      <c r="X46" s="101" t="s">
        <v>61</v>
      </c>
      <c r="Y46" s="101" t="s">
        <v>61</v>
      </c>
      <c r="Z46" s="101" t="s">
        <v>61</v>
      </c>
      <c r="AA46" s="101" t="s">
        <v>61</v>
      </c>
      <c r="AB46" s="101" t="s">
        <v>61</v>
      </c>
      <c r="AC46" s="41">
        <v>38</v>
      </c>
      <c r="AD46" s="103" t="str">
        <f t="shared" si="206"/>
        <v>NC</v>
      </c>
      <c r="AE46" s="103" t="str">
        <f t="shared" si="207"/>
        <v>NC</v>
      </c>
      <c r="AF46" s="103" t="str">
        <f t="shared" si="208"/>
        <v>NC</v>
      </c>
      <c r="AG46" s="103" t="str">
        <f t="shared" si="209"/>
        <v>NC</v>
      </c>
      <c r="AH46" s="103" t="str">
        <f t="shared" si="210"/>
        <v>NC</v>
      </c>
      <c r="AI46" s="103" t="str">
        <f t="shared" si="211"/>
        <v>NC</v>
      </c>
      <c r="AJ46" s="103" t="str">
        <f t="shared" si="212"/>
        <v>NC</v>
      </c>
      <c r="AK46" s="103" t="str">
        <f t="shared" si="213"/>
        <v>NC</v>
      </c>
      <c r="AL46" s="103" t="str">
        <f t="shared" si="214"/>
        <v>NC</v>
      </c>
      <c r="AM46" s="103" t="str">
        <f t="shared" si="215"/>
        <v>NC</v>
      </c>
      <c r="AN46" s="103" t="str">
        <f t="shared" si="216"/>
        <v>NC</v>
      </c>
      <c r="AO46" s="103" t="str">
        <f t="shared" si="217"/>
        <v>NC</v>
      </c>
      <c r="AP46" s="103" t="str">
        <f t="shared" si="218"/>
        <v>NC</v>
      </c>
      <c r="AQ46" s="103" t="str">
        <f t="shared" si="219"/>
        <v>NC</v>
      </c>
      <c r="AR46" s="103" t="str">
        <f t="shared" si="220"/>
        <v>NC</v>
      </c>
      <c r="AS46" s="103" t="str">
        <f t="shared" si="221"/>
        <v>NC</v>
      </c>
      <c r="AT46" s="103" t="str">
        <f t="shared" si="222"/>
        <v>NC</v>
      </c>
      <c r="AU46" s="103" t="str">
        <f t="shared" si="223"/>
        <v>NC</v>
      </c>
      <c r="AV46" s="103" t="str">
        <f t="shared" si="224"/>
        <v>NC</v>
      </c>
      <c r="AW46" s="103" t="str">
        <f t="shared" si="225"/>
        <v>NC</v>
      </c>
      <c r="AX46" s="30">
        <v>38</v>
      </c>
      <c r="AY46" s="100" t="s">
        <v>63</v>
      </c>
      <c r="AZ46" s="100" t="s">
        <v>63</v>
      </c>
      <c r="BA46" s="100" t="s">
        <v>63</v>
      </c>
      <c r="BB46" s="92" t="s">
        <v>63</v>
      </c>
      <c r="BC46" s="92" t="s">
        <v>63</v>
      </c>
      <c r="BD46" s="92" t="s">
        <v>63</v>
      </c>
      <c r="BE46" s="92" t="s">
        <v>63</v>
      </c>
      <c r="BF46" s="92" t="s">
        <v>63</v>
      </c>
      <c r="BG46" s="92" t="s">
        <v>63</v>
      </c>
      <c r="BH46" s="92" t="s">
        <v>63</v>
      </c>
      <c r="BI46" s="92" t="s">
        <v>63</v>
      </c>
      <c r="BJ46" s="93" t="s">
        <v>63</v>
      </c>
      <c r="BK46" s="92" t="s">
        <v>63</v>
      </c>
      <c r="BL46" s="92" t="s">
        <v>63</v>
      </c>
      <c r="BM46" s="92" t="s">
        <v>63</v>
      </c>
      <c r="BN46" s="92" t="s">
        <v>63</v>
      </c>
      <c r="BO46" s="92" t="s">
        <v>63</v>
      </c>
      <c r="BP46" s="92" t="s">
        <v>63</v>
      </c>
      <c r="BQ46" s="92" t="s">
        <v>63</v>
      </c>
      <c r="BR46" s="92" t="s">
        <v>63</v>
      </c>
      <c r="BS46" s="30">
        <v>38</v>
      </c>
      <c r="BT46" s="100" t="s">
        <v>62</v>
      </c>
      <c r="BU46" s="100" t="s">
        <v>62</v>
      </c>
      <c r="BV46" s="100" t="s">
        <v>62</v>
      </c>
      <c r="BW46" s="92" t="s">
        <v>62</v>
      </c>
      <c r="BX46" s="92" t="s">
        <v>62</v>
      </c>
      <c r="BY46" s="92" t="s">
        <v>62</v>
      </c>
      <c r="BZ46" s="92" t="s">
        <v>63</v>
      </c>
      <c r="CA46" s="92" t="s">
        <v>62</v>
      </c>
      <c r="CB46" s="92" t="s">
        <v>62</v>
      </c>
      <c r="CC46" s="92" t="s">
        <v>62</v>
      </c>
      <c r="CD46" s="92" t="s">
        <v>63</v>
      </c>
      <c r="CE46" s="93" t="s">
        <v>62</v>
      </c>
      <c r="CF46" s="92" t="s">
        <v>62</v>
      </c>
      <c r="CG46" s="92" t="s">
        <v>63</v>
      </c>
      <c r="CH46" s="92" t="s">
        <v>62</v>
      </c>
      <c r="CI46" s="92" t="s">
        <v>63</v>
      </c>
      <c r="CJ46" s="92" t="s">
        <v>62</v>
      </c>
      <c r="CK46" s="92" t="s">
        <v>62</v>
      </c>
      <c r="CL46" s="92" t="s">
        <v>62</v>
      </c>
      <c r="CM46" s="92" t="s">
        <v>62</v>
      </c>
      <c r="CN46" s="30">
        <v>38</v>
      </c>
      <c r="CO46" s="121" t="s">
        <v>62</v>
      </c>
      <c r="CP46" s="121" t="s">
        <v>62</v>
      </c>
      <c r="CQ46" s="121" t="s">
        <v>62</v>
      </c>
      <c r="CR46" s="113" t="s">
        <v>62</v>
      </c>
      <c r="CS46" s="113" t="s">
        <v>62</v>
      </c>
      <c r="CT46" s="113" t="s">
        <v>62</v>
      </c>
      <c r="CU46" s="113" t="s">
        <v>62</v>
      </c>
      <c r="CV46" s="113" t="s">
        <v>62</v>
      </c>
      <c r="CW46" s="113" t="s">
        <v>62</v>
      </c>
      <c r="CX46" s="113" t="s">
        <v>62</v>
      </c>
      <c r="CY46" s="113" t="s">
        <v>63</v>
      </c>
      <c r="CZ46" s="114" t="s">
        <v>62</v>
      </c>
      <c r="DA46" s="113" t="s">
        <v>62</v>
      </c>
      <c r="DB46" s="113" t="s">
        <v>62</v>
      </c>
      <c r="DC46" s="113" t="s">
        <v>62</v>
      </c>
      <c r="DD46" s="113" t="s">
        <v>62</v>
      </c>
      <c r="DE46" s="113" t="s">
        <v>62</v>
      </c>
      <c r="DF46" s="113" t="s">
        <v>62</v>
      </c>
      <c r="DG46" s="113" t="s">
        <v>62</v>
      </c>
      <c r="DH46" s="113" t="s">
        <v>62</v>
      </c>
      <c r="DI46" s="30">
        <v>38</v>
      </c>
      <c r="DJ46" s="42" t="str">
        <f t="shared" si="226"/>
        <v>NO CUMPLE</v>
      </c>
      <c r="DK46" s="42" t="str">
        <f t="shared" si="227"/>
        <v>NO CUMPLE</v>
      </c>
      <c r="DL46" s="42" t="str">
        <f t="shared" si="228"/>
        <v>NO CUMPLE</v>
      </c>
      <c r="DM46" s="42" t="str">
        <f t="shared" si="229"/>
        <v>NO CUMPLE</v>
      </c>
      <c r="DN46" s="42" t="str">
        <f t="shared" si="230"/>
        <v>NO CUMPLE</v>
      </c>
      <c r="DO46" s="42" t="str">
        <f t="shared" si="231"/>
        <v>NO CUMPLE</v>
      </c>
      <c r="DP46" s="42" t="str">
        <f t="shared" si="232"/>
        <v>NO CUMPLE</v>
      </c>
      <c r="DQ46" s="42" t="str">
        <f t="shared" si="233"/>
        <v>NO CUMPLE</v>
      </c>
      <c r="DR46" s="42" t="str">
        <f t="shared" si="234"/>
        <v>NO CUMPLE</v>
      </c>
      <c r="DS46" s="42" t="str">
        <f t="shared" si="235"/>
        <v>NO CUMPLE</v>
      </c>
      <c r="DT46" s="42" t="str">
        <f t="shared" si="236"/>
        <v>NO CUMPLE</v>
      </c>
      <c r="DU46" s="42" t="str">
        <f t="shared" si="237"/>
        <v>NO CUMPLE</v>
      </c>
      <c r="DV46" s="42" t="str">
        <f t="shared" si="238"/>
        <v>NO CUMPLE</v>
      </c>
      <c r="DW46" s="42" t="str">
        <f t="shared" si="239"/>
        <v>NO CUMPLE</v>
      </c>
      <c r="DX46" s="42" t="str">
        <f t="shared" si="240"/>
        <v>NO CUMPLE</v>
      </c>
      <c r="DY46" s="42" t="str">
        <f t="shared" si="241"/>
        <v>NO CUMPLE</v>
      </c>
      <c r="DZ46" s="42" t="str">
        <f t="shared" si="242"/>
        <v>NO CUMPLE</v>
      </c>
      <c r="EA46" s="42" t="str">
        <f t="shared" si="243"/>
        <v>NO CUMPLE</v>
      </c>
      <c r="EB46" s="42" t="str">
        <f t="shared" si="244"/>
        <v>NO CUMPLE</v>
      </c>
      <c r="EC46" s="42" t="str">
        <f t="shared" si="245"/>
        <v>NO CUMPLE</v>
      </c>
      <c r="ED46" s="30">
        <v>38</v>
      </c>
      <c r="EE46" s="129" t="s">
        <v>61</v>
      </c>
      <c r="EF46" s="129" t="s">
        <v>61</v>
      </c>
      <c r="EG46" s="129" t="s">
        <v>61</v>
      </c>
      <c r="EH46" s="65" t="s">
        <v>61</v>
      </c>
      <c r="EI46" s="65" t="s">
        <v>61</v>
      </c>
      <c r="EJ46" s="65" t="s">
        <v>61</v>
      </c>
      <c r="EK46" s="65" t="s">
        <v>61</v>
      </c>
      <c r="EL46" s="65" t="s">
        <v>61</v>
      </c>
      <c r="EM46" s="65" t="s">
        <v>61</v>
      </c>
      <c r="EN46" s="65" t="s">
        <v>61</v>
      </c>
      <c r="EO46" s="65" t="s">
        <v>61</v>
      </c>
      <c r="EP46" s="123" t="s">
        <v>61</v>
      </c>
      <c r="EQ46" s="65" t="s">
        <v>61</v>
      </c>
      <c r="ER46" s="65" t="s">
        <v>61</v>
      </c>
      <c r="ES46" s="65" t="s">
        <v>61</v>
      </c>
      <c r="ET46" s="65" t="s">
        <v>61</v>
      </c>
      <c r="EU46" s="65" t="s">
        <v>61</v>
      </c>
      <c r="EV46" s="65" t="s">
        <v>61</v>
      </c>
      <c r="EW46" s="65" t="s">
        <v>61</v>
      </c>
      <c r="EX46" s="65" t="s">
        <v>61</v>
      </c>
      <c r="EY46" s="30">
        <v>38</v>
      </c>
      <c r="EZ46" s="129" t="s">
        <v>61</v>
      </c>
      <c r="FA46" s="129" t="s">
        <v>61</v>
      </c>
      <c r="FB46" s="129" t="s">
        <v>61</v>
      </c>
      <c r="FC46" s="65" t="s">
        <v>61</v>
      </c>
      <c r="FD46" s="65" t="s">
        <v>61</v>
      </c>
      <c r="FE46" s="65" t="s">
        <v>61</v>
      </c>
      <c r="FF46" s="65" t="s">
        <v>61</v>
      </c>
      <c r="FG46" s="65" t="s">
        <v>61</v>
      </c>
      <c r="FH46" s="65" t="s">
        <v>61</v>
      </c>
      <c r="FI46" s="65" t="s">
        <v>61</v>
      </c>
      <c r="FJ46" s="65" t="s">
        <v>61</v>
      </c>
      <c r="FK46" s="123" t="s">
        <v>61</v>
      </c>
      <c r="FL46" s="65" t="s">
        <v>61</v>
      </c>
      <c r="FM46" s="65" t="s">
        <v>61</v>
      </c>
      <c r="FN46" s="65" t="s">
        <v>61</v>
      </c>
      <c r="FO46" s="65" t="s">
        <v>61</v>
      </c>
      <c r="FP46" s="65" t="s">
        <v>61</v>
      </c>
      <c r="FQ46" s="65" t="s">
        <v>61</v>
      </c>
      <c r="FR46" s="65" t="s">
        <v>61</v>
      </c>
      <c r="FS46" s="65" t="s">
        <v>61</v>
      </c>
      <c r="FT46" s="30">
        <v>38</v>
      </c>
      <c r="FU46" s="24" t="str">
        <f t="shared" si="246"/>
        <v/>
      </c>
      <c r="FV46" s="24" t="str">
        <f t="shared" si="247"/>
        <v/>
      </c>
      <c r="FW46" s="24" t="str">
        <f t="shared" si="248"/>
        <v/>
      </c>
      <c r="FX46" s="24" t="str">
        <f t="shared" si="249"/>
        <v/>
      </c>
      <c r="FY46" s="24" t="str">
        <f t="shared" si="250"/>
        <v/>
      </c>
      <c r="FZ46" s="24" t="str">
        <f t="shared" si="251"/>
        <v/>
      </c>
      <c r="GA46" s="24" t="str">
        <f t="shared" si="252"/>
        <v/>
      </c>
      <c r="GB46" s="24" t="str">
        <f t="shared" si="253"/>
        <v/>
      </c>
      <c r="GC46" s="24" t="str">
        <f t="shared" si="254"/>
        <v/>
      </c>
      <c r="GD46" s="24" t="str">
        <f t="shared" si="255"/>
        <v/>
      </c>
      <c r="GE46" s="24" t="str">
        <f t="shared" si="256"/>
        <v/>
      </c>
      <c r="GF46" s="24" t="str">
        <f t="shared" si="257"/>
        <v/>
      </c>
      <c r="GG46" s="24" t="str">
        <f t="shared" si="258"/>
        <v/>
      </c>
      <c r="GH46" s="24" t="str">
        <f t="shared" si="259"/>
        <v/>
      </c>
      <c r="GI46" s="24" t="str">
        <f t="shared" si="260"/>
        <v/>
      </c>
      <c r="GJ46" s="24" t="str">
        <f t="shared" si="261"/>
        <v/>
      </c>
      <c r="GK46" s="24" t="str">
        <f t="shared" si="262"/>
        <v/>
      </c>
      <c r="GL46" s="24" t="str">
        <f t="shared" si="263"/>
        <v/>
      </c>
      <c r="GM46" s="24" t="str">
        <f t="shared" si="264"/>
        <v/>
      </c>
      <c r="GN46" s="24" t="str">
        <f t="shared" si="265"/>
        <v/>
      </c>
      <c r="GO46" s="24">
        <v>6966355.2000000002</v>
      </c>
      <c r="GP46" s="24">
        <v>6966355.2000000002</v>
      </c>
      <c r="GQ46" s="44">
        <f t="shared" si="266"/>
        <v>0</v>
      </c>
      <c r="GR46" s="44">
        <f t="shared" si="156"/>
        <v>0</v>
      </c>
      <c r="GS46" s="145">
        <f t="shared" si="203"/>
        <v>0</v>
      </c>
      <c r="GT46" s="45">
        <f t="shared" si="205"/>
        <v>0</v>
      </c>
      <c r="GU46" s="30">
        <v>38</v>
      </c>
      <c r="GV46" s="46" t="str">
        <f t="shared" si="267"/>
        <v/>
      </c>
      <c r="GW46" s="46" t="str">
        <f t="shared" si="268"/>
        <v/>
      </c>
      <c r="GX46" s="46" t="str">
        <f t="shared" si="269"/>
        <v/>
      </c>
      <c r="GY46" s="46" t="str">
        <f t="shared" si="270"/>
        <v/>
      </c>
      <c r="GZ46" s="46" t="str">
        <f t="shared" si="271"/>
        <v/>
      </c>
      <c r="HA46" s="46" t="str">
        <f t="shared" si="272"/>
        <v/>
      </c>
      <c r="HB46" s="46" t="str">
        <f t="shared" si="273"/>
        <v/>
      </c>
      <c r="HC46" s="46" t="str">
        <f t="shared" si="274"/>
        <v/>
      </c>
      <c r="HD46" s="46" t="str">
        <f t="shared" si="275"/>
        <v/>
      </c>
      <c r="HE46" s="46" t="str">
        <f t="shared" si="276"/>
        <v/>
      </c>
      <c r="HF46" s="46" t="str">
        <f t="shared" si="277"/>
        <v/>
      </c>
      <c r="HG46" s="46" t="str">
        <f t="shared" si="278"/>
        <v/>
      </c>
      <c r="HH46" s="46" t="str">
        <f t="shared" si="279"/>
        <v/>
      </c>
      <c r="HI46" s="46" t="str">
        <f t="shared" si="280"/>
        <v/>
      </c>
      <c r="HJ46" s="46" t="str">
        <f t="shared" si="281"/>
        <v/>
      </c>
      <c r="HK46" s="46" t="str">
        <f t="shared" si="282"/>
        <v/>
      </c>
      <c r="HL46" s="46" t="str">
        <f t="shared" si="283"/>
        <v/>
      </c>
      <c r="HM46" s="46" t="str">
        <f t="shared" si="284"/>
        <v/>
      </c>
      <c r="HN46" s="46" t="str">
        <f t="shared" si="285"/>
        <v/>
      </c>
      <c r="HO46" s="46" t="str">
        <f t="shared" si="286"/>
        <v/>
      </c>
      <c r="HP46" s="30">
        <v>38</v>
      </c>
      <c r="HQ46" s="47" t="str">
        <f t="shared" si="287"/>
        <v/>
      </c>
      <c r="HR46" s="47" t="str">
        <f t="shared" si="288"/>
        <v/>
      </c>
      <c r="HS46" s="47" t="str">
        <f t="shared" si="289"/>
        <v/>
      </c>
      <c r="HT46" s="47" t="str">
        <f t="shared" si="290"/>
        <v/>
      </c>
      <c r="HU46" s="47" t="str">
        <f t="shared" si="291"/>
        <v/>
      </c>
      <c r="HV46" s="47" t="str">
        <f t="shared" si="292"/>
        <v/>
      </c>
      <c r="HW46" s="47" t="str">
        <f t="shared" si="293"/>
        <v/>
      </c>
      <c r="HX46" s="47" t="str">
        <f t="shared" si="294"/>
        <v/>
      </c>
      <c r="HY46" s="47" t="str">
        <f t="shared" si="295"/>
        <v/>
      </c>
      <c r="HZ46" s="47" t="str">
        <f t="shared" si="296"/>
        <v/>
      </c>
      <c r="IA46" s="47" t="str">
        <f t="shared" si="297"/>
        <v/>
      </c>
      <c r="IB46" s="47" t="str">
        <f t="shared" si="298"/>
        <v/>
      </c>
      <c r="IC46" s="47" t="str">
        <f t="shared" si="299"/>
        <v/>
      </c>
      <c r="ID46" s="47" t="str">
        <f t="shared" si="300"/>
        <v/>
      </c>
      <c r="IE46" s="47" t="str">
        <f t="shared" si="301"/>
        <v/>
      </c>
      <c r="IF46" s="47" t="str">
        <f t="shared" si="302"/>
        <v/>
      </c>
      <c r="IG46" s="47" t="str">
        <f t="shared" si="303"/>
        <v/>
      </c>
      <c r="IH46" s="47" t="str">
        <f t="shared" si="304"/>
        <v/>
      </c>
      <c r="II46" s="47" t="str">
        <f t="shared" si="305"/>
        <v/>
      </c>
      <c r="IJ46" s="47" t="str">
        <f t="shared" si="306"/>
        <v/>
      </c>
      <c r="IK46" s="30">
        <v>38</v>
      </c>
      <c r="IL46" s="48" t="str">
        <f t="shared" si="158"/>
        <v/>
      </c>
      <c r="IM46" s="48" t="str">
        <f t="shared" si="159"/>
        <v/>
      </c>
      <c r="IN46" s="48" t="str">
        <f t="shared" si="160"/>
        <v/>
      </c>
      <c r="IO46" s="48" t="str">
        <f t="shared" si="161"/>
        <v/>
      </c>
      <c r="IP46" s="48" t="str">
        <f t="shared" si="162"/>
        <v/>
      </c>
      <c r="IQ46" s="48" t="str">
        <f t="shared" si="163"/>
        <v/>
      </c>
      <c r="IR46" s="48" t="str">
        <f t="shared" si="164"/>
        <v/>
      </c>
      <c r="IS46" s="48" t="str">
        <f t="shared" si="165"/>
        <v/>
      </c>
      <c r="IT46" s="48" t="str">
        <f t="shared" si="166"/>
        <v/>
      </c>
      <c r="IU46" s="48" t="str">
        <f t="shared" si="167"/>
        <v/>
      </c>
      <c r="IV46" s="48" t="str">
        <f t="shared" si="168"/>
        <v/>
      </c>
      <c r="IW46" s="48" t="str">
        <f t="shared" si="169"/>
        <v/>
      </c>
      <c r="IX46" s="48" t="str">
        <f t="shared" si="170"/>
        <v/>
      </c>
      <c r="IY46" s="48" t="str">
        <f t="shared" si="171"/>
        <v/>
      </c>
      <c r="IZ46" s="48" t="str">
        <f t="shared" si="172"/>
        <v/>
      </c>
      <c r="JA46" s="48" t="str">
        <f t="shared" si="173"/>
        <v/>
      </c>
      <c r="JB46" s="48" t="str">
        <f t="shared" si="174"/>
        <v/>
      </c>
      <c r="JC46" s="48" t="str">
        <f t="shared" si="175"/>
        <v/>
      </c>
      <c r="JD46" s="48" t="str">
        <f t="shared" si="176"/>
        <v/>
      </c>
      <c r="JE46" s="48" t="str">
        <f t="shared" si="177"/>
        <v/>
      </c>
      <c r="JF46" s="49">
        <f t="shared" si="307"/>
        <v>0</v>
      </c>
      <c r="JG46" s="49">
        <f t="shared" si="178"/>
        <v>0</v>
      </c>
      <c r="JH46" s="30">
        <v>38</v>
      </c>
      <c r="JI46" s="50" t="str">
        <f t="shared" si="179"/>
        <v/>
      </c>
      <c r="JJ46" s="50" t="str">
        <f t="shared" si="180"/>
        <v/>
      </c>
      <c r="JK46" s="50" t="str">
        <f t="shared" si="181"/>
        <v/>
      </c>
      <c r="JL46" s="50" t="str">
        <f t="shared" si="182"/>
        <v/>
      </c>
      <c r="JM46" s="50" t="str">
        <f t="shared" si="183"/>
        <v/>
      </c>
      <c r="JN46" s="50" t="str">
        <f t="shared" si="184"/>
        <v/>
      </c>
      <c r="JO46" s="50" t="str">
        <f t="shared" si="185"/>
        <v/>
      </c>
      <c r="JP46" s="50" t="str">
        <f t="shared" si="186"/>
        <v/>
      </c>
      <c r="JQ46" s="50" t="str">
        <f t="shared" si="187"/>
        <v/>
      </c>
      <c r="JR46" s="50" t="str">
        <f t="shared" si="188"/>
        <v/>
      </c>
      <c r="JS46" s="50" t="str">
        <f t="shared" si="189"/>
        <v/>
      </c>
      <c r="JT46" s="50" t="str">
        <f t="shared" si="190"/>
        <v/>
      </c>
      <c r="JU46" s="50" t="str">
        <f t="shared" si="191"/>
        <v/>
      </c>
      <c r="JV46" s="50" t="str">
        <f t="shared" si="192"/>
        <v/>
      </c>
      <c r="JW46" s="50" t="str">
        <f t="shared" si="193"/>
        <v/>
      </c>
      <c r="JX46" s="50" t="str">
        <f t="shared" si="194"/>
        <v/>
      </c>
      <c r="JY46" s="50" t="str">
        <f t="shared" si="195"/>
        <v/>
      </c>
      <c r="JZ46" s="50" t="str">
        <f t="shared" si="196"/>
        <v/>
      </c>
      <c r="KA46" s="50" t="str">
        <f t="shared" si="197"/>
        <v/>
      </c>
      <c r="KB46" s="50" t="str">
        <f t="shared" si="198"/>
        <v/>
      </c>
      <c r="KC46" s="30">
        <v>38</v>
      </c>
      <c r="KD46" s="121"/>
      <c r="KE46" s="121"/>
      <c r="KF46" s="121"/>
      <c r="KG46" s="130"/>
      <c r="KH46" s="130"/>
      <c r="KI46" s="130"/>
      <c r="KJ46" s="130"/>
      <c r="KK46" s="130"/>
      <c r="KL46" s="130"/>
      <c r="KM46" s="130"/>
      <c r="KN46" s="130"/>
      <c r="KO46" s="131"/>
      <c r="KP46" s="130"/>
      <c r="KQ46" s="130"/>
      <c r="KR46" s="130"/>
      <c r="KS46" s="130"/>
      <c r="KT46" s="130"/>
      <c r="KU46" s="130"/>
      <c r="KV46" s="130"/>
      <c r="KW46" s="130"/>
      <c r="KX46" s="30">
        <v>38</v>
      </c>
      <c r="KY46" s="67">
        <f t="shared" si="308"/>
        <v>0</v>
      </c>
      <c r="KZ46" s="67">
        <f t="shared" si="309"/>
        <v>0</v>
      </c>
      <c r="LA46" s="67">
        <f t="shared" si="310"/>
        <v>0</v>
      </c>
      <c r="LB46" s="67">
        <f t="shared" si="311"/>
        <v>0</v>
      </c>
      <c r="LC46" s="67">
        <f t="shared" si="312"/>
        <v>0</v>
      </c>
      <c r="LD46" s="67">
        <f t="shared" si="313"/>
        <v>0</v>
      </c>
      <c r="LE46" s="67">
        <f t="shared" si="314"/>
        <v>0</v>
      </c>
      <c r="LF46" s="67">
        <f t="shared" si="315"/>
        <v>0</v>
      </c>
      <c r="LG46" s="67">
        <f t="shared" si="316"/>
        <v>0</v>
      </c>
      <c r="LH46" s="67">
        <f t="shared" si="317"/>
        <v>0</v>
      </c>
      <c r="LI46" s="67">
        <f t="shared" si="318"/>
        <v>0</v>
      </c>
      <c r="LJ46" s="67">
        <f t="shared" si="319"/>
        <v>0</v>
      </c>
      <c r="LK46" s="67">
        <f t="shared" si="320"/>
        <v>0</v>
      </c>
      <c r="LL46" s="67">
        <f t="shared" si="321"/>
        <v>0</v>
      </c>
      <c r="LM46" s="67">
        <f t="shared" si="322"/>
        <v>0</v>
      </c>
      <c r="LN46" s="67">
        <f t="shared" si="323"/>
        <v>0</v>
      </c>
      <c r="LO46" s="67">
        <f t="shared" si="324"/>
        <v>0</v>
      </c>
      <c r="LP46" s="67">
        <f t="shared" si="325"/>
        <v>0</v>
      </c>
      <c r="LQ46" s="67">
        <f t="shared" si="326"/>
        <v>0</v>
      </c>
      <c r="LR46" s="67">
        <f t="shared" si="327"/>
        <v>0</v>
      </c>
      <c r="LS46" s="30">
        <v>38</v>
      </c>
      <c r="LT46" s="51" t="str">
        <f t="shared" si="328"/>
        <v/>
      </c>
      <c r="LU46" s="51" t="str">
        <f t="shared" si="329"/>
        <v/>
      </c>
      <c r="LV46" s="51" t="str">
        <f t="shared" si="330"/>
        <v/>
      </c>
      <c r="LW46" s="51" t="str">
        <f t="shared" si="331"/>
        <v/>
      </c>
      <c r="LX46" s="51" t="str">
        <f t="shared" si="332"/>
        <v/>
      </c>
      <c r="LY46" s="51" t="str">
        <f t="shared" si="333"/>
        <v/>
      </c>
      <c r="LZ46" s="51" t="str">
        <f t="shared" si="334"/>
        <v/>
      </c>
      <c r="MA46" s="51" t="str">
        <f t="shared" si="335"/>
        <v/>
      </c>
      <c r="MB46" s="51" t="str">
        <f t="shared" si="336"/>
        <v/>
      </c>
      <c r="MC46" s="51" t="str">
        <f t="shared" si="337"/>
        <v/>
      </c>
      <c r="MD46" s="51" t="str">
        <f t="shared" si="338"/>
        <v/>
      </c>
      <c r="ME46" s="51" t="str">
        <f t="shared" si="339"/>
        <v/>
      </c>
      <c r="MF46" s="51" t="str">
        <f t="shared" si="340"/>
        <v/>
      </c>
      <c r="MG46" s="51" t="str">
        <f t="shared" si="341"/>
        <v/>
      </c>
      <c r="MH46" s="51" t="str">
        <f t="shared" si="342"/>
        <v/>
      </c>
      <c r="MI46" s="51" t="str">
        <f t="shared" si="343"/>
        <v/>
      </c>
      <c r="MJ46" s="51" t="str">
        <f t="shared" si="344"/>
        <v/>
      </c>
      <c r="MK46" s="51" t="str">
        <f t="shared" si="345"/>
        <v/>
      </c>
      <c r="ML46" s="51" t="str">
        <f t="shared" si="346"/>
        <v/>
      </c>
      <c r="MM46" s="51" t="str">
        <f t="shared" si="347"/>
        <v/>
      </c>
      <c r="MN46" s="144">
        <f t="shared" si="348"/>
        <v>0</v>
      </c>
      <c r="MO46" s="29" t="str">
        <f t="shared" si="349"/>
        <v>DESIERTO</v>
      </c>
      <c r="MP46" s="68" t="str">
        <f t="shared" si="350"/>
        <v>DESIERTO</v>
      </c>
      <c r="MQ46" s="30">
        <v>38</v>
      </c>
      <c r="MR46" s="137" t="str">
        <f t="shared" si="199"/>
        <v>D</v>
      </c>
      <c r="MS46" s="137">
        <f t="shared" si="200"/>
        <v>6966355.2000000002</v>
      </c>
    </row>
    <row r="47" spans="2:357" s="53" customFormat="1" ht="33.75" x14ac:dyDescent="0.15">
      <c r="B47" s="73" t="s">
        <v>95</v>
      </c>
      <c r="C47" s="81" t="s">
        <v>121</v>
      </c>
      <c r="D47" s="73" t="s">
        <v>122</v>
      </c>
      <c r="E47" s="76" t="s">
        <v>127</v>
      </c>
      <c r="F47" s="72">
        <v>1</v>
      </c>
      <c r="G47" s="23">
        <v>6369473.8100000005</v>
      </c>
      <c r="H47" s="30">
        <v>39</v>
      </c>
      <c r="I47" s="111" t="s">
        <v>61</v>
      </c>
      <c r="J47" s="111" t="s">
        <v>61</v>
      </c>
      <c r="K47" s="111" t="s">
        <v>61</v>
      </c>
      <c r="L47" s="101" t="s">
        <v>61</v>
      </c>
      <c r="M47" s="101" t="s">
        <v>61</v>
      </c>
      <c r="N47" s="101" t="s">
        <v>61</v>
      </c>
      <c r="O47" s="101" t="s">
        <v>61</v>
      </c>
      <c r="P47" s="101" t="s">
        <v>61</v>
      </c>
      <c r="Q47" s="101" t="s">
        <v>61</v>
      </c>
      <c r="R47" s="101" t="s">
        <v>61</v>
      </c>
      <c r="S47" s="101" t="s">
        <v>61</v>
      </c>
      <c r="T47" s="102" t="s">
        <v>61</v>
      </c>
      <c r="U47" s="102" t="s">
        <v>61</v>
      </c>
      <c r="V47" s="101" t="s">
        <v>61</v>
      </c>
      <c r="W47" s="102" t="s">
        <v>61</v>
      </c>
      <c r="X47" s="101" t="s">
        <v>61</v>
      </c>
      <c r="Y47" s="101" t="s">
        <v>61</v>
      </c>
      <c r="Z47" s="101" t="s">
        <v>61</v>
      </c>
      <c r="AA47" s="101" t="s">
        <v>61</v>
      </c>
      <c r="AB47" s="101" t="s">
        <v>61</v>
      </c>
      <c r="AC47" s="41">
        <v>39</v>
      </c>
      <c r="AD47" s="103" t="str">
        <f t="shared" si="206"/>
        <v>NC</v>
      </c>
      <c r="AE47" s="103" t="str">
        <f t="shared" si="207"/>
        <v>NC</v>
      </c>
      <c r="AF47" s="103" t="str">
        <f t="shared" si="208"/>
        <v>NC</v>
      </c>
      <c r="AG47" s="103" t="str">
        <f t="shared" si="209"/>
        <v>NC</v>
      </c>
      <c r="AH47" s="103" t="str">
        <f t="shared" si="210"/>
        <v>NC</v>
      </c>
      <c r="AI47" s="103" t="str">
        <f t="shared" si="211"/>
        <v>NC</v>
      </c>
      <c r="AJ47" s="103" t="str">
        <f t="shared" si="212"/>
        <v>NC</v>
      </c>
      <c r="AK47" s="103" t="str">
        <f t="shared" si="213"/>
        <v>NC</v>
      </c>
      <c r="AL47" s="103" t="str">
        <f t="shared" si="214"/>
        <v>NC</v>
      </c>
      <c r="AM47" s="103" t="str">
        <f t="shared" si="215"/>
        <v>NC</v>
      </c>
      <c r="AN47" s="103" t="str">
        <f t="shared" si="216"/>
        <v>NC</v>
      </c>
      <c r="AO47" s="103" t="str">
        <f t="shared" si="217"/>
        <v>NC</v>
      </c>
      <c r="AP47" s="103" t="str">
        <f t="shared" si="218"/>
        <v>NC</v>
      </c>
      <c r="AQ47" s="103" t="str">
        <f t="shared" si="219"/>
        <v>NC</v>
      </c>
      <c r="AR47" s="103" t="str">
        <f t="shared" si="220"/>
        <v>NC</v>
      </c>
      <c r="AS47" s="103" t="str">
        <f t="shared" si="221"/>
        <v>NC</v>
      </c>
      <c r="AT47" s="103" t="str">
        <f t="shared" si="222"/>
        <v>NC</v>
      </c>
      <c r="AU47" s="103" t="str">
        <f t="shared" si="223"/>
        <v>NC</v>
      </c>
      <c r="AV47" s="103" t="str">
        <f t="shared" si="224"/>
        <v>NC</v>
      </c>
      <c r="AW47" s="103" t="str">
        <f t="shared" si="225"/>
        <v>NC</v>
      </c>
      <c r="AX47" s="30">
        <v>39</v>
      </c>
      <c r="AY47" s="100" t="s">
        <v>63</v>
      </c>
      <c r="AZ47" s="100" t="s">
        <v>63</v>
      </c>
      <c r="BA47" s="100" t="s">
        <v>63</v>
      </c>
      <c r="BB47" s="92" t="s">
        <v>63</v>
      </c>
      <c r="BC47" s="92" t="s">
        <v>63</v>
      </c>
      <c r="BD47" s="92" t="s">
        <v>63</v>
      </c>
      <c r="BE47" s="92" t="s">
        <v>63</v>
      </c>
      <c r="BF47" s="92" t="s">
        <v>63</v>
      </c>
      <c r="BG47" s="92" t="s">
        <v>63</v>
      </c>
      <c r="BH47" s="92" t="s">
        <v>63</v>
      </c>
      <c r="BI47" s="92" t="s">
        <v>63</v>
      </c>
      <c r="BJ47" s="93" t="s">
        <v>63</v>
      </c>
      <c r="BK47" s="93" t="s">
        <v>63</v>
      </c>
      <c r="BL47" s="92" t="s">
        <v>63</v>
      </c>
      <c r="BM47" s="93" t="s">
        <v>63</v>
      </c>
      <c r="BN47" s="92" t="s">
        <v>63</v>
      </c>
      <c r="BO47" s="92" t="s">
        <v>63</v>
      </c>
      <c r="BP47" s="92" t="s">
        <v>63</v>
      </c>
      <c r="BQ47" s="92" t="s">
        <v>63</v>
      </c>
      <c r="BR47" s="92" t="s">
        <v>63</v>
      </c>
      <c r="BS47" s="30">
        <v>39</v>
      </c>
      <c r="BT47" s="100" t="s">
        <v>62</v>
      </c>
      <c r="BU47" s="100" t="s">
        <v>62</v>
      </c>
      <c r="BV47" s="100" t="s">
        <v>62</v>
      </c>
      <c r="BW47" s="92" t="s">
        <v>62</v>
      </c>
      <c r="BX47" s="92" t="s">
        <v>62</v>
      </c>
      <c r="BY47" s="92" t="s">
        <v>62</v>
      </c>
      <c r="BZ47" s="92" t="s">
        <v>63</v>
      </c>
      <c r="CA47" s="92" t="s">
        <v>62</v>
      </c>
      <c r="CB47" s="92" t="s">
        <v>62</v>
      </c>
      <c r="CC47" s="92" t="s">
        <v>62</v>
      </c>
      <c r="CD47" s="92" t="s">
        <v>63</v>
      </c>
      <c r="CE47" s="93" t="s">
        <v>62</v>
      </c>
      <c r="CF47" s="93" t="s">
        <v>62</v>
      </c>
      <c r="CG47" s="92" t="s">
        <v>63</v>
      </c>
      <c r="CH47" s="93" t="s">
        <v>62</v>
      </c>
      <c r="CI47" s="92" t="s">
        <v>63</v>
      </c>
      <c r="CJ47" s="92" t="s">
        <v>62</v>
      </c>
      <c r="CK47" s="92" t="s">
        <v>62</v>
      </c>
      <c r="CL47" s="92" t="s">
        <v>62</v>
      </c>
      <c r="CM47" s="92" t="s">
        <v>62</v>
      </c>
      <c r="CN47" s="30">
        <v>39</v>
      </c>
      <c r="CO47" s="121" t="s">
        <v>62</v>
      </c>
      <c r="CP47" s="121" t="s">
        <v>62</v>
      </c>
      <c r="CQ47" s="121" t="s">
        <v>62</v>
      </c>
      <c r="CR47" s="113" t="s">
        <v>62</v>
      </c>
      <c r="CS47" s="113" t="s">
        <v>62</v>
      </c>
      <c r="CT47" s="113" t="s">
        <v>62</v>
      </c>
      <c r="CU47" s="113" t="s">
        <v>62</v>
      </c>
      <c r="CV47" s="113" t="s">
        <v>62</v>
      </c>
      <c r="CW47" s="113" t="s">
        <v>62</v>
      </c>
      <c r="CX47" s="113" t="s">
        <v>62</v>
      </c>
      <c r="CY47" s="113" t="s">
        <v>63</v>
      </c>
      <c r="CZ47" s="114" t="s">
        <v>62</v>
      </c>
      <c r="DA47" s="114" t="s">
        <v>62</v>
      </c>
      <c r="DB47" s="113" t="s">
        <v>62</v>
      </c>
      <c r="DC47" s="114" t="s">
        <v>62</v>
      </c>
      <c r="DD47" s="113" t="s">
        <v>62</v>
      </c>
      <c r="DE47" s="113" t="s">
        <v>62</v>
      </c>
      <c r="DF47" s="113" t="s">
        <v>62</v>
      </c>
      <c r="DG47" s="113" t="s">
        <v>62</v>
      </c>
      <c r="DH47" s="113" t="s">
        <v>62</v>
      </c>
      <c r="DI47" s="30">
        <v>39</v>
      </c>
      <c r="DJ47" s="42" t="str">
        <f t="shared" si="226"/>
        <v>NO CUMPLE</v>
      </c>
      <c r="DK47" s="42" t="str">
        <f t="shared" si="227"/>
        <v>NO CUMPLE</v>
      </c>
      <c r="DL47" s="42" t="str">
        <f t="shared" si="228"/>
        <v>NO CUMPLE</v>
      </c>
      <c r="DM47" s="42" t="str">
        <f t="shared" si="229"/>
        <v>NO CUMPLE</v>
      </c>
      <c r="DN47" s="42" t="str">
        <f t="shared" si="230"/>
        <v>NO CUMPLE</v>
      </c>
      <c r="DO47" s="42" t="str">
        <f t="shared" si="231"/>
        <v>NO CUMPLE</v>
      </c>
      <c r="DP47" s="42" t="str">
        <f t="shared" si="232"/>
        <v>NO CUMPLE</v>
      </c>
      <c r="DQ47" s="42" t="str">
        <f t="shared" si="233"/>
        <v>NO CUMPLE</v>
      </c>
      <c r="DR47" s="42" t="str">
        <f t="shared" si="234"/>
        <v>NO CUMPLE</v>
      </c>
      <c r="DS47" s="42" t="str">
        <f t="shared" si="235"/>
        <v>NO CUMPLE</v>
      </c>
      <c r="DT47" s="42" t="str">
        <f t="shared" si="236"/>
        <v>NO CUMPLE</v>
      </c>
      <c r="DU47" s="42" t="str">
        <f t="shared" si="237"/>
        <v>NO CUMPLE</v>
      </c>
      <c r="DV47" s="42" t="str">
        <f t="shared" si="238"/>
        <v>NO CUMPLE</v>
      </c>
      <c r="DW47" s="42" t="str">
        <f t="shared" si="239"/>
        <v>NO CUMPLE</v>
      </c>
      <c r="DX47" s="42" t="str">
        <f t="shared" si="240"/>
        <v>NO CUMPLE</v>
      </c>
      <c r="DY47" s="42" t="str">
        <f t="shared" si="241"/>
        <v>NO CUMPLE</v>
      </c>
      <c r="DZ47" s="42" t="str">
        <f t="shared" si="242"/>
        <v>NO CUMPLE</v>
      </c>
      <c r="EA47" s="42" t="str">
        <f t="shared" si="243"/>
        <v>NO CUMPLE</v>
      </c>
      <c r="EB47" s="42" t="str">
        <f t="shared" si="244"/>
        <v>NO CUMPLE</v>
      </c>
      <c r="EC47" s="42" t="str">
        <f t="shared" si="245"/>
        <v>NO CUMPLE</v>
      </c>
      <c r="ED47" s="30">
        <v>39</v>
      </c>
      <c r="EE47" s="129" t="s">
        <v>61</v>
      </c>
      <c r="EF47" s="129" t="s">
        <v>61</v>
      </c>
      <c r="EG47" s="129" t="s">
        <v>61</v>
      </c>
      <c r="EH47" s="65" t="s">
        <v>61</v>
      </c>
      <c r="EI47" s="65" t="s">
        <v>61</v>
      </c>
      <c r="EJ47" s="65" t="s">
        <v>61</v>
      </c>
      <c r="EK47" s="65" t="s">
        <v>61</v>
      </c>
      <c r="EL47" s="65" t="s">
        <v>61</v>
      </c>
      <c r="EM47" s="65" t="s">
        <v>61</v>
      </c>
      <c r="EN47" s="65" t="s">
        <v>61</v>
      </c>
      <c r="EO47" s="65" t="s">
        <v>61</v>
      </c>
      <c r="EP47" s="123" t="s">
        <v>61</v>
      </c>
      <c r="EQ47" s="123" t="s">
        <v>61</v>
      </c>
      <c r="ER47" s="65" t="s">
        <v>61</v>
      </c>
      <c r="ES47" s="123" t="s">
        <v>61</v>
      </c>
      <c r="ET47" s="65" t="s">
        <v>61</v>
      </c>
      <c r="EU47" s="65" t="s">
        <v>61</v>
      </c>
      <c r="EV47" s="65" t="s">
        <v>61</v>
      </c>
      <c r="EW47" s="65" t="s">
        <v>61</v>
      </c>
      <c r="EX47" s="65" t="s">
        <v>61</v>
      </c>
      <c r="EY47" s="30">
        <v>39</v>
      </c>
      <c r="EZ47" s="129" t="s">
        <v>61</v>
      </c>
      <c r="FA47" s="129" t="s">
        <v>61</v>
      </c>
      <c r="FB47" s="129" t="s">
        <v>61</v>
      </c>
      <c r="FC47" s="65" t="s">
        <v>61</v>
      </c>
      <c r="FD47" s="65" t="s">
        <v>61</v>
      </c>
      <c r="FE47" s="65" t="s">
        <v>61</v>
      </c>
      <c r="FF47" s="65" t="s">
        <v>61</v>
      </c>
      <c r="FG47" s="65" t="s">
        <v>61</v>
      </c>
      <c r="FH47" s="65" t="s">
        <v>61</v>
      </c>
      <c r="FI47" s="65" t="s">
        <v>61</v>
      </c>
      <c r="FJ47" s="65" t="s">
        <v>61</v>
      </c>
      <c r="FK47" s="123" t="s">
        <v>61</v>
      </c>
      <c r="FL47" s="123" t="s">
        <v>61</v>
      </c>
      <c r="FM47" s="65" t="s">
        <v>61</v>
      </c>
      <c r="FN47" s="123" t="s">
        <v>61</v>
      </c>
      <c r="FO47" s="65" t="s">
        <v>61</v>
      </c>
      <c r="FP47" s="65" t="s">
        <v>61</v>
      </c>
      <c r="FQ47" s="65" t="s">
        <v>61</v>
      </c>
      <c r="FR47" s="65" t="s">
        <v>61</v>
      </c>
      <c r="FS47" s="65" t="s">
        <v>61</v>
      </c>
      <c r="FT47" s="30">
        <v>39</v>
      </c>
      <c r="FU47" s="24" t="str">
        <f t="shared" si="246"/>
        <v/>
      </c>
      <c r="FV47" s="24" t="str">
        <f t="shared" si="247"/>
        <v/>
      </c>
      <c r="FW47" s="24" t="str">
        <f t="shared" si="248"/>
        <v/>
      </c>
      <c r="FX47" s="24" t="str">
        <f t="shared" si="249"/>
        <v/>
      </c>
      <c r="FY47" s="24" t="str">
        <f t="shared" si="250"/>
        <v/>
      </c>
      <c r="FZ47" s="24" t="str">
        <f t="shared" si="251"/>
        <v/>
      </c>
      <c r="GA47" s="24" t="str">
        <f t="shared" si="252"/>
        <v/>
      </c>
      <c r="GB47" s="24" t="str">
        <f t="shared" si="253"/>
        <v/>
      </c>
      <c r="GC47" s="24" t="str">
        <f t="shared" si="254"/>
        <v/>
      </c>
      <c r="GD47" s="24" t="str">
        <f t="shared" si="255"/>
        <v/>
      </c>
      <c r="GE47" s="24" t="str">
        <f t="shared" si="256"/>
        <v/>
      </c>
      <c r="GF47" s="24" t="str">
        <f t="shared" si="257"/>
        <v/>
      </c>
      <c r="GG47" s="24" t="str">
        <f t="shared" si="258"/>
        <v/>
      </c>
      <c r="GH47" s="24" t="str">
        <f t="shared" si="259"/>
        <v/>
      </c>
      <c r="GI47" s="24" t="str">
        <f t="shared" si="260"/>
        <v/>
      </c>
      <c r="GJ47" s="24" t="str">
        <f t="shared" si="261"/>
        <v/>
      </c>
      <c r="GK47" s="24" t="str">
        <f t="shared" si="262"/>
        <v/>
      </c>
      <c r="GL47" s="24" t="str">
        <f t="shared" si="263"/>
        <v/>
      </c>
      <c r="GM47" s="24" t="str">
        <f t="shared" si="264"/>
        <v/>
      </c>
      <c r="GN47" s="24" t="str">
        <f t="shared" si="265"/>
        <v/>
      </c>
      <c r="GO47" s="24">
        <v>6369473.8100000005</v>
      </c>
      <c r="GP47" s="24">
        <v>6369473.8100000005</v>
      </c>
      <c r="GQ47" s="44">
        <f t="shared" si="266"/>
        <v>0</v>
      </c>
      <c r="GR47" s="44">
        <f t="shared" si="156"/>
        <v>0</v>
      </c>
      <c r="GS47" s="145">
        <f t="shared" si="203"/>
        <v>0</v>
      </c>
      <c r="GT47" s="45">
        <f t="shared" si="205"/>
        <v>0</v>
      </c>
      <c r="GU47" s="30">
        <v>39</v>
      </c>
      <c r="GV47" s="46" t="str">
        <f t="shared" si="267"/>
        <v/>
      </c>
      <c r="GW47" s="46" t="str">
        <f t="shared" si="268"/>
        <v/>
      </c>
      <c r="GX47" s="46" t="str">
        <f t="shared" si="269"/>
        <v/>
      </c>
      <c r="GY47" s="46" t="str">
        <f t="shared" si="270"/>
        <v/>
      </c>
      <c r="GZ47" s="46" t="str">
        <f t="shared" si="271"/>
        <v/>
      </c>
      <c r="HA47" s="46" t="str">
        <f t="shared" si="272"/>
        <v/>
      </c>
      <c r="HB47" s="46" t="str">
        <f t="shared" si="273"/>
        <v/>
      </c>
      <c r="HC47" s="46" t="str">
        <f t="shared" si="274"/>
        <v/>
      </c>
      <c r="HD47" s="46" t="str">
        <f t="shared" si="275"/>
        <v/>
      </c>
      <c r="HE47" s="46" t="str">
        <f t="shared" si="276"/>
        <v/>
      </c>
      <c r="HF47" s="46" t="str">
        <f t="shared" si="277"/>
        <v/>
      </c>
      <c r="HG47" s="46" t="str">
        <f t="shared" si="278"/>
        <v/>
      </c>
      <c r="HH47" s="46" t="str">
        <f t="shared" si="279"/>
        <v/>
      </c>
      <c r="HI47" s="46" t="str">
        <f t="shared" si="280"/>
        <v/>
      </c>
      <c r="HJ47" s="46" t="str">
        <f t="shared" si="281"/>
        <v/>
      </c>
      <c r="HK47" s="46" t="str">
        <f t="shared" si="282"/>
        <v/>
      </c>
      <c r="HL47" s="46" t="str">
        <f t="shared" si="283"/>
        <v/>
      </c>
      <c r="HM47" s="46" t="str">
        <f t="shared" si="284"/>
        <v/>
      </c>
      <c r="HN47" s="46" t="str">
        <f t="shared" si="285"/>
        <v/>
      </c>
      <c r="HO47" s="46" t="str">
        <f t="shared" si="286"/>
        <v/>
      </c>
      <c r="HP47" s="30">
        <v>39</v>
      </c>
      <c r="HQ47" s="47" t="str">
        <f t="shared" si="287"/>
        <v/>
      </c>
      <c r="HR47" s="47" t="str">
        <f t="shared" si="288"/>
        <v/>
      </c>
      <c r="HS47" s="47" t="str">
        <f t="shared" si="289"/>
        <v/>
      </c>
      <c r="HT47" s="47" t="str">
        <f t="shared" si="290"/>
        <v/>
      </c>
      <c r="HU47" s="47" t="str">
        <f t="shared" si="291"/>
        <v/>
      </c>
      <c r="HV47" s="47" t="str">
        <f t="shared" si="292"/>
        <v/>
      </c>
      <c r="HW47" s="47" t="str">
        <f t="shared" si="293"/>
        <v/>
      </c>
      <c r="HX47" s="47" t="str">
        <f t="shared" si="294"/>
        <v/>
      </c>
      <c r="HY47" s="47" t="str">
        <f t="shared" si="295"/>
        <v/>
      </c>
      <c r="HZ47" s="47" t="str">
        <f t="shared" si="296"/>
        <v/>
      </c>
      <c r="IA47" s="47" t="str">
        <f t="shared" si="297"/>
        <v/>
      </c>
      <c r="IB47" s="47" t="str">
        <f t="shared" si="298"/>
        <v/>
      </c>
      <c r="IC47" s="47" t="str">
        <f t="shared" si="299"/>
        <v/>
      </c>
      <c r="ID47" s="47" t="str">
        <f t="shared" si="300"/>
        <v/>
      </c>
      <c r="IE47" s="47" t="str">
        <f t="shared" si="301"/>
        <v/>
      </c>
      <c r="IF47" s="47" t="str">
        <f t="shared" si="302"/>
        <v/>
      </c>
      <c r="IG47" s="47" t="str">
        <f t="shared" si="303"/>
        <v/>
      </c>
      <c r="IH47" s="47" t="str">
        <f t="shared" si="304"/>
        <v/>
      </c>
      <c r="II47" s="47" t="str">
        <f t="shared" si="305"/>
        <v/>
      </c>
      <c r="IJ47" s="47" t="str">
        <f t="shared" si="306"/>
        <v/>
      </c>
      <c r="IK47" s="30">
        <v>39</v>
      </c>
      <c r="IL47" s="48" t="str">
        <f t="shared" si="158"/>
        <v/>
      </c>
      <c r="IM47" s="48" t="str">
        <f t="shared" si="159"/>
        <v/>
      </c>
      <c r="IN47" s="48" t="str">
        <f t="shared" si="160"/>
        <v/>
      </c>
      <c r="IO47" s="48" t="str">
        <f t="shared" si="161"/>
        <v/>
      </c>
      <c r="IP47" s="48" t="str">
        <f t="shared" si="162"/>
        <v/>
      </c>
      <c r="IQ47" s="48" t="str">
        <f t="shared" si="163"/>
        <v/>
      </c>
      <c r="IR47" s="48" t="str">
        <f t="shared" si="164"/>
        <v/>
      </c>
      <c r="IS47" s="48" t="str">
        <f t="shared" si="165"/>
        <v/>
      </c>
      <c r="IT47" s="48" t="str">
        <f t="shared" si="166"/>
        <v/>
      </c>
      <c r="IU47" s="48" t="str">
        <f t="shared" si="167"/>
        <v/>
      </c>
      <c r="IV47" s="48" t="str">
        <f t="shared" si="168"/>
        <v/>
      </c>
      <c r="IW47" s="48" t="str">
        <f t="shared" si="169"/>
        <v/>
      </c>
      <c r="IX47" s="48" t="str">
        <f t="shared" si="170"/>
        <v/>
      </c>
      <c r="IY47" s="48" t="str">
        <f t="shared" si="171"/>
        <v/>
      </c>
      <c r="IZ47" s="48" t="str">
        <f t="shared" si="172"/>
        <v/>
      </c>
      <c r="JA47" s="48" t="str">
        <f t="shared" si="173"/>
        <v/>
      </c>
      <c r="JB47" s="48" t="str">
        <f t="shared" si="174"/>
        <v/>
      </c>
      <c r="JC47" s="48" t="str">
        <f t="shared" si="175"/>
        <v/>
      </c>
      <c r="JD47" s="48" t="str">
        <f t="shared" si="176"/>
        <v/>
      </c>
      <c r="JE47" s="48" t="str">
        <f t="shared" si="177"/>
        <v/>
      </c>
      <c r="JF47" s="49">
        <f t="shared" si="307"/>
        <v>0</v>
      </c>
      <c r="JG47" s="49">
        <f t="shared" si="178"/>
        <v>0</v>
      </c>
      <c r="JH47" s="30">
        <v>39</v>
      </c>
      <c r="JI47" s="50" t="str">
        <f t="shared" si="179"/>
        <v/>
      </c>
      <c r="JJ47" s="50" t="str">
        <f t="shared" si="180"/>
        <v/>
      </c>
      <c r="JK47" s="50" t="str">
        <f t="shared" si="181"/>
        <v/>
      </c>
      <c r="JL47" s="50" t="str">
        <f t="shared" si="182"/>
        <v/>
      </c>
      <c r="JM47" s="50" t="str">
        <f t="shared" si="183"/>
        <v/>
      </c>
      <c r="JN47" s="50" t="str">
        <f t="shared" si="184"/>
        <v/>
      </c>
      <c r="JO47" s="50" t="str">
        <f t="shared" si="185"/>
        <v/>
      </c>
      <c r="JP47" s="50" t="str">
        <f t="shared" si="186"/>
        <v/>
      </c>
      <c r="JQ47" s="50" t="str">
        <f t="shared" si="187"/>
        <v/>
      </c>
      <c r="JR47" s="50" t="str">
        <f t="shared" si="188"/>
        <v/>
      </c>
      <c r="JS47" s="50" t="str">
        <f t="shared" si="189"/>
        <v/>
      </c>
      <c r="JT47" s="50" t="str">
        <f t="shared" si="190"/>
        <v/>
      </c>
      <c r="JU47" s="50" t="str">
        <f t="shared" si="191"/>
        <v/>
      </c>
      <c r="JV47" s="50" t="str">
        <f t="shared" si="192"/>
        <v/>
      </c>
      <c r="JW47" s="50" t="str">
        <f t="shared" si="193"/>
        <v/>
      </c>
      <c r="JX47" s="50" t="str">
        <f t="shared" si="194"/>
        <v/>
      </c>
      <c r="JY47" s="50" t="str">
        <f t="shared" si="195"/>
        <v/>
      </c>
      <c r="JZ47" s="50" t="str">
        <f t="shared" si="196"/>
        <v/>
      </c>
      <c r="KA47" s="50" t="str">
        <f t="shared" si="197"/>
        <v/>
      </c>
      <c r="KB47" s="50" t="str">
        <f t="shared" si="198"/>
        <v/>
      </c>
      <c r="KC47" s="30">
        <v>39</v>
      </c>
      <c r="KD47" s="121"/>
      <c r="KE47" s="121"/>
      <c r="KF47" s="121"/>
      <c r="KG47" s="130"/>
      <c r="KH47" s="130"/>
      <c r="KI47" s="130"/>
      <c r="KJ47" s="130"/>
      <c r="KK47" s="130"/>
      <c r="KL47" s="130"/>
      <c r="KM47" s="130"/>
      <c r="KN47" s="130"/>
      <c r="KO47" s="131"/>
      <c r="KP47" s="131"/>
      <c r="KQ47" s="130"/>
      <c r="KR47" s="131"/>
      <c r="KS47" s="130"/>
      <c r="KT47" s="130"/>
      <c r="KU47" s="130"/>
      <c r="KV47" s="130"/>
      <c r="KW47" s="130"/>
      <c r="KX47" s="30">
        <v>39</v>
      </c>
      <c r="KY47" s="67">
        <f t="shared" si="308"/>
        <v>0</v>
      </c>
      <c r="KZ47" s="67">
        <f t="shared" si="309"/>
        <v>0</v>
      </c>
      <c r="LA47" s="67">
        <f t="shared" si="310"/>
        <v>0</v>
      </c>
      <c r="LB47" s="67">
        <f t="shared" si="311"/>
        <v>0</v>
      </c>
      <c r="LC47" s="67">
        <f t="shared" si="312"/>
        <v>0</v>
      </c>
      <c r="LD47" s="67">
        <f t="shared" si="313"/>
        <v>0</v>
      </c>
      <c r="LE47" s="67">
        <f t="shared" si="314"/>
        <v>0</v>
      </c>
      <c r="LF47" s="67">
        <f t="shared" si="315"/>
        <v>0</v>
      </c>
      <c r="LG47" s="67">
        <f t="shared" si="316"/>
        <v>0</v>
      </c>
      <c r="LH47" s="67">
        <f t="shared" si="317"/>
        <v>0</v>
      </c>
      <c r="LI47" s="67">
        <f t="shared" si="318"/>
        <v>0</v>
      </c>
      <c r="LJ47" s="67">
        <f t="shared" si="319"/>
        <v>0</v>
      </c>
      <c r="LK47" s="67">
        <f t="shared" si="320"/>
        <v>0</v>
      </c>
      <c r="LL47" s="67">
        <f t="shared" si="321"/>
        <v>0</v>
      </c>
      <c r="LM47" s="67">
        <f t="shared" si="322"/>
        <v>0</v>
      </c>
      <c r="LN47" s="67">
        <f t="shared" si="323"/>
        <v>0</v>
      </c>
      <c r="LO47" s="67">
        <f t="shared" si="324"/>
        <v>0</v>
      </c>
      <c r="LP47" s="67">
        <f t="shared" si="325"/>
        <v>0</v>
      </c>
      <c r="LQ47" s="67">
        <f t="shared" si="326"/>
        <v>0</v>
      </c>
      <c r="LR47" s="67">
        <f t="shared" si="327"/>
        <v>0</v>
      </c>
      <c r="LS47" s="30">
        <v>39</v>
      </c>
      <c r="LT47" s="51" t="str">
        <f t="shared" si="328"/>
        <v/>
      </c>
      <c r="LU47" s="51" t="str">
        <f t="shared" si="329"/>
        <v/>
      </c>
      <c r="LV47" s="51" t="str">
        <f t="shared" si="330"/>
        <v/>
      </c>
      <c r="LW47" s="51" t="str">
        <f t="shared" si="331"/>
        <v/>
      </c>
      <c r="LX47" s="51" t="str">
        <f t="shared" si="332"/>
        <v/>
      </c>
      <c r="LY47" s="51" t="str">
        <f t="shared" si="333"/>
        <v/>
      </c>
      <c r="LZ47" s="51" t="str">
        <f t="shared" si="334"/>
        <v/>
      </c>
      <c r="MA47" s="51" t="str">
        <f t="shared" si="335"/>
        <v/>
      </c>
      <c r="MB47" s="51" t="str">
        <f t="shared" si="336"/>
        <v/>
      </c>
      <c r="MC47" s="51" t="str">
        <f t="shared" si="337"/>
        <v/>
      </c>
      <c r="MD47" s="51" t="str">
        <f t="shared" si="338"/>
        <v/>
      </c>
      <c r="ME47" s="51" t="str">
        <f t="shared" si="339"/>
        <v/>
      </c>
      <c r="MF47" s="51" t="str">
        <f t="shared" si="340"/>
        <v/>
      </c>
      <c r="MG47" s="51" t="str">
        <f t="shared" si="341"/>
        <v/>
      </c>
      <c r="MH47" s="51" t="str">
        <f t="shared" si="342"/>
        <v/>
      </c>
      <c r="MI47" s="51" t="str">
        <f t="shared" si="343"/>
        <v/>
      </c>
      <c r="MJ47" s="51" t="str">
        <f t="shared" si="344"/>
        <v/>
      </c>
      <c r="MK47" s="51" t="str">
        <f t="shared" si="345"/>
        <v/>
      </c>
      <c r="ML47" s="51" t="str">
        <f t="shared" si="346"/>
        <v/>
      </c>
      <c r="MM47" s="51" t="str">
        <f t="shared" si="347"/>
        <v/>
      </c>
      <c r="MN47" s="144">
        <f t="shared" si="348"/>
        <v>0</v>
      </c>
      <c r="MO47" s="29" t="str">
        <f t="shared" si="349"/>
        <v>DESIERTO</v>
      </c>
      <c r="MP47" s="68" t="str">
        <f t="shared" si="350"/>
        <v>DESIERTO</v>
      </c>
      <c r="MQ47" s="30">
        <v>39</v>
      </c>
      <c r="MR47" s="137" t="str">
        <f t="shared" si="199"/>
        <v>D</v>
      </c>
      <c r="MS47" s="137">
        <f t="shared" si="200"/>
        <v>6369473.8100000005</v>
      </c>
    </row>
    <row r="48" spans="2:357" s="53" customFormat="1" ht="22.5" x14ac:dyDescent="0.15">
      <c r="B48" s="73" t="s">
        <v>95</v>
      </c>
      <c r="C48" s="81" t="s">
        <v>121</v>
      </c>
      <c r="D48" s="73" t="s">
        <v>122</v>
      </c>
      <c r="E48" s="76" t="s">
        <v>128</v>
      </c>
      <c r="F48" s="72">
        <v>14</v>
      </c>
      <c r="G48" s="23">
        <v>23006088.382199999</v>
      </c>
      <c r="H48" s="29">
        <v>40</v>
      </c>
      <c r="I48" s="105" t="s">
        <v>61</v>
      </c>
      <c r="J48" s="105" t="s">
        <v>61</v>
      </c>
      <c r="K48" s="105" t="s">
        <v>61</v>
      </c>
      <c r="L48" s="101" t="s">
        <v>61</v>
      </c>
      <c r="M48" s="101" t="s">
        <v>61</v>
      </c>
      <c r="N48" s="86">
        <v>21691320</v>
      </c>
      <c r="O48" s="101" t="s">
        <v>61</v>
      </c>
      <c r="P48" s="101" t="s">
        <v>61</v>
      </c>
      <c r="Q48" s="101" t="s">
        <v>61</v>
      </c>
      <c r="R48" s="101" t="s">
        <v>61</v>
      </c>
      <c r="S48" s="101" t="s">
        <v>61</v>
      </c>
      <c r="T48" s="102" t="s">
        <v>61</v>
      </c>
      <c r="U48" s="86">
        <v>22707580</v>
      </c>
      <c r="V48" s="101" t="s">
        <v>61</v>
      </c>
      <c r="W48" s="86">
        <v>20949999.98</v>
      </c>
      <c r="X48" s="101" t="s">
        <v>61</v>
      </c>
      <c r="Y48" s="101" t="s">
        <v>61</v>
      </c>
      <c r="Z48" s="101" t="s">
        <v>61</v>
      </c>
      <c r="AA48" s="101" t="s">
        <v>61</v>
      </c>
      <c r="AB48" s="101" t="s">
        <v>61</v>
      </c>
      <c r="AC48" s="41">
        <v>40</v>
      </c>
      <c r="AD48" s="103" t="str">
        <f t="shared" si="206"/>
        <v>NC</v>
      </c>
      <c r="AE48" s="103" t="str">
        <f t="shared" si="207"/>
        <v>NC</v>
      </c>
      <c r="AF48" s="103" t="str">
        <f t="shared" si="208"/>
        <v>NC</v>
      </c>
      <c r="AG48" s="103" t="str">
        <f t="shared" si="209"/>
        <v>NC</v>
      </c>
      <c r="AH48" s="103" t="str">
        <f t="shared" si="210"/>
        <v>NC</v>
      </c>
      <c r="AI48" s="103">
        <f t="shared" si="211"/>
        <v>21691320</v>
      </c>
      <c r="AJ48" s="103" t="str">
        <f t="shared" si="212"/>
        <v>NC</v>
      </c>
      <c r="AK48" s="103" t="str">
        <f t="shared" si="213"/>
        <v>NC</v>
      </c>
      <c r="AL48" s="103" t="str">
        <f t="shared" si="214"/>
        <v>NC</v>
      </c>
      <c r="AM48" s="103" t="str">
        <f t="shared" si="215"/>
        <v>NC</v>
      </c>
      <c r="AN48" s="103" t="str">
        <f t="shared" si="216"/>
        <v>NC</v>
      </c>
      <c r="AO48" s="103" t="str">
        <f t="shared" si="217"/>
        <v>NC</v>
      </c>
      <c r="AP48" s="103">
        <f t="shared" si="218"/>
        <v>22707580</v>
      </c>
      <c r="AQ48" s="103" t="str">
        <f t="shared" si="219"/>
        <v>NC</v>
      </c>
      <c r="AR48" s="103">
        <f t="shared" si="220"/>
        <v>20949999.98</v>
      </c>
      <c r="AS48" s="103" t="str">
        <f t="shared" si="221"/>
        <v>NC</v>
      </c>
      <c r="AT48" s="103" t="str">
        <f t="shared" si="222"/>
        <v>NC</v>
      </c>
      <c r="AU48" s="103" t="str">
        <f t="shared" si="223"/>
        <v>NC</v>
      </c>
      <c r="AV48" s="103" t="str">
        <f t="shared" si="224"/>
        <v>NC</v>
      </c>
      <c r="AW48" s="103" t="str">
        <f t="shared" si="225"/>
        <v>NC</v>
      </c>
      <c r="AX48" s="29">
        <v>40</v>
      </c>
      <c r="AY48" s="94" t="s">
        <v>63</v>
      </c>
      <c r="AZ48" s="94" t="s">
        <v>63</v>
      </c>
      <c r="BA48" s="94" t="s">
        <v>63</v>
      </c>
      <c r="BB48" s="92" t="s">
        <v>63</v>
      </c>
      <c r="BC48" s="92" t="s">
        <v>63</v>
      </c>
      <c r="BD48" s="90" t="s">
        <v>63</v>
      </c>
      <c r="BE48" s="92" t="s">
        <v>63</v>
      </c>
      <c r="BF48" s="92" t="s">
        <v>63</v>
      </c>
      <c r="BG48" s="92" t="s">
        <v>63</v>
      </c>
      <c r="BH48" s="92" t="s">
        <v>63</v>
      </c>
      <c r="BI48" s="92" t="s">
        <v>63</v>
      </c>
      <c r="BJ48" s="93" t="s">
        <v>63</v>
      </c>
      <c r="BK48" s="90" t="s">
        <v>62</v>
      </c>
      <c r="BL48" s="92" t="s">
        <v>63</v>
      </c>
      <c r="BM48" s="90" t="s">
        <v>63</v>
      </c>
      <c r="BN48" s="92" t="s">
        <v>63</v>
      </c>
      <c r="BO48" s="92" t="s">
        <v>63</v>
      </c>
      <c r="BP48" s="92" t="s">
        <v>63</v>
      </c>
      <c r="BQ48" s="92" t="s">
        <v>63</v>
      </c>
      <c r="BR48" s="92" t="s">
        <v>63</v>
      </c>
      <c r="BS48" s="30">
        <v>40</v>
      </c>
      <c r="BT48" s="94" t="s">
        <v>62</v>
      </c>
      <c r="BU48" s="94" t="s">
        <v>62</v>
      </c>
      <c r="BV48" s="94" t="s">
        <v>62</v>
      </c>
      <c r="BW48" s="92" t="s">
        <v>62</v>
      </c>
      <c r="BX48" s="92" t="s">
        <v>62</v>
      </c>
      <c r="BY48" s="104" t="s">
        <v>62</v>
      </c>
      <c r="BZ48" s="92" t="s">
        <v>63</v>
      </c>
      <c r="CA48" s="92" t="s">
        <v>62</v>
      </c>
      <c r="CB48" s="92" t="s">
        <v>62</v>
      </c>
      <c r="CC48" s="92" t="s">
        <v>62</v>
      </c>
      <c r="CD48" s="92" t="s">
        <v>63</v>
      </c>
      <c r="CE48" s="93" t="s">
        <v>62</v>
      </c>
      <c r="CF48" s="104" t="s">
        <v>62</v>
      </c>
      <c r="CG48" s="92" t="s">
        <v>63</v>
      </c>
      <c r="CH48" s="104" t="s">
        <v>62</v>
      </c>
      <c r="CI48" s="92" t="s">
        <v>63</v>
      </c>
      <c r="CJ48" s="92" t="s">
        <v>62</v>
      </c>
      <c r="CK48" s="92" t="s">
        <v>62</v>
      </c>
      <c r="CL48" s="92" t="s">
        <v>62</v>
      </c>
      <c r="CM48" s="92" t="s">
        <v>62</v>
      </c>
      <c r="CN48" s="30">
        <v>40</v>
      </c>
      <c r="CO48" s="115" t="s">
        <v>62</v>
      </c>
      <c r="CP48" s="115" t="s">
        <v>62</v>
      </c>
      <c r="CQ48" s="115" t="s">
        <v>62</v>
      </c>
      <c r="CR48" s="113" t="s">
        <v>62</v>
      </c>
      <c r="CS48" s="113" t="s">
        <v>62</v>
      </c>
      <c r="CT48" s="112" t="s">
        <v>62</v>
      </c>
      <c r="CU48" s="113" t="s">
        <v>62</v>
      </c>
      <c r="CV48" s="113" t="s">
        <v>62</v>
      </c>
      <c r="CW48" s="113" t="s">
        <v>62</v>
      </c>
      <c r="CX48" s="113" t="s">
        <v>62</v>
      </c>
      <c r="CY48" s="113" t="s">
        <v>63</v>
      </c>
      <c r="CZ48" s="114" t="s">
        <v>62</v>
      </c>
      <c r="DA48" s="112" t="s">
        <v>62</v>
      </c>
      <c r="DB48" s="113" t="s">
        <v>62</v>
      </c>
      <c r="DC48" s="112" t="s">
        <v>62</v>
      </c>
      <c r="DD48" s="113" t="s">
        <v>62</v>
      </c>
      <c r="DE48" s="113" t="s">
        <v>62</v>
      </c>
      <c r="DF48" s="113" t="s">
        <v>62</v>
      </c>
      <c r="DG48" s="113" t="s">
        <v>62</v>
      </c>
      <c r="DH48" s="113" t="s">
        <v>62</v>
      </c>
      <c r="DI48" s="30">
        <v>40</v>
      </c>
      <c r="DJ48" s="42" t="str">
        <f t="shared" si="226"/>
        <v>NO CUMPLE</v>
      </c>
      <c r="DK48" s="42" t="str">
        <f t="shared" si="227"/>
        <v>NO CUMPLE</v>
      </c>
      <c r="DL48" s="42" t="str">
        <f t="shared" si="228"/>
        <v>NO CUMPLE</v>
      </c>
      <c r="DM48" s="42" t="str">
        <f t="shared" si="229"/>
        <v>NO CUMPLE</v>
      </c>
      <c r="DN48" s="42" t="str">
        <f t="shared" si="230"/>
        <v>NO CUMPLE</v>
      </c>
      <c r="DO48" s="42" t="str">
        <f t="shared" si="231"/>
        <v>NO CUMPLE</v>
      </c>
      <c r="DP48" s="42" t="str">
        <f t="shared" si="232"/>
        <v>NO CUMPLE</v>
      </c>
      <c r="DQ48" s="42" t="str">
        <f t="shared" si="233"/>
        <v>NO CUMPLE</v>
      </c>
      <c r="DR48" s="42" t="str">
        <f t="shared" si="234"/>
        <v>NO CUMPLE</v>
      </c>
      <c r="DS48" s="42" t="str">
        <f t="shared" si="235"/>
        <v>NO CUMPLE</v>
      </c>
      <c r="DT48" s="42" t="str">
        <f t="shared" si="236"/>
        <v>NO CUMPLE</v>
      </c>
      <c r="DU48" s="42" t="str">
        <f t="shared" si="237"/>
        <v>NO CUMPLE</v>
      </c>
      <c r="DV48" s="42" t="str">
        <f t="shared" si="238"/>
        <v>CUMPLE</v>
      </c>
      <c r="DW48" s="42" t="str">
        <f t="shared" si="239"/>
        <v>NO CUMPLE</v>
      </c>
      <c r="DX48" s="42" t="str">
        <f t="shared" si="240"/>
        <v>NO CUMPLE</v>
      </c>
      <c r="DY48" s="42" t="str">
        <f t="shared" si="241"/>
        <v>NO CUMPLE</v>
      </c>
      <c r="DZ48" s="42" t="str">
        <f t="shared" si="242"/>
        <v>NO CUMPLE</v>
      </c>
      <c r="EA48" s="42" t="str">
        <f t="shared" si="243"/>
        <v>NO CUMPLE</v>
      </c>
      <c r="EB48" s="42" t="str">
        <f t="shared" si="244"/>
        <v>NO CUMPLE</v>
      </c>
      <c r="EC48" s="42" t="str">
        <f t="shared" si="245"/>
        <v>NO CUMPLE</v>
      </c>
      <c r="ED48" s="30">
        <v>40</v>
      </c>
      <c r="EE48" s="124" t="s">
        <v>61</v>
      </c>
      <c r="EF48" s="124" t="s">
        <v>61</v>
      </c>
      <c r="EG48" s="124" t="s">
        <v>61</v>
      </c>
      <c r="EH48" s="65" t="s">
        <v>61</v>
      </c>
      <c r="EI48" s="65" t="s">
        <v>61</v>
      </c>
      <c r="EJ48" s="122" t="s">
        <v>62</v>
      </c>
      <c r="EK48" s="65" t="s">
        <v>61</v>
      </c>
      <c r="EL48" s="65" t="s">
        <v>61</v>
      </c>
      <c r="EM48" s="65" t="s">
        <v>61</v>
      </c>
      <c r="EN48" s="65" t="s">
        <v>61</v>
      </c>
      <c r="EO48" s="65" t="s">
        <v>61</v>
      </c>
      <c r="EP48" s="123" t="s">
        <v>61</v>
      </c>
      <c r="EQ48" s="122" t="s">
        <v>62</v>
      </c>
      <c r="ER48" s="65" t="s">
        <v>61</v>
      </c>
      <c r="ES48" s="122" t="s">
        <v>63</v>
      </c>
      <c r="ET48" s="65" t="s">
        <v>61</v>
      </c>
      <c r="EU48" s="65" t="s">
        <v>61</v>
      </c>
      <c r="EV48" s="65" t="s">
        <v>61</v>
      </c>
      <c r="EW48" s="65" t="s">
        <v>61</v>
      </c>
      <c r="EX48" s="65" t="s">
        <v>61</v>
      </c>
      <c r="EY48" s="30">
        <v>40</v>
      </c>
      <c r="EZ48" s="124" t="s">
        <v>61</v>
      </c>
      <c r="FA48" s="124" t="s">
        <v>61</v>
      </c>
      <c r="FB48" s="124" t="s">
        <v>61</v>
      </c>
      <c r="FC48" s="65" t="s">
        <v>61</v>
      </c>
      <c r="FD48" s="65" t="s">
        <v>61</v>
      </c>
      <c r="FE48" s="122" t="s">
        <v>63</v>
      </c>
      <c r="FF48" s="65" t="s">
        <v>61</v>
      </c>
      <c r="FG48" s="65" t="s">
        <v>61</v>
      </c>
      <c r="FH48" s="65" t="s">
        <v>61</v>
      </c>
      <c r="FI48" s="65" t="s">
        <v>61</v>
      </c>
      <c r="FJ48" s="65" t="s">
        <v>61</v>
      </c>
      <c r="FK48" s="123" t="s">
        <v>61</v>
      </c>
      <c r="FL48" s="122" t="s">
        <v>62</v>
      </c>
      <c r="FM48" s="65" t="s">
        <v>61</v>
      </c>
      <c r="FN48" s="122" t="s">
        <v>63</v>
      </c>
      <c r="FO48" s="65" t="s">
        <v>61</v>
      </c>
      <c r="FP48" s="65" t="s">
        <v>61</v>
      </c>
      <c r="FQ48" s="65" t="s">
        <v>61</v>
      </c>
      <c r="FR48" s="65" t="s">
        <v>61</v>
      </c>
      <c r="FS48" s="65" t="s">
        <v>61</v>
      </c>
      <c r="FT48" s="30">
        <v>40</v>
      </c>
      <c r="FU48" s="24" t="str">
        <f t="shared" si="246"/>
        <v/>
      </c>
      <c r="FV48" s="24" t="str">
        <f t="shared" si="247"/>
        <v/>
      </c>
      <c r="FW48" s="24" t="str">
        <f t="shared" si="248"/>
        <v/>
      </c>
      <c r="FX48" s="24" t="str">
        <f t="shared" si="249"/>
        <v/>
      </c>
      <c r="FY48" s="24" t="str">
        <f t="shared" si="250"/>
        <v/>
      </c>
      <c r="FZ48" s="24" t="str">
        <f t="shared" si="251"/>
        <v/>
      </c>
      <c r="GA48" s="24" t="str">
        <f t="shared" si="252"/>
        <v/>
      </c>
      <c r="GB48" s="24" t="str">
        <f t="shared" si="253"/>
        <v/>
      </c>
      <c r="GC48" s="24" t="str">
        <f t="shared" si="254"/>
        <v/>
      </c>
      <c r="GD48" s="24" t="str">
        <f t="shared" si="255"/>
        <v/>
      </c>
      <c r="GE48" s="24" t="str">
        <f t="shared" si="256"/>
        <v/>
      </c>
      <c r="GF48" s="24" t="str">
        <f t="shared" si="257"/>
        <v/>
      </c>
      <c r="GG48" s="24">
        <f t="shared" si="258"/>
        <v>22707580</v>
      </c>
      <c r="GH48" s="24" t="str">
        <f t="shared" si="259"/>
        <v/>
      </c>
      <c r="GI48" s="24" t="str">
        <f t="shared" si="260"/>
        <v/>
      </c>
      <c r="GJ48" s="24" t="str">
        <f t="shared" si="261"/>
        <v/>
      </c>
      <c r="GK48" s="24" t="str">
        <f t="shared" si="262"/>
        <v/>
      </c>
      <c r="GL48" s="24" t="str">
        <f t="shared" si="263"/>
        <v/>
      </c>
      <c r="GM48" s="24" t="str">
        <f t="shared" si="264"/>
        <v/>
      </c>
      <c r="GN48" s="24" t="str">
        <f t="shared" si="265"/>
        <v/>
      </c>
      <c r="GO48" s="24">
        <v>23006088.382199999</v>
      </c>
      <c r="GP48" s="24">
        <v>23006088.382199999</v>
      </c>
      <c r="GQ48" s="44">
        <f t="shared" si="266"/>
        <v>1</v>
      </c>
      <c r="GR48" s="44">
        <f t="shared" si="156"/>
        <v>1</v>
      </c>
      <c r="GS48" s="145">
        <f t="shared" si="203"/>
        <v>22856834.190000001</v>
      </c>
      <c r="GT48" s="45">
        <f t="shared" si="205"/>
        <v>85713.1282125</v>
      </c>
      <c r="GU48" s="30">
        <v>40</v>
      </c>
      <c r="GV48" s="46" t="str">
        <f t="shared" si="267"/>
        <v/>
      </c>
      <c r="GW48" s="46" t="str">
        <f t="shared" si="268"/>
        <v/>
      </c>
      <c r="GX48" s="46" t="str">
        <f t="shared" si="269"/>
        <v/>
      </c>
      <c r="GY48" s="46" t="str">
        <f t="shared" si="270"/>
        <v/>
      </c>
      <c r="GZ48" s="46" t="str">
        <f t="shared" si="271"/>
        <v/>
      </c>
      <c r="HA48" s="46" t="str">
        <f t="shared" si="272"/>
        <v/>
      </c>
      <c r="HB48" s="46" t="str">
        <f t="shared" si="273"/>
        <v/>
      </c>
      <c r="HC48" s="46" t="str">
        <f t="shared" si="274"/>
        <v/>
      </c>
      <c r="HD48" s="46" t="str">
        <f t="shared" si="275"/>
        <v/>
      </c>
      <c r="HE48" s="46" t="str">
        <f t="shared" si="276"/>
        <v/>
      </c>
      <c r="HF48" s="46" t="str">
        <f t="shared" si="277"/>
        <v/>
      </c>
      <c r="HG48" s="46" t="str">
        <f t="shared" si="278"/>
        <v/>
      </c>
      <c r="HH48" s="46">
        <f t="shared" si="279"/>
        <v>26492.534426818918</v>
      </c>
      <c r="HI48" s="46" t="str">
        <f t="shared" si="280"/>
        <v/>
      </c>
      <c r="HJ48" s="46" t="str">
        <f t="shared" si="281"/>
        <v/>
      </c>
      <c r="HK48" s="46" t="str">
        <f t="shared" si="282"/>
        <v/>
      </c>
      <c r="HL48" s="46" t="str">
        <f t="shared" si="283"/>
        <v/>
      </c>
      <c r="HM48" s="46" t="str">
        <f t="shared" si="284"/>
        <v/>
      </c>
      <c r="HN48" s="46" t="str">
        <f t="shared" si="285"/>
        <v/>
      </c>
      <c r="HO48" s="46" t="str">
        <f t="shared" si="286"/>
        <v/>
      </c>
      <c r="HP48" s="30">
        <v>40</v>
      </c>
      <c r="HQ48" s="47" t="str">
        <f t="shared" si="287"/>
        <v/>
      </c>
      <c r="HR48" s="47" t="str">
        <f t="shared" si="288"/>
        <v/>
      </c>
      <c r="HS48" s="47" t="str">
        <f t="shared" si="289"/>
        <v/>
      </c>
      <c r="HT48" s="47" t="str">
        <f t="shared" si="290"/>
        <v/>
      </c>
      <c r="HU48" s="47" t="str">
        <f t="shared" si="291"/>
        <v/>
      </c>
      <c r="HV48" s="47" t="str">
        <f t="shared" si="292"/>
        <v/>
      </c>
      <c r="HW48" s="47" t="str">
        <f t="shared" si="293"/>
        <v/>
      </c>
      <c r="HX48" s="47" t="str">
        <f t="shared" si="294"/>
        <v/>
      </c>
      <c r="HY48" s="47" t="str">
        <f t="shared" si="295"/>
        <v/>
      </c>
      <c r="HZ48" s="47" t="str">
        <f t="shared" si="296"/>
        <v/>
      </c>
      <c r="IA48" s="47" t="str">
        <f t="shared" si="297"/>
        <v/>
      </c>
      <c r="IB48" s="47" t="str">
        <f t="shared" si="298"/>
        <v/>
      </c>
      <c r="IC48" s="47">
        <f t="shared" si="299"/>
        <v>149254.19000000134</v>
      </c>
      <c r="ID48" s="47" t="str">
        <f t="shared" si="300"/>
        <v/>
      </c>
      <c r="IE48" s="47" t="str">
        <f t="shared" si="301"/>
        <v/>
      </c>
      <c r="IF48" s="47" t="str">
        <f t="shared" si="302"/>
        <v/>
      </c>
      <c r="IG48" s="47" t="str">
        <f t="shared" si="303"/>
        <v/>
      </c>
      <c r="IH48" s="47" t="str">
        <f t="shared" si="304"/>
        <v/>
      </c>
      <c r="II48" s="47" t="str">
        <f t="shared" si="305"/>
        <v/>
      </c>
      <c r="IJ48" s="47" t="str">
        <f t="shared" si="306"/>
        <v/>
      </c>
      <c r="IK48" s="30">
        <v>40</v>
      </c>
      <c r="IL48" s="48" t="str">
        <f t="shared" si="158"/>
        <v/>
      </c>
      <c r="IM48" s="48" t="str">
        <f t="shared" si="159"/>
        <v/>
      </c>
      <c r="IN48" s="48" t="str">
        <f t="shared" si="160"/>
        <v/>
      </c>
      <c r="IO48" s="48" t="str">
        <f t="shared" si="161"/>
        <v/>
      </c>
      <c r="IP48" s="48" t="str">
        <f t="shared" si="162"/>
        <v/>
      </c>
      <c r="IQ48" s="48" t="str">
        <f t="shared" si="163"/>
        <v/>
      </c>
      <c r="IR48" s="48" t="str">
        <f t="shared" si="164"/>
        <v/>
      </c>
      <c r="IS48" s="48" t="str">
        <f t="shared" si="165"/>
        <v/>
      </c>
      <c r="IT48" s="48" t="str">
        <f t="shared" si="166"/>
        <v/>
      </c>
      <c r="IU48" s="48" t="str">
        <f t="shared" si="167"/>
        <v/>
      </c>
      <c r="IV48" s="48" t="str">
        <f t="shared" si="168"/>
        <v/>
      </c>
      <c r="IW48" s="48" t="str">
        <f t="shared" si="169"/>
        <v/>
      </c>
      <c r="IX48" s="48">
        <f t="shared" si="170"/>
        <v>39.738801640228374</v>
      </c>
      <c r="IY48" s="48" t="str">
        <f t="shared" si="171"/>
        <v/>
      </c>
      <c r="IZ48" s="48" t="str">
        <f t="shared" si="172"/>
        <v/>
      </c>
      <c r="JA48" s="48" t="str">
        <f t="shared" si="173"/>
        <v/>
      </c>
      <c r="JB48" s="48" t="str">
        <f t="shared" si="174"/>
        <v/>
      </c>
      <c r="JC48" s="48" t="str">
        <f t="shared" si="175"/>
        <v/>
      </c>
      <c r="JD48" s="48" t="str">
        <f t="shared" si="176"/>
        <v/>
      </c>
      <c r="JE48" s="48" t="str">
        <f t="shared" si="177"/>
        <v/>
      </c>
      <c r="JF48" s="49">
        <f t="shared" si="307"/>
        <v>39.738801640228374</v>
      </c>
      <c r="JG48" s="49">
        <f t="shared" si="178"/>
        <v>39.738801640228374</v>
      </c>
      <c r="JH48" s="30">
        <v>40</v>
      </c>
      <c r="JI48" s="50" t="str">
        <f t="shared" si="179"/>
        <v/>
      </c>
      <c r="JJ48" s="50" t="str">
        <f t="shared" si="180"/>
        <v/>
      </c>
      <c r="JK48" s="50" t="str">
        <f t="shared" si="181"/>
        <v/>
      </c>
      <c r="JL48" s="50" t="str">
        <f t="shared" si="182"/>
        <v/>
      </c>
      <c r="JM48" s="50" t="str">
        <f t="shared" si="183"/>
        <v/>
      </c>
      <c r="JN48" s="50" t="str">
        <f t="shared" si="184"/>
        <v/>
      </c>
      <c r="JO48" s="50" t="str">
        <f t="shared" si="185"/>
        <v/>
      </c>
      <c r="JP48" s="50" t="str">
        <f t="shared" si="186"/>
        <v/>
      </c>
      <c r="JQ48" s="50" t="str">
        <f t="shared" si="187"/>
        <v/>
      </c>
      <c r="JR48" s="50" t="str">
        <f t="shared" si="188"/>
        <v/>
      </c>
      <c r="JS48" s="50" t="str">
        <f t="shared" si="189"/>
        <v/>
      </c>
      <c r="JT48" s="50" t="str">
        <f t="shared" si="190"/>
        <v/>
      </c>
      <c r="JU48" s="50">
        <f t="shared" si="191"/>
        <v>40</v>
      </c>
      <c r="JV48" s="50" t="str">
        <f t="shared" si="192"/>
        <v/>
      </c>
      <c r="JW48" s="50" t="str">
        <f t="shared" si="193"/>
        <v/>
      </c>
      <c r="JX48" s="50" t="str">
        <f t="shared" si="194"/>
        <v/>
      </c>
      <c r="JY48" s="50" t="str">
        <f t="shared" si="195"/>
        <v/>
      </c>
      <c r="JZ48" s="50" t="str">
        <f t="shared" si="196"/>
        <v/>
      </c>
      <c r="KA48" s="50" t="str">
        <f t="shared" si="197"/>
        <v/>
      </c>
      <c r="KB48" s="50" t="str">
        <f t="shared" si="198"/>
        <v/>
      </c>
      <c r="KC48" s="30">
        <v>40</v>
      </c>
      <c r="KD48" s="115"/>
      <c r="KE48" s="115"/>
      <c r="KF48" s="115"/>
      <c r="KG48" s="130"/>
      <c r="KH48" s="130"/>
      <c r="KI48" s="126">
        <v>24</v>
      </c>
      <c r="KJ48" s="130"/>
      <c r="KK48" s="130"/>
      <c r="KL48" s="130"/>
      <c r="KM48" s="130"/>
      <c r="KN48" s="130"/>
      <c r="KO48" s="131"/>
      <c r="KP48" s="122">
        <f>6*12+1</f>
        <v>73</v>
      </c>
      <c r="KQ48" s="130"/>
      <c r="KR48" s="122">
        <v>36</v>
      </c>
      <c r="KS48" s="130"/>
      <c r="KT48" s="130"/>
      <c r="KU48" s="130"/>
      <c r="KV48" s="130"/>
      <c r="KW48" s="130"/>
      <c r="KX48" s="30">
        <v>40</v>
      </c>
      <c r="KY48" s="67">
        <f t="shared" si="308"/>
        <v>0</v>
      </c>
      <c r="KZ48" s="67">
        <f t="shared" si="309"/>
        <v>0</v>
      </c>
      <c r="LA48" s="67">
        <f t="shared" si="310"/>
        <v>0</v>
      </c>
      <c r="LB48" s="67">
        <f t="shared" si="311"/>
        <v>0</v>
      </c>
      <c r="LC48" s="67">
        <f t="shared" si="312"/>
        <v>0</v>
      </c>
      <c r="LD48" s="67">
        <f t="shared" si="313"/>
        <v>0</v>
      </c>
      <c r="LE48" s="67">
        <f t="shared" si="314"/>
        <v>0</v>
      </c>
      <c r="LF48" s="67">
        <f t="shared" si="315"/>
        <v>0</v>
      </c>
      <c r="LG48" s="67">
        <f t="shared" si="316"/>
        <v>0</v>
      </c>
      <c r="LH48" s="67">
        <f t="shared" si="317"/>
        <v>0</v>
      </c>
      <c r="LI48" s="67">
        <f t="shared" si="318"/>
        <v>0</v>
      </c>
      <c r="LJ48" s="67">
        <f t="shared" si="319"/>
        <v>0</v>
      </c>
      <c r="LK48" s="67">
        <f t="shared" si="320"/>
        <v>60</v>
      </c>
      <c r="LL48" s="67">
        <f t="shared" si="321"/>
        <v>0</v>
      </c>
      <c r="LM48" s="67">
        <f t="shared" si="322"/>
        <v>10</v>
      </c>
      <c r="LN48" s="67">
        <f t="shared" si="323"/>
        <v>0</v>
      </c>
      <c r="LO48" s="67">
        <f t="shared" si="324"/>
        <v>0</v>
      </c>
      <c r="LP48" s="67">
        <f t="shared" si="325"/>
        <v>0</v>
      </c>
      <c r="LQ48" s="67">
        <f t="shared" si="326"/>
        <v>0</v>
      </c>
      <c r="LR48" s="67">
        <f t="shared" si="327"/>
        <v>0</v>
      </c>
      <c r="LS48" s="30">
        <v>40</v>
      </c>
      <c r="LT48" s="51" t="str">
        <f t="shared" si="328"/>
        <v/>
      </c>
      <c r="LU48" s="51" t="str">
        <f t="shared" si="329"/>
        <v/>
      </c>
      <c r="LV48" s="51" t="str">
        <f t="shared" si="330"/>
        <v/>
      </c>
      <c r="LW48" s="51" t="str">
        <f t="shared" si="331"/>
        <v/>
      </c>
      <c r="LX48" s="51" t="str">
        <f t="shared" si="332"/>
        <v/>
      </c>
      <c r="LY48" s="51" t="str">
        <f t="shared" si="333"/>
        <v/>
      </c>
      <c r="LZ48" s="51" t="str">
        <f t="shared" si="334"/>
        <v/>
      </c>
      <c r="MA48" s="51" t="str">
        <f t="shared" si="335"/>
        <v/>
      </c>
      <c r="MB48" s="51" t="str">
        <f t="shared" si="336"/>
        <v/>
      </c>
      <c r="MC48" s="51" t="str">
        <f t="shared" si="337"/>
        <v/>
      </c>
      <c r="MD48" s="51" t="str">
        <f t="shared" si="338"/>
        <v/>
      </c>
      <c r="ME48" s="51" t="str">
        <f t="shared" si="339"/>
        <v/>
      </c>
      <c r="MF48" s="51">
        <f t="shared" si="340"/>
        <v>100</v>
      </c>
      <c r="MG48" s="51" t="str">
        <f t="shared" si="341"/>
        <v/>
      </c>
      <c r="MH48" s="51" t="str">
        <f t="shared" si="342"/>
        <v/>
      </c>
      <c r="MI48" s="51" t="str">
        <f t="shared" si="343"/>
        <v/>
      </c>
      <c r="MJ48" s="51" t="str">
        <f t="shared" si="344"/>
        <v/>
      </c>
      <c r="MK48" s="51" t="str">
        <f t="shared" si="345"/>
        <v/>
      </c>
      <c r="ML48" s="51" t="str">
        <f t="shared" si="346"/>
        <v/>
      </c>
      <c r="MM48" s="51" t="str">
        <f t="shared" si="347"/>
        <v/>
      </c>
      <c r="MN48" s="144">
        <f t="shared" si="348"/>
        <v>100</v>
      </c>
      <c r="MO48" s="29" t="str">
        <f t="shared" si="349"/>
        <v>13.  ICL DIDÁCTICA SAS.
NIT: 830.007.414-9</v>
      </c>
      <c r="MP48" s="68">
        <f t="shared" si="350"/>
        <v>22707580</v>
      </c>
      <c r="MQ48" s="30">
        <v>40</v>
      </c>
      <c r="MR48" s="137">
        <f t="shared" si="199"/>
        <v>298508.38219999894</v>
      </c>
      <c r="MS48" s="137" t="str">
        <f t="shared" si="200"/>
        <v>ADJUDICADO</v>
      </c>
    </row>
    <row r="49" spans="2:357" s="53" customFormat="1" ht="22.5" x14ac:dyDescent="0.15">
      <c r="B49" s="73" t="s">
        <v>95</v>
      </c>
      <c r="C49" s="81" t="s">
        <v>121</v>
      </c>
      <c r="D49" s="73" t="s">
        <v>122</v>
      </c>
      <c r="E49" s="76" t="s">
        <v>129</v>
      </c>
      <c r="F49" s="72">
        <v>5</v>
      </c>
      <c r="G49" s="23">
        <v>9204542.9000000004</v>
      </c>
      <c r="H49" s="30">
        <v>41</v>
      </c>
      <c r="I49" s="111" t="s">
        <v>61</v>
      </c>
      <c r="J49" s="111" t="s">
        <v>61</v>
      </c>
      <c r="K49" s="111" t="s">
        <v>61</v>
      </c>
      <c r="L49" s="101" t="s">
        <v>61</v>
      </c>
      <c r="M49" s="101" t="s">
        <v>61</v>
      </c>
      <c r="N49" s="86">
        <v>7152495</v>
      </c>
      <c r="O49" s="101" t="s">
        <v>61</v>
      </c>
      <c r="P49" s="101" t="s">
        <v>61</v>
      </c>
      <c r="Q49" s="101" t="s">
        <v>61</v>
      </c>
      <c r="R49" s="101" t="s">
        <v>61</v>
      </c>
      <c r="S49" s="101" t="s">
        <v>61</v>
      </c>
      <c r="T49" s="102" t="s">
        <v>61</v>
      </c>
      <c r="U49" s="86">
        <v>9085055</v>
      </c>
      <c r="V49" s="101" t="s">
        <v>61</v>
      </c>
      <c r="W49" s="102" t="s">
        <v>61</v>
      </c>
      <c r="X49" s="101" t="s">
        <v>61</v>
      </c>
      <c r="Y49" s="101" t="s">
        <v>61</v>
      </c>
      <c r="Z49" s="101" t="s">
        <v>61</v>
      </c>
      <c r="AA49" s="101" t="s">
        <v>61</v>
      </c>
      <c r="AB49" s="101" t="s">
        <v>61</v>
      </c>
      <c r="AC49" s="41">
        <v>41</v>
      </c>
      <c r="AD49" s="103" t="str">
        <f t="shared" si="206"/>
        <v>NC</v>
      </c>
      <c r="AE49" s="103" t="str">
        <f t="shared" si="207"/>
        <v>NC</v>
      </c>
      <c r="AF49" s="103" t="str">
        <f t="shared" si="208"/>
        <v>NC</v>
      </c>
      <c r="AG49" s="103" t="str">
        <f t="shared" si="209"/>
        <v>NC</v>
      </c>
      <c r="AH49" s="103" t="str">
        <f t="shared" si="210"/>
        <v>NC</v>
      </c>
      <c r="AI49" s="103">
        <f t="shared" si="211"/>
        <v>7152495</v>
      </c>
      <c r="AJ49" s="103" t="str">
        <f t="shared" si="212"/>
        <v>NC</v>
      </c>
      <c r="AK49" s="103" t="str">
        <f t="shared" si="213"/>
        <v>NC</v>
      </c>
      <c r="AL49" s="103" t="str">
        <f t="shared" si="214"/>
        <v>NC</v>
      </c>
      <c r="AM49" s="103" t="str">
        <f t="shared" si="215"/>
        <v>NC</v>
      </c>
      <c r="AN49" s="103" t="str">
        <f t="shared" si="216"/>
        <v>NC</v>
      </c>
      <c r="AO49" s="103" t="str">
        <f t="shared" si="217"/>
        <v>NC</v>
      </c>
      <c r="AP49" s="103">
        <f t="shared" si="218"/>
        <v>9085055</v>
      </c>
      <c r="AQ49" s="103" t="str">
        <f t="shared" si="219"/>
        <v>NC</v>
      </c>
      <c r="AR49" s="103" t="str">
        <f t="shared" si="220"/>
        <v>NC</v>
      </c>
      <c r="AS49" s="103" t="str">
        <f t="shared" si="221"/>
        <v>NC</v>
      </c>
      <c r="AT49" s="103" t="str">
        <f t="shared" si="222"/>
        <v>NC</v>
      </c>
      <c r="AU49" s="103" t="str">
        <f t="shared" si="223"/>
        <v>NC</v>
      </c>
      <c r="AV49" s="103" t="str">
        <f t="shared" si="224"/>
        <v>NC</v>
      </c>
      <c r="AW49" s="103" t="str">
        <f t="shared" si="225"/>
        <v>NC</v>
      </c>
      <c r="AX49" s="30">
        <v>41</v>
      </c>
      <c r="AY49" s="100" t="s">
        <v>63</v>
      </c>
      <c r="AZ49" s="100" t="s">
        <v>63</v>
      </c>
      <c r="BA49" s="100" t="s">
        <v>63</v>
      </c>
      <c r="BB49" s="92" t="s">
        <v>63</v>
      </c>
      <c r="BC49" s="92" t="s">
        <v>63</v>
      </c>
      <c r="BD49" s="90" t="s">
        <v>63</v>
      </c>
      <c r="BE49" s="92" t="s">
        <v>63</v>
      </c>
      <c r="BF49" s="92" t="s">
        <v>63</v>
      </c>
      <c r="BG49" s="92" t="s">
        <v>63</v>
      </c>
      <c r="BH49" s="92" t="s">
        <v>63</v>
      </c>
      <c r="BI49" s="92" t="s">
        <v>63</v>
      </c>
      <c r="BJ49" s="93" t="s">
        <v>63</v>
      </c>
      <c r="BK49" s="90" t="s">
        <v>62</v>
      </c>
      <c r="BL49" s="92" t="s">
        <v>63</v>
      </c>
      <c r="BM49" s="93" t="s">
        <v>63</v>
      </c>
      <c r="BN49" s="92" t="s">
        <v>63</v>
      </c>
      <c r="BO49" s="92" t="s">
        <v>63</v>
      </c>
      <c r="BP49" s="92" t="s">
        <v>63</v>
      </c>
      <c r="BQ49" s="92" t="s">
        <v>63</v>
      </c>
      <c r="BR49" s="92" t="s">
        <v>63</v>
      </c>
      <c r="BS49" s="30">
        <v>41</v>
      </c>
      <c r="BT49" s="100" t="s">
        <v>62</v>
      </c>
      <c r="BU49" s="100" t="s">
        <v>62</v>
      </c>
      <c r="BV49" s="100" t="s">
        <v>62</v>
      </c>
      <c r="BW49" s="92" t="s">
        <v>62</v>
      </c>
      <c r="BX49" s="92" t="s">
        <v>62</v>
      </c>
      <c r="BY49" s="104" t="s">
        <v>62</v>
      </c>
      <c r="BZ49" s="92" t="s">
        <v>63</v>
      </c>
      <c r="CA49" s="92" t="s">
        <v>62</v>
      </c>
      <c r="CB49" s="92" t="s">
        <v>62</v>
      </c>
      <c r="CC49" s="92" t="s">
        <v>62</v>
      </c>
      <c r="CD49" s="92" t="s">
        <v>63</v>
      </c>
      <c r="CE49" s="93" t="s">
        <v>62</v>
      </c>
      <c r="CF49" s="104" t="s">
        <v>62</v>
      </c>
      <c r="CG49" s="92" t="s">
        <v>63</v>
      </c>
      <c r="CH49" s="93" t="s">
        <v>62</v>
      </c>
      <c r="CI49" s="92" t="s">
        <v>63</v>
      </c>
      <c r="CJ49" s="92" t="s">
        <v>62</v>
      </c>
      <c r="CK49" s="92" t="s">
        <v>62</v>
      </c>
      <c r="CL49" s="92" t="s">
        <v>62</v>
      </c>
      <c r="CM49" s="92" t="s">
        <v>62</v>
      </c>
      <c r="CN49" s="29">
        <v>41</v>
      </c>
      <c r="CO49" s="121" t="s">
        <v>62</v>
      </c>
      <c r="CP49" s="121" t="s">
        <v>62</v>
      </c>
      <c r="CQ49" s="121" t="s">
        <v>62</v>
      </c>
      <c r="CR49" s="113" t="s">
        <v>62</v>
      </c>
      <c r="CS49" s="113" t="s">
        <v>62</v>
      </c>
      <c r="CT49" s="112" t="s">
        <v>62</v>
      </c>
      <c r="CU49" s="113" t="s">
        <v>62</v>
      </c>
      <c r="CV49" s="113" t="s">
        <v>62</v>
      </c>
      <c r="CW49" s="113" t="s">
        <v>62</v>
      </c>
      <c r="CX49" s="113" t="s">
        <v>62</v>
      </c>
      <c r="CY49" s="113" t="s">
        <v>63</v>
      </c>
      <c r="CZ49" s="114" t="s">
        <v>62</v>
      </c>
      <c r="DA49" s="112" t="s">
        <v>62</v>
      </c>
      <c r="DB49" s="113" t="s">
        <v>62</v>
      </c>
      <c r="DC49" s="114" t="s">
        <v>62</v>
      </c>
      <c r="DD49" s="113" t="s">
        <v>62</v>
      </c>
      <c r="DE49" s="113" t="s">
        <v>62</v>
      </c>
      <c r="DF49" s="113" t="s">
        <v>62</v>
      </c>
      <c r="DG49" s="113" t="s">
        <v>62</v>
      </c>
      <c r="DH49" s="113" t="s">
        <v>62</v>
      </c>
      <c r="DI49" s="30">
        <v>41</v>
      </c>
      <c r="DJ49" s="42" t="str">
        <f t="shared" si="226"/>
        <v>NO CUMPLE</v>
      </c>
      <c r="DK49" s="42" t="str">
        <f t="shared" si="227"/>
        <v>NO CUMPLE</v>
      </c>
      <c r="DL49" s="42" t="str">
        <f t="shared" si="228"/>
        <v>NO CUMPLE</v>
      </c>
      <c r="DM49" s="42" t="str">
        <f t="shared" si="229"/>
        <v>NO CUMPLE</v>
      </c>
      <c r="DN49" s="42" t="str">
        <f t="shared" si="230"/>
        <v>NO CUMPLE</v>
      </c>
      <c r="DO49" s="42" t="str">
        <f t="shared" si="231"/>
        <v>NO CUMPLE</v>
      </c>
      <c r="DP49" s="42" t="str">
        <f t="shared" si="232"/>
        <v>NO CUMPLE</v>
      </c>
      <c r="DQ49" s="42" t="str">
        <f t="shared" si="233"/>
        <v>NO CUMPLE</v>
      </c>
      <c r="DR49" s="42" t="str">
        <f t="shared" si="234"/>
        <v>NO CUMPLE</v>
      </c>
      <c r="DS49" s="42" t="str">
        <f t="shared" si="235"/>
        <v>NO CUMPLE</v>
      </c>
      <c r="DT49" s="42" t="str">
        <f t="shared" si="236"/>
        <v>NO CUMPLE</v>
      </c>
      <c r="DU49" s="42" t="str">
        <f t="shared" si="237"/>
        <v>NO CUMPLE</v>
      </c>
      <c r="DV49" s="42" t="str">
        <f t="shared" si="238"/>
        <v>CUMPLE</v>
      </c>
      <c r="DW49" s="42" t="str">
        <f t="shared" si="239"/>
        <v>NO CUMPLE</v>
      </c>
      <c r="DX49" s="42" t="str">
        <f t="shared" si="240"/>
        <v>NO CUMPLE</v>
      </c>
      <c r="DY49" s="42" t="str">
        <f t="shared" si="241"/>
        <v>NO CUMPLE</v>
      </c>
      <c r="DZ49" s="42" t="str">
        <f t="shared" si="242"/>
        <v>NO CUMPLE</v>
      </c>
      <c r="EA49" s="42" t="str">
        <f t="shared" si="243"/>
        <v>NO CUMPLE</v>
      </c>
      <c r="EB49" s="42" t="str">
        <f t="shared" si="244"/>
        <v>NO CUMPLE</v>
      </c>
      <c r="EC49" s="42" t="str">
        <f t="shared" si="245"/>
        <v>NO CUMPLE</v>
      </c>
      <c r="ED49" s="29">
        <v>41</v>
      </c>
      <c r="EE49" s="129" t="s">
        <v>61</v>
      </c>
      <c r="EF49" s="129" t="s">
        <v>61</v>
      </c>
      <c r="EG49" s="129" t="s">
        <v>61</v>
      </c>
      <c r="EH49" s="65" t="s">
        <v>61</v>
      </c>
      <c r="EI49" s="65" t="s">
        <v>61</v>
      </c>
      <c r="EJ49" s="122" t="s">
        <v>62</v>
      </c>
      <c r="EK49" s="65" t="s">
        <v>61</v>
      </c>
      <c r="EL49" s="65" t="s">
        <v>61</v>
      </c>
      <c r="EM49" s="65" t="s">
        <v>61</v>
      </c>
      <c r="EN49" s="65" t="s">
        <v>61</v>
      </c>
      <c r="EO49" s="65" t="s">
        <v>61</v>
      </c>
      <c r="EP49" s="123" t="s">
        <v>61</v>
      </c>
      <c r="EQ49" s="122" t="s">
        <v>62</v>
      </c>
      <c r="ER49" s="65" t="s">
        <v>61</v>
      </c>
      <c r="ES49" s="123" t="s">
        <v>61</v>
      </c>
      <c r="ET49" s="65" t="s">
        <v>61</v>
      </c>
      <c r="EU49" s="65" t="s">
        <v>61</v>
      </c>
      <c r="EV49" s="65" t="s">
        <v>61</v>
      </c>
      <c r="EW49" s="65" t="s">
        <v>61</v>
      </c>
      <c r="EX49" s="65" t="s">
        <v>61</v>
      </c>
      <c r="EY49" s="29">
        <v>41</v>
      </c>
      <c r="EZ49" s="129" t="s">
        <v>61</v>
      </c>
      <c r="FA49" s="129" t="s">
        <v>61</v>
      </c>
      <c r="FB49" s="129" t="s">
        <v>61</v>
      </c>
      <c r="FC49" s="65" t="s">
        <v>61</v>
      </c>
      <c r="FD49" s="65" t="s">
        <v>61</v>
      </c>
      <c r="FE49" s="122" t="s">
        <v>63</v>
      </c>
      <c r="FF49" s="65" t="s">
        <v>61</v>
      </c>
      <c r="FG49" s="65" t="s">
        <v>61</v>
      </c>
      <c r="FH49" s="65" t="s">
        <v>61</v>
      </c>
      <c r="FI49" s="65" t="s">
        <v>61</v>
      </c>
      <c r="FJ49" s="65" t="s">
        <v>61</v>
      </c>
      <c r="FK49" s="123" t="s">
        <v>61</v>
      </c>
      <c r="FL49" s="122" t="s">
        <v>62</v>
      </c>
      <c r="FM49" s="65" t="s">
        <v>61</v>
      </c>
      <c r="FN49" s="123" t="s">
        <v>61</v>
      </c>
      <c r="FO49" s="65" t="s">
        <v>61</v>
      </c>
      <c r="FP49" s="65" t="s">
        <v>61</v>
      </c>
      <c r="FQ49" s="65" t="s">
        <v>61</v>
      </c>
      <c r="FR49" s="65" t="s">
        <v>61</v>
      </c>
      <c r="FS49" s="65" t="s">
        <v>61</v>
      </c>
      <c r="FT49" s="29">
        <v>41</v>
      </c>
      <c r="FU49" s="24" t="str">
        <f t="shared" si="246"/>
        <v/>
      </c>
      <c r="FV49" s="24" t="str">
        <f t="shared" si="247"/>
        <v/>
      </c>
      <c r="FW49" s="24" t="str">
        <f t="shared" si="248"/>
        <v/>
      </c>
      <c r="FX49" s="24" t="str">
        <f t="shared" si="249"/>
        <v/>
      </c>
      <c r="FY49" s="24" t="str">
        <f t="shared" si="250"/>
        <v/>
      </c>
      <c r="FZ49" s="24" t="str">
        <f t="shared" si="251"/>
        <v/>
      </c>
      <c r="GA49" s="24" t="str">
        <f t="shared" si="252"/>
        <v/>
      </c>
      <c r="GB49" s="24" t="str">
        <f t="shared" si="253"/>
        <v/>
      </c>
      <c r="GC49" s="24" t="str">
        <f t="shared" si="254"/>
        <v/>
      </c>
      <c r="GD49" s="24" t="str">
        <f t="shared" si="255"/>
        <v/>
      </c>
      <c r="GE49" s="24" t="str">
        <f t="shared" si="256"/>
        <v/>
      </c>
      <c r="GF49" s="24" t="str">
        <f t="shared" si="257"/>
        <v/>
      </c>
      <c r="GG49" s="24">
        <f t="shared" si="258"/>
        <v>9085055</v>
      </c>
      <c r="GH49" s="24" t="str">
        <f t="shared" si="259"/>
        <v/>
      </c>
      <c r="GI49" s="24" t="str">
        <f t="shared" si="260"/>
        <v/>
      </c>
      <c r="GJ49" s="24" t="str">
        <f t="shared" si="261"/>
        <v/>
      </c>
      <c r="GK49" s="24" t="str">
        <f t="shared" si="262"/>
        <v/>
      </c>
      <c r="GL49" s="24" t="str">
        <f t="shared" si="263"/>
        <v/>
      </c>
      <c r="GM49" s="24" t="str">
        <f t="shared" si="264"/>
        <v/>
      </c>
      <c r="GN49" s="24" t="str">
        <f t="shared" si="265"/>
        <v/>
      </c>
      <c r="GO49" s="24">
        <v>9204542.9000000004</v>
      </c>
      <c r="GP49" s="24">
        <v>9204542.9000000004</v>
      </c>
      <c r="GQ49" s="44">
        <f t="shared" si="266"/>
        <v>1</v>
      </c>
      <c r="GR49" s="44">
        <f t="shared" si="156"/>
        <v>1</v>
      </c>
      <c r="GS49" s="145">
        <f t="shared" si="203"/>
        <v>9144798.9499999993</v>
      </c>
      <c r="GT49" s="45">
        <f t="shared" si="205"/>
        <v>34292.996062499995</v>
      </c>
      <c r="GU49" s="29">
        <v>41</v>
      </c>
      <c r="GV49" s="46" t="str">
        <f t="shared" si="267"/>
        <v/>
      </c>
      <c r="GW49" s="46" t="str">
        <f t="shared" si="268"/>
        <v/>
      </c>
      <c r="GX49" s="46" t="str">
        <f t="shared" si="269"/>
        <v/>
      </c>
      <c r="GY49" s="46" t="str">
        <f t="shared" si="270"/>
        <v/>
      </c>
      <c r="GZ49" s="46" t="str">
        <f t="shared" si="271"/>
        <v/>
      </c>
      <c r="HA49" s="46" t="str">
        <f t="shared" si="272"/>
        <v/>
      </c>
      <c r="HB49" s="46" t="str">
        <f t="shared" si="273"/>
        <v/>
      </c>
      <c r="HC49" s="46" t="str">
        <f t="shared" si="274"/>
        <v/>
      </c>
      <c r="HD49" s="46" t="str">
        <f t="shared" si="275"/>
        <v/>
      </c>
      <c r="HE49" s="46" t="str">
        <f t="shared" si="276"/>
        <v/>
      </c>
      <c r="HF49" s="46" t="str">
        <f t="shared" si="277"/>
        <v/>
      </c>
      <c r="HG49" s="46" t="str">
        <f t="shared" si="278"/>
        <v/>
      </c>
      <c r="HH49" s="46">
        <f t="shared" si="279"/>
        <v>26492.450480098676</v>
      </c>
      <c r="HI49" s="46" t="str">
        <f t="shared" si="280"/>
        <v/>
      </c>
      <c r="HJ49" s="46" t="str">
        <f t="shared" si="281"/>
        <v/>
      </c>
      <c r="HK49" s="46" t="str">
        <f t="shared" si="282"/>
        <v/>
      </c>
      <c r="HL49" s="46" t="str">
        <f t="shared" si="283"/>
        <v/>
      </c>
      <c r="HM49" s="46" t="str">
        <f t="shared" si="284"/>
        <v/>
      </c>
      <c r="HN49" s="46" t="str">
        <f t="shared" si="285"/>
        <v/>
      </c>
      <c r="HO49" s="46" t="str">
        <f t="shared" si="286"/>
        <v/>
      </c>
      <c r="HP49" s="29">
        <v>41</v>
      </c>
      <c r="HQ49" s="47" t="str">
        <f t="shared" si="287"/>
        <v/>
      </c>
      <c r="HR49" s="47" t="str">
        <f t="shared" si="288"/>
        <v/>
      </c>
      <c r="HS49" s="47" t="str">
        <f t="shared" si="289"/>
        <v/>
      </c>
      <c r="HT49" s="47" t="str">
        <f t="shared" si="290"/>
        <v/>
      </c>
      <c r="HU49" s="47" t="str">
        <f t="shared" si="291"/>
        <v/>
      </c>
      <c r="HV49" s="47" t="str">
        <f t="shared" si="292"/>
        <v/>
      </c>
      <c r="HW49" s="47" t="str">
        <f t="shared" si="293"/>
        <v/>
      </c>
      <c r="HX49" s="47" t="str">
        <f t="shared" si="294"/>
        <v/>
      </c>
      <c r="HY49" s="47" t="str">
        <f t="shared" si="295"/>
        <v/>
      </c>
      <c r="HZ49" s="47" t="str">
        <f t="shared" si="296"/>
        <v/>
      </c>
      <c r="IA49" s="47" t="str">
        <f t="shared" si="297"/>
        <v/>
      </c>
      <c r="IB49" s="47" t="str">
        <f t="shared" si="298"/>
        <v/>
      </c>
      <c r="IC49" s="47">
        <f t="shared" si="299"/>
        <v>59743.949999999255</v>
      </c>
      <c r="ID49" s="47" t="str">
        <f t="shared" si="300"/>
        <v/>
      </c>
      <c r="IE49" s="47" t="str">
        <f t="shared" si="301"/>
        <v/>
      </c>
      <c r="IF49" s="47" t="str">
        <f t="shared" si="302"/>
        <v/>
      </c>
      <c r="IG49" s="47" t="str">
        <f t="shared" si="303"/>
        <v/>
      </c>
      <c r="IH49" s="47" t="str">
        <f t="shared" si="304"/>
        <v/>
      </c>
      <c r="II49" s="47" t="str">
        <f t="shared" si="305"/>
        <v/>
      </c>
      <c r="IJ49" s="47" t="str">
        <f t="shared" si="306"/>
        <v/>
      </c>
      <c r="IK49" s="29">
        <v>41</v>
      </c>
      <c r="IL49" s="48" t="str">
        <f t="shared" si="158"/>
        <v/>
      </c>
      <c r="IM49" s="48" t="str">
        <f t="shared" si="159"/>
        <v/>
      </c>
      <c r="IN49" s="48" t="str">
        <f t="shared" si="160"/>
        <v/>
      </c>
      <c r="IO49" s="48" t="str">
        <f t="shared" si="161"/>
        <v/>
      </c>
      <c r="IP49" s="48" t="str">
        <f t="shared" si="162"/>
        <v/>
      </c>
      <c r="IQ49" s="48" t="str">
        <f t="shared" si="163"/>
        <v/>
      </c>
      <c r="IR49" s="48" t="str">
        <f t="shared" si="164"/>
        <v/>
      </c>
      <c r="IS49" s="48" t="str">
        <f t="shared" si="165"/>
        <v/>
      </c>
      <c r="IT49" s="48" t="str">
        <f t="shared" si="166"/>
        <v/>
      </c>
      <c r="IU49" s="48" t="str">
        <f t="shared" si="167"/>
        <v/>
      </c>
      <c r="IV49" s="48" t="str">
        <f t="shared" si="168"/>
        <v/>
      </c>
      <c r="IW49" s="48" t="str">
        <f t="shared" si="169"/>
        <v/>
      </c>
      <c r="IX49" s="48">
        <f t="shared" si="170"/>
        <v>39.738675720148009</v>
      </c>
      <c r="IY49" s="48" t="str">
        <f t="shared" si="171"/>
        <v/>
      </c>
      <c r="IZ49" s="48" t="str">
        <f t="shared" si="172"/>
        <v/>
      </c>
      <c r="JA49" s="48" t="str">
        <f t="shared" si="173"/>
        <v/>
      </c>
      <c r="JB49" s="48" t="str">
        <f t="shared" si="174"/>
        <v/>
      </c>
      <c r="JC49" s="48" t="str">
        <f t="shared" si="175"/>
        <v/>
      </c>
      <c r="JD49" s="48" t="str">
        <f t="shared" si="176"/>
        <v/>
      </c>
      <c r="JE49" s="48" t="str">
        <f t="shared" si="177"/>
        <v/>
      </c>
      <c r="JF49" s="49">
        <f t="shared" si="307"/>
        <v>39.738675720148009</v>
      </c>
      <c r="JG49" s="49">
        <f t="shared" si="178"/>
        <v>39.738675720148009</v>
      </c>
      <c r="JH49" s="29">
        <v>41</v>
      </c>
      <c r="JI49" s="50" t="str">
        <f t="shared" si="179"/>
        <v/>
      </c>
      <c r="JJ49" s="50" t="str">
        <f t="shared" si="180"/>
        <v/>
      </c>
      <c r="JK49" s="50" t="str">
        <f t="shared" si="181"/>
        <v/>
      </c>
      <c r="JL49" s="50" t="str">
        <f t="shared" si="182"/>
        <v/>
      </c>
      <c r="JM49" s="50" t="str">
        <f t="shared" si="183"/>
        <v/>
      </c>
      <c r="JN49" s="50" t="str">
        <f t="shared" si="184"/>
        <v/>
      </c>
      <c r="JO49" s="50" t="str">
        <f t="shared" si="185"/>
        <v/>
      </c>
      <c r="JP49" s="50" t="str">
        <f t="shared" si="186"/>
        <v/>
      </c>
      <c r="JQ49" s="50" t="str">
        <f t="shared" si="187"/>
        <v/>
      </c>
      <c r="JR49" s="50" t="str">
        <f t="shared" si="188"/>
        <v/>
      </c>
      <c r="JS49" s="50" t="str">
        <f t="shared" si="189"/>
        <v/>
      </c>
      <c r="JT49" s="50" t="str">
        <f t="shared" si="190"/>
        <v/>
      </c>
      <c r="JU49" s="50">
        <f t="shared" si="191"/>
        <v>40</v>
      </c>
      <c r="JV49" s="50" t="str">
        <f t="shared" si="192"/>
        <v/>
      </c>
      <c r="JW49" s="50" t="str">
        <f t="shared" si="193"/>
        <v/>
      </c>
      <c r="JX49" s="50" t="str">
        <f t="shared" si="194"/>
        <v/>
      </c>
      <c r="JY49" s="50" t="str">
        <f t="shared" si="195"/>
        <v/>
      </c>
      <c r="JZ49" s="50" t="str">
        <f t="shared" si="196"/>
        <v/>
      </c>
      <c r="KA49" s="50" t="str">
        <f t="shared" si="197"/>
        <v/>
      </c>
      <c r="KB49" s="50" t="str">
        <f t="shared" si="198"/>
        <v/>
      </c>
      <c r="KC49" s="29">
        <v>41</v>
      </c>
      <c r="KD49" s="121"/>
      <c r="KE49" s="121"/>
      <c r="KF49" s="121"/>
      <c r="KG49" s="130"/>
      <c r="KH49" s="130"/>
      <c r="KI49" s="126">
        <v>24</v>
      </c>
      <c r="KJ49" s="130"/>
      <c r="KK49" s="130"/>
      <c r="KL49" s="130"/>
      <c r="KM49" s="130"/>
      <c r="KN49" s="130"/>
      <c r="KO49" s="131"/>
      <c r="KP49" s="122">
        <f>6*12+1</f>
        <v>73</v>
      </c>
      <c r="KQ49" s="130"/>
      <c r="KR49" s="131"/>
      <c r="KS49" s="130"/>
      <c r="KT49" s="130"/>
      <c r="KU49" s="130"/>
      <c r="KV49" s="130"/>
      <c r="KW49" s="130"/>
      <c r="KX49" s="29">
        <v>41</v>
      </c>
      <c r="KY49" s="67">
        <f t="shared" si="308"/>
        <v>0</v>
      </c>
      <c r="KZ49" s="67">
        <f t="shared" si="309"/>
        <v>0</v>
      </c>
      <c r="LA49" s="67">
        <f t="shared" si="310"/>
        <v>0</v>
      </c>
      <c r="LB49" s="67">
        <f t="shared" si="311"/>
        <v>0</v>
      </c>
      <c r="LC49" s="67">
        <f t="shared" si="312"/>
        <v>0</v>
      </c>
      <c r="LD49" s="67">
        <f t="shared" si="313"/>
        <v>0</v>
      </c>
      <c r="LE49" s="67">
        <f t="shared" si="314"/>
        <v>0</v>
      </c>
      <c r="LF49" s="67">
        <f t="shared" si="315"/>
        <v>0</v>
      </c>
      <c r="LG49" s="67">
        <f t="shared" si="316"/>
        <v>0</v>
      </c>
      <c r="LH49" s="67">
        <f t="shared" si="317"/>
        <v>0</v>
      </c>
      <c r="LI49" s="67">
        <f t="shared" si="318"/>
        <v>0</v>
      </c>
      <c r="LJ49" s="67">
        <f t="shared" si="319"/>
        <v>0</v>
      </c>
      <c r="LK49" s="67">
        <f t="shared" si="320"/>
        <v>60</v>
      </c>
      <c r="LL49" s="67">
        <f t="shared" si="321"/>
        <v>0</v>
      </c>
      <c r="LM49" s="67">
        <f t="shared" si="322"/>
        <v>0</v>
      </c>
      <c r="LN49" s="67">
        <f t="shared" si="323"/>
        <v>0</v>
      </c>
      <c r="LO49" s="67">
        <f t="shared" si="324"/>
        <v>0</v>
      </c>
      <c r="LP49" s="67">
        <f t="shared" si="325"/>
        <v>0</v>
      </c>
      <c r="LQ49" s="67">
        <f t="shared" si="326"/>
        <v>0</v>
      </c>
      <c r="LR49" s="67">
        <f t="shared" si="327"/>
        <v>0</v>
      </c>
      <c r="LS49" s="30">
        <v>41</v>
      </c>
      <c r="LT49" s="51" t="str">
        <f t="shared" si="328"/>
        <v/>
      </c>
      <c r="LU49" s="51" t="str">
        <f t="shared" si="329"/>
        <v/>
      </c>
      <c r="LV49" s="51" t="str">
        <f t="shared" si="330"/>
        <v/>
      </c>
      <c r="LW49" s="51" t="str">
        <f t="shared" si="331"/>
        <v/>
      </c>
      <c r="LX49" s="51" t="str">
        <f t="shared" si="332"/>
        <v/>
      </c>
      <c r="LY49" s="51" t="str">
        <f t="shared" si="333"/>
        <v/>
      </c>
      <c r="LZ49" s="51" t="str">
        <f t="shared" si="334"/>
        <v/>
      </c>
      <c r="MA49" s="51" t="str">
        <f t="shared" si="335"/>
        <v/>
      </c>
      <c r="MB49" s="51" t="str">
        <f t="shared" si="336"/>
        <v/>
      </c>
      <c r="MC49" s="51" t="str">
        <f t="shared" si="337"/>
        <v/>
      </c>
      <c r="MD49" s="51" t="str">
        <f t="shared" si="338"/>
        <v/>
      </c>
      <c r="ME49" s="51" t="str">
        <f t="shared" si="339"/>
        <v/>
      </c>
      <c r="MF49" s="51">
        <f t="shared" si="340"/>
        <v>100</v>
      </c>
      <c r="MG49" s="51" t="str">
        <f t="shared" si="341"/>
        <v/>
      </c>
      <c r="MH49" s="51" t="str">
        <f t="shared" si="342"/>
        <v/>
      </c>
      <c r="MI49" s="51" t="str">
        <f t="shared" si="343"/>
        <v/>
      </c>
      <c r="MJ49" s="51" t="str">
        <f t="shared" si="344"/>
        <v/>
      </c>
      <c r="MK49" s="51" t="str">
        <f t="shared" si="345"/>
        <v/>
      </c>
      <c r="ML49" s="51" t="str">
        <f t="shared" si="346"/>
        <v/>
      </c>
      <c r="MM49" s="51" t="str">
        <f t="shared" si="347"/>
        <v/>
      </c>
      <c r="MN49" s="144">
        <f t="shared" si="348"/>
        <v>100</v>
      </c>
      <c r="MO49" s="29" t="str">
        <f t="shared" si="349"/>
        <v>13.  ICL DIDÁCTICA SAS.
NIT: 830.007.414-9</v>
      </c>
      <c r="MP49" s="68">
        <f t="shared" si="350"/>
        <v>9085055</v>
      </c>
      <c r="MQ49" s="29">
        <v>41</v>
      </c>
      <c r="MR49" s="137">
        <f t="shared" si="199"/>
        <v>119487.90000000037</v>
      </c>
      <c r="MS49" s="137" t="str">
        <f t="shared" si="200"/>
        <v>ADJUDICADO</v>
      </c>
    </row>
    <row r="50" spans="2:357" s="53" customFormat="1" ht="22.5" x14ac:dyDescent="0.15">
      <c r="B50" s="73" t="s">
        <v>95</v>
      </c>
      <c r="C50" s="81" t="s">
        <v>121</v>
      </c>
      <c r="D50" s="73" t="s">
        <v>122</v>
      </c>
      <c r="E50" s="76" t="s">
        <v>130</v>
      </c>
      <c r="F50" s="72">
        <v>1</v>
      </c>
      <c r="G50" s="23">
        <v>4701645.97</v>
      </c>
      <c r="H50" s="30">
        <v>42</v>
      </c>
      <c r="I50" s="111" t="s">
        <v>61</v>
      </c>
      <c r="J50" s="111" t="s">
        <v>61</v>
      </c>
      <c r="K50" s="111" t="s">
        <v>61</v>
      </c>
      <c r="L50" s="101" t="s">
        <v>61</v>
      </c>
      <c r="M50" s="101" t="s">
        <v>61</v>
      </c>
      <c r="N50" s="86">
        <v>3255840</v>
      </c>
      <c r="O50" s="101" t="s">
        <v>61</v>
      </c>
      <c r="P50" s="101" t="s">
        <v>61</v>
      </c>
      <c r="Q50" s="101" t="s">
        <v>61</v>
      </c>
      <c r="R50" s="101" t="s">
        <v>61</v>
      </c>
      <c r="S50" s="101" t="s">
        <v>61</v>
      </c>
      <c r="T50" s="102" t="s">
        <v>61</v>
      </c>
      <c r="U50" s="101" t="s">
        <v>61</v>
      </c>
      <c r="V50" s="101" t="s">
        <v>61</v>
      </c>
      <c r="W50" s="101" t="s">
        <v>61</v>
      </c>
      <c r="X50" s="101" t="s">
        <v>61</v>
      </c>
      <c r="Y50" s="101" t="s">
        <v>61</v>
      </c>
      <c r="Z50" s="101" t="s">
        <v>61</v>
      </c>
      <c r="AA50" s="101" t="s">
        <v>61</v>
      </c>
      <c r="AB50" s="101" t="s">
        <v>61</v>
      </c>
      <c r="AC50" s="41">
        <v>42</v>
      </c>
      <c r="AD50" s="103" t="str">
        <f t="shared" si="206"/>
        <v>NC</v>
      </c>
      <c r="AE50" s="103" t="str">
        <f t="shared" si="207"/>
        <v>NC</v>
      </c>
      <c r="AF50" s="103" t="str">
        <f t="shared" si="208"/>
        <v>NC</v>
      </c>
      <c r="AG50" s="103" t="str">
        <f t="shared" si="209"/>
        <v>NC</v>
      </c>
      <c r="AH50" s="103" t="str">
        <f t="shared" si="210"/>
        <v>NC</v>
      </c>
      <c r="AI50" s="103">
        <f t="shared" si="211"/>
        <v>3255840</v>
      </c>
      <c r="AJ50" s="103" t="str">
        <f t="shared" si="212"/>
        <v>NC</v>
      </c>
      <c r="AK50" s="103" t="str">
        <f t="shared" si="213"/>
        <v>NC</v>
      </c>
      <c r="AL50" s="103" t="str">
        <f t="shared" si="214"/>
        <v>NC</v>
      </c>
      <c r="AM50" s="103" t="str">
        <f t="shared" si="215"/>
        <v>NC</v>
      </c>
      <c r="AN50" s="103" t="str">
        <f t="shared" si="216"/>
        <v>NC</v>
      </c>
      <c r="AO50" s="103" t="str">
        <f t="shared" si="217"/>
        <v>NC</v>
      </c>
      <c r="AP50" s="103" t="str">
        <f t="shared" si="218"/>
        <v>NC</v>
      </c>
      <c r="AQ50" s="103" t="str">
        <f t="shared" si="219"/>
        <v>NC</v>
      </c>
      <c r="AR50" s="103" t="str">
        <f t="shared" si="220"/>
        <v>NC</v>
      </c>
      <c r="AS50" s="103" t="str">
        <f t="shared" si="221"/>
        <v>NC</v>
      </c>
      <c r="AT50" s="103" t="str">
        <f t="shared" si="222"/>
        <v>NC</v>
      </c>
      <c r="AU50" s="103" t="str">
        <f t="shared" si="223"/>
        <v>NC</v>
      </c>
      <c r="AV50" s="103" t="str">
        <f t="shared" si="224"/>
        <v>NC</v>
      </c>
      <c r="AW50" s="103" t="str">
        <f t="shared" si="225"/>
        <v>NC</v>
      </c>
      <c r="AX50" s="30">
        <v>42</v>
      </c>
      <c r="AY50" s="100" t="s">
        <v>63</v>
      </c>
      <c r="AZ50" s="100" t="s">
        <v>63</v>
      </c>
      <c r="BA50" s="100" t="s">
        <v>63</v>
      </c>
      <c r="BB50" s="92" t="s">
        <v>63</v>
      </c>
      <c r="BC50" s="92" t="s">
        <v>63</v>
      </c>
      <c r="BD50" s="90" t="s">
        <v>63</v>
      </c>
      <c r="BE50" s="92" t="s">
        <v>63</v>
      </c>
      <c r="BF50" s="92" t="s">
        <v>63</v>
      </c>
      <c r="BG50" s="92" t="s">
        <v>63</v>
      </c>
      <c r="BH50" s="92" t="s">
        <v>63</v>
      </c>
      <c r="BI50" s="92" t="s">
        <v>63</v>
      </c>
      <c r="BJ50" s="93" t="s">
        <v>63</v>
      </c>
      <c r="BK50" s="92" t="s">
        <v>63</v>
      </c>
      <c r="BL50" s="92" t="s">
        <v>63</v>
      </c>
      <c r="BM50" s="92" t="s">
        <v>63</v>
      </c>
      <c r="BN50" s="92" t="s">
        <v>63</v>
      </c>
      <c r="BO50" s="92" t="s">
        <v>63</v>
      </c>
      <c r="BP50" s="92" t="s">
        <v>63</v>
      </c>
      <c r="BQ50" s="92" t="s">
        <v>63</v>
      </c>
      <c r="BR50" s="92" t="s">
        <v>63</v>
      </c>
      <c r="BS50" s="30">
        <v>42</v>
      </c>
      <c r="BT50" s="100" t="s">
        <v>62</v>
      </c>
      <c r="BU50" s="100" t="s">
        <v>62</v>
      </c>
      <c r="BV50" s="100" t="s">
        <v>62</v>
      </c>
      <c r="BW50" s="92" t="s">
        <v>62</v>
      </c>
      <c r="BX50" s="92" t="s">
        <v>62</v>
      </c>
      <c r="BY50" s="104" t="s">
        <v>62</v>
      </c>
      <c r="BZ50" s="92" t="s">
        <v>63</v>
      </c>
      <c r="CA50" s="92" t="s">
        <v>62</v>
      </c>
      <c r="CB50" s="92" t="s">
        <v>62</v>
      </c>
      <c r="CC50" s="92" t="s">
        <v>62</v>
      </c>
      <c r="CD50" s="92" t="s">
        <v>63</v>
      </c>
      <c r="CE50" s="93" t="s">
        <v>62</v>
      </c>
      <c r="CF50" s="92" t="s">
        <v>62</v>
      </c>
      <c r="CG50" s="92" t="s">
        <v>63</v>
      </c>
      <c r="CH50" s="92" t="s">
        <v>62</v>
      </c>
      <c r="CI50" s="92" t="s">
        <v>63</v>
      </c>
      <c r="CJ50" s="92" t="s">
        <v>62</v>
      </c>
      <c r="CK50" s="92" t="s">
        <v>62</v>
      </c>
      <c r="CL50" s="92" t="s">
        <v>62</v>
      </c>
      <c r="CM50" s="92" t="s">
        <v>62</v>
      </c>
      <c r="CN50" s="30">
        <v>42</v>
      </c>
      <c r="CO50" s="121" t="s">
        <v>62</v>
      </c>
      <c r="CP50" s="121" t="s">
        <v>62</v>
      </c>
      <c r="CQ50" s="121" t="s">
        <v>62</v>
      </c>
      <c r="CR50" s="113" t="s">
        <v>62</v>
      </c>
      <c r="CS50" s="113" t="s">
        <v>62</v>
      </c>
      <c r="CT50" s="112" t="s">
        <v>62</v>
      </c>
      <c r="CU50" s="113" t="s">
        <v>62</v>
      </c>
      <c r="CV50" s="113" t="s">
        <v>62</v>
      </c>
      <c r="CW50" s="113" t="s">
        <v>62</v>
      </c>
      <c r="CX50" s="113" t="s">
        <v>62</v>
      </c>
      <c r="CY50" s="113" t="s">
        <v>63</v>
      </c>
      <c r="CZ50" s="114" t="s">
        <v>62</v>
      </c>
      <c r="DA50" s="113" t="s">
        <v>62</v>
      </c>
      <c r="DB50" s="113" t="s">
        <v>62</v>
      </c>
      <c r="DC50" s="113" t="s">
        <v>62</v>
      </c>
      <c r="DD50" s="113" t="s">
        <v>62</v>
      </c>
      <c r="DE50" s="113" t="s">
        <v>62</v>
      </c>
      <c r="DF50" s="113" t="s">
        <v>62</v>
      </c>
      <c r="DG50" s="113" t="s">
        <v>62</v>
      </c>
      <c r="DH50" s="113" t="s">
        <v>62</v>
      </c>
      <c r="DI50" s="30">
        <v>42</v>
      </c>
      <c r="DJ50" s="42" t="str">
        <f t="shared" si="226"/>
        <v>NO CUMPLE</v>
      </c>
      <c r="DK50" s="42" t="str">
        <f t="shared" si="227"/>
        <v>NO CUMPLE</v>
      </c>
      <c r="DL50" s="42" t="str">
        <f t="shared" si="228"/>
        <v>NO CUMPLE</v>
      </c>
      <c r="DM50" s="42" t="str">
        <f t="shared" si="229"/>
        <v>NO CUMPLE</v>
      </c>
      <c r="DN50" s="42" t="str">
        <f t="shared" si="230"/>
        <v>NO CUMPLE</v>
      </c>
      <c r="DO50" s="42" t="str">
        <f t="shared" si="231"/>
        <v>NO CUMPLE</v>
      </c>
      <c r="DP50" s="42" t="str">
        <f t="shared" si="232"/>
        <v>NO CUMPLE</v>
      </c>
      <c r="DQ50" s="42" t="str">
        <f t="shared" si="233"/>
        <v>NO CUMPLE</v>
      </c>
      <c r="DR50" s="42" t="str">
        <f t="shared" si="234"/>
        <v>NO CUMPLE</v>
      </c>
      <c r="DS50" s="42" t="str">
        <f t="shared" si="235"/>
        <v>NO CUMPLE</v>
      </c>
      <c r="DT50" s="42" t="str">
        <f t="shared" si="236"/>
        <v>NO CUMPLE</v>
      </c>
      <c r="DU50" s="42" t="str">
        <f t="shared" si="237"/>
        <v>NO CUMPLE</v>
      </c>
      <c r="DV50" s="42" t="str">
        <f t="shared" si="238"/>
        <v>NO CUMPLE</v>
      </c>
      <c r="DW50" s="42" t="str">
        <f t="shared" si="239"/>
        <v>NO CUMPLE</v>
      </c>
      <c r="DX50" s="42" t="str">
        <f t="shared" si="240"/>
        <v>NO CUMPLE</v>
      </c>
      <c r="DY50" s="42" t="str">
        <f t="shared" si="241"/>
        <v>NO CUMPLE</v>
      </c>
      <c r="DZ50" s="42" t="str">
        <f t="shared" si="242"/>
        <v>NO CUMPLE</v>
      </c>
      <c r="EA50" s="42" t="str">
        <f t="shared" si="243"/>
        <v>NO CUMPLE</v>
      </c>
      <c r="EB50" s="42" t="str">
        <f t="shared" si="244"/>
        <v>NO CUMPLE</v>
      </c>
      <c r="EC50" s="42" t="str">
        <f t="shared" si="245"/>
        <v>NO CUMPLE</v>
      </c>
      <c r="ED50" s="30">
        <v>42</v>
      </c>
      <c r="EE50" s="129" t="s">
        <v>61</v>
      </c>
      <c r="EF50" s="129" t="s">
        <v>61</v>
      </c>
      <c r="EG50" s="129" t="s">
        <v>61</v>
      </c>
      <c r="EH50" s="65" t="s">
        <v>61</v>
      </c>
      <c r="EI50" s="65" t="s">
        <v>61</v>
      </c>
      <c r="EJ50" s="122" t="s">
        <v>62</v>
      </c>
      <c r="EK50" s="65" t="s">
        <v>61</v>
      </c>
      <c r="EL50" s="65" t="s">
        <v>61</v>
      </c>
      <c r="EM50" s="65" t="s">
        <v>61</v>
      </c>
      <c r="EN50" s="65" t="s">
        <v>61</v>
      </c>
      <c r="EO50" s="65" t="s">
        <v>61</v>
      </c>
      <c r="EP50" s="123" t="s">
        <v>61</v>
      </c>
      <c r="EQ50" s="65" t="s">
        <v>61</v>
      </c>
      <c r="ER50" s="65" t="s">
        <v>61</v>
      </c>
      <c r="ES50" s="65" t="s">
        <v>61</v>
      </c>
      <c r="ET50" s="65" t="s">
        <v>61</v>
      </c>
      <c r="EU50" s="65" t="s">
        <v>61</v>
      </c>
      <c r="EV50" s="65" t="s">
        <v>61</v>
      </c>
      <c r="EW50" s="65" t="s">
        <v>61</v>
      </c>
      <c r="EX50" s="65" t="s">
        <v>61</v>
      </c>
      <c r="EY50" s="30">
        <v>42</v>
      </c>
      <c r="EZ50" s="129" t="s">
        <v>61</v>
      </c>
      <c r="FA50" s="129" t="s">
        <v>61</v>
      </c>
      <c r="FB50" s="129" t="s">
        <v>61</v>
      </c>
      <c r="FC50" s="65" t="s">
        <v>61</v>
      </c>
      <c r="FD50" s="65" t="s">
        <v>61</v>
      </c>
      <c r="FE50" s="122" t="s">
        <v>62</v>
      </c>
      <c r="FF50" s="65" t="s">
        <v>61</v>
      </c>
      <c r="FG50" s="65" t="s">
        <v>61</v>
      </c>
      <c r="FH50" s="65" t="s">
        <v>61</v>
      </c>
      <c r="FI50" s="65" t="s">
        <v>61</v>
      </c>
      <c r="FJ50" s="65" t="s">
        <v>61</v>
      </c>
      <c r="FK50" s="123" t="s">
        <v>61</v>
      </c>
      <c r="FL50" s="65" t="s">
        <v>61</v>
      </c>
      <c r="FM50" s="65" t="s">
        <v>61</v>
      </c>
      <c r="FN50" s="65" t="s">
        <v>61</v>
      </c>
      <c r="FO50" s="65" t="s">
        <v>61</v>
      </c>
      <c r="FP50" s="65" t="s">
        <v>61</v>
      </c>
      <c r="FQ50" s="65" t="s">
        <v>61</v>
      </c>
      <c r="FR50" s="65" t="s">
        <v>61</v>
      </c>
      <c r="FS50" s="65" t="s">
        <v>61</v>
      </c>
      <c r="FT50" s="30">
        <v>42</v>
      </c>
      <c r="FU50" s="24" t="str">
        <f t="shared" si="246"/>
        <v/>
      </c>
      <c r="FV50" s="24" t="str">
        <f t="shared" si="247"/>
        <v/>
      </c>
      <c r="FW50" s="24" t="str">
        <f t="shared" si="248"/>
        <v/>
      </c>
      <c r="FX50" s="24" t="str">
        <f t="shared" si="249"/>
        <v/>
      </c>
      <c r="FY50" s="24" t="str">
        <f t="shared" si="250"/>
        <v/>
      </c>
      <c r="FZ50" s="24" t="str">
        <f t="shared" si="251"/>
        <v/>
      </c>
      <c r="GA50" s="24" t="str">
        <f t="shared" si="252"/>
        <v/>
      </c>
      <c r="GB50" s="24" t="str">
        <f t="shared" si="253"/>
        <v/>
      </c>
      <c r="GC50" s="24" t="str">
        <f t="shared" si="254"/>
        <v/>
      </c>
      <c r="GD50" s="24" t="str">
        <f t="shared" si="255"/>
        <v/>
      </c>
      <c r="GE50" s="24" t="str">
        <f t="shared" si="256"/>
        <v/>
      </c>
      <c r="GF50" s="24" t="str">
        <f t="shared" si="257"/>
        <v/>
      </c>
      <c r="GG50" s="24" t="str">
        <f t="shared" si="258"/>
        <v/>
      </c>
      <c r="GH50" s="24" t="str">
        <f t="shared" si="259"/>
        <v/>
      </c>
      <c r="GI50" s="24" t="str">
        <f t="shared" si="260"/>
        <v/>
      </c>
      <c r="GJ50" s="24" t="str">
        <f t="shared" si="261"/>
        <v/>
      </c>
      <c r="GK50" s="24" t="str">
        <f t="shared" si="262"/>
        <v/>
      </c>
      <c r="GL50" s="24" t="str">
        <f t="shared" si="263"/>
        <v/>
      </c>
      <c r="GM50" s="24" t="str">
        <f t="shared" si="264"/>
        <v/>
      </c>
      <c r="GN50" s="24" t="str">
        <f t="shared" si="265"/>
        <v/>
      </c>
      <c r="GO50" s="24">
        <v>4701645.97</v>
      </c>
      <c r="GP50" s="24">
        <v>4701645.97</v>
      </c>
      <c r="GQ50" s="44">
        <f t="shared" si="266"/>
        <v>0</v>
      </c>
      <c r="GR50" s="44">
        <f t="shared" si="156"/>
        <v>0</v>
      </c>
      <c r="GS50" s="145">
        <f t="shared" si="203"/>
        <v>0</v>
      </c>
      <c r="GT50" s="45">
        <f t="shared" si="205"/>
        <v>0</v>
      </c>
      <c r="GU50" s="30">
        <v>42</v>
      </c>
      <c r="GV50" s="46" t="str">
        <f t="shared" si="267"/>
        <v/>
      </c>
      <c r="GW50" s="46" t="str">
        <f t="shared" si="268"/>
        <v/>
      </c>
      <c r="GX50" s="46" t="str">
        <f t="shared" si="269"/>
        <v/>
      </c>
      <c r="GY50" s="46" t="str">
        <f t="shared" si="270"/>
        <v/>
      </c>
      <c r="GZ50" s="46" t="str">
        <f t="shared" si="271"/>
        <v/>
      </c>
      <c r="HA50" s="46" t="str">
        <f t="shared" si="272"/>
        <v/>
      </c>
      <c r="HB50" s="46" t="str">
        <f t="shared" si="273"/>
        <v/>
      </c>
      <c r="HC50" s="46" t="str">
        <f t="shared" si="274"/>
        <v/>
      </c>
      <c r="HD50" s="46" t="str">
        <f t="shared" si="275"/>
        <v/>
      </c>
      <c r="HE50" s="46" t="str">
        <f t="shared" si="276"/>
        <v/>
      </c>
      <c r="HF50" s="46" t="str">
        <f t="shared" si="277"/>
        <v/>
      </c>
      <c r="HG50" s="46" t="str">
        <f t="shared" si="278"/>
        <v/>
      </c>
      <c r="HH50" s="46" t="str">
        <f t="shared" si="279"/>
        <v/>
      </c>
      <c r="HI50" s="46" t="str">
        <f t="shared" si="280"/>
        <v/>
      </c>
      <c r="HJ50" s="46" t="str">
        <f t="shared" si="281"/>
        <v/>
      </c>
      <c r="HK50" s="46" t="str">
        <f t="shared" si="282"/>
        <v/>
      </c>
      <c r="HL50" s="46" t="str">
        <f t="shared" si="283"/>
        <v/>
      </c>
      <c r="HM50" s="46" t="str">
        <f t="shared" si="284"/>
        <v/>
      </c>
      <c r="HN50" s="46" t="str">
        <f t="shared" si="285"/>
        <v/>
      </c>
      <c r="HO50" s="46" t="str">
        <f t="shared" si="286"/>
        <v/>
      </c>
      <c r="HP50" s="30">
        <v>42</v>
      </c>
      <c r="HQ50" s="47" t="str">
        <f t="shared" si="287"/>
        <v/>
      </c>
      <c r="HR50" s="47" t="str">
        <f t="shared" si="288"/>
        <v/>
      </c>
      <c r="HS50" s="47" t="str">
        <f t="shared" si="289"/>
        <v/>
      </c>
      <c r="HT50" s="47" t="str">
        <f t="shared" si="290"/>
        <v/>
      </c>
      <c r="HU50" s="47" t="str">
        <f t="shared" si="291"/>
        <v/>
      </c>
      <c r="HV50" s="47" t="str">
        <f t="shared" si="292"/>
        <v/>
      </c>
      <c r="HW50" s="47" t="str">
        <f t="shared" si="293"/>
        <v/>
      </c>
      <c r="HX50" s="47" t="str">
        <f t="shared" si="294"/>
        <v/>
      </c>
      <c r="HY50" s="47" t="str">
        <f t="shared" si="295"/>
        <v/>
      </c>
      <c r="HZ50" s="47" t="str">
        <f t="shared" si="296"/>
        <v/>
      </c>
      <c r="IA50" s="47" t="str">
        <f t="shared" si="297"/>
        <v/>
      </c>
      <c r="IB50" s="47" t="str">
        <f t="shared" si="298"/>
        <v/>
      </c>
      <c r="IC50" s="47" t="str">
        <f t="shared" si="299"/>
        <v/>
      </c>
      <c r="ID50" s="47" t="str">
        <f t="shared" si="300"/>
        <v/>
      </c>
      <c r="IE50" s="47" t="str">
        <f t="shared" si="301"/>
        <v/>
      </c>
      <c r="IF50" s="47" t="str">
        <f t="shared" si="302"/>
        <v/>
      </c>
      <c r="IG50" s="47" t="str">
        <f t="shared" si="303"/>
        <v/>
      </c>
      <c r="IH50" s="47" t="str">
        <f t="shared" si="304"/>
        <v/>
      </c>
      <c r="II50" s="47" t="str">
        <f t="shared" si="305"/>
        <v/>
      </c>
      <c r="IJ50" s="47" t="str">
        <f t="shared" si="306"/>
        <v/>
      </c>
      <c r="IK50" s="30">
        <v>42</v>
      </c>
      <c r="IL50" s="48" t="str">
        <f t="shared" si="158"/>
        <v/>
      </c>
      <c r="IM50" s="48" t="str">
        <f t="shared" si="159"/>
        <v/>
      </c>
      <c r="IN50" s="48" t="str">
        <f t="shared" si="160"/>
        <v/>
      </c>
      <c r="IO50" s="48" t="str">
        <f t="shared" si="161"/>
        <v/>
      </c>
      <c r="IP50" s="48" t="str">
        <f t="shared" si="162"/>
        <v/>
      </c>
      <c r="IQ50" s="48" t="str">
        <f t="shared" si="163"/>
        <v/>
      </c>
      <c r="IR50" s="48" t="str">
        <f t="shared" si="164"/>
        <v/>
      </c>
      <c r="IS50" s="48" t="str">
        <f t="shared" si="165"/>
        <v/>
      </c>
      <c r="IT50" s="48" t="str">
        <f t="shared" si="166"/>
        <v/>
      </c>
      <c r="IU50" s="48" t="str">
        <f t="shared" si="167"/>
        <v/>
      </c>
      <c r="IV50" s="48" t="str">
        <f t="shared" si="168"/>
        <v/>
      </c>
      <c r="IW50" s="48" t="str">
        <f t="shared" si="169"/>
        <v/>
      </c>
      <c r="IX50" s="48" t="str">
        <f t="shared" si="170"/>
        <v/>
      </c>
      <c r="IY50" s="48" t="str">
        <f t="shared" si="171"/>
        <v/>
      </c>
      <c r="IZ50" s="48" t="str">
        <f t="shared" si="172"/>
        <v/>
      </c>
      <c r="JA50" s="48" t="str">
        <f t="shared" si="173"/>
        <v/>
      </c>
      <c r="JB50" s="48" t="str">
        <f t="shared" si="174"/>
        <v/>
      </c>
      <c r="JC50" s="48" t="str">
        <f t="shared" si="175"/>
        <v/>
      </c>
      <c r="JD50" s="48" t="str">
        <f t="shared" si="176"/>
        <v/>
      </c>
      <c r="JE50" s="48" t="str">
        <f t="shared" si="177"/>
        <v/>
      </c>
      <c r="JF50" s="49">
        <f t="shared" si="307"/>
        <v>0</v>
      </c>
      <c r="JG50" s="49">
        <f t="shared" si="178"/>
        <v>0</v>
      </c>
      <c r="JH50" s="30">
        <v>42</v>
      </c>
      <c r="JI50" s="50" t="str">
        <f t="shared" si="179"/>
        <v/>
      </c>
      <c r="JJ50" s="50" t="str">
        <f t="shared" si="180"/>
        <v/>
      </c>
      <c r="JK50" s="50" t="str">
        <f t="shared" si="181"/>
        <v/>
      </c>
      <c r="JL50" s="50" t="str">
        <f t="shared" si="182"/>
        <v/>
      </c>
      <c r="JM50" s="50" t="str">
        <f t="shared" si="183"/>
        <v/>
      </c>
      <c r="JN50" s="50" t="str">
        <f t="shared" si="184"/>
        <v/>
      </c>
      <c r="JO50" s="50" t="str">
        <f t="shared" si="185"/>
        <v/>
      </c>
      <c r="JP50" s="50" t="str">
        <f t="shared" si="186"/>
        <v/>
      </c>
      <c r="JQ50" s="50" t="str">
        <f t="shared" si="187"/>
        <v/>
      </c>
      <c r="JR50" s="50" t="str">
        <f t="shared" si="188"/>
        <v/>
      </c>
      <c r="JS50" s="50" t="str">
        <f t="shared" si="189"/>
        <v/>
      </c>
      <c r="JT50" s="50" t="str">
        <f t="shared" si="190"/>
        <v/>
      </c>
      <c r="JU50" s="50" t="str">
        <f t="shared" si="191"/>
        <v/>
      </c>
      <c r="JV50" s="50" t="str">
        <f t="shared" si="192"/>
        <v/>
      </c>
      <c r="JW50" s="50" t="str">
        <f t="shared" si="193"/>
        <v/>
      </c>
      <c r="JX50" s="50" t="str">
        <f t="shared" si="194"/>
        <v/>
      </c>
      <c r="JY50" s="50" t="str">
        <f t="shared" si="195"/>
        <v/>
      </c>
      <c r="JZ50" s="50" t="str">
        <f t="shared" si="196"/>
        <v/>
      </c>
      <c r="KA50" s="50" t="str">
        <f t="shared" si="197"/>
        <v/>
      </c>
      <c r="KB50" s="50" t="str">
        <f t="shared" si="198"/>
        <v/>
      </c>
      <c r="KC50" s="30">
        <v>42</v>
      </c>
      <c r="KD50" s="121"/>
      <c r="KE50" s="121"/>
      <c r="KF50" s="121"/>
      <c r="KG50" s="130"/>
      <c r="KH50" s="130"/>
      <c r="KI50" s="126">
        <v>24</v>
      </c>
      <c r="KJ50" s="130"/>
      <c r="KK50" s="130"/>
      <c r="KL50" s="130"/>
      <c r="KM50" s="130"/>
      <c r="KN50" s="130"/>
      <c r="KO50" s="131"/>
      <c r="KP50" s="130"/>
      <c r="KQ50" s="130"/>
      <c r="KR50" s="130"/>
      <c r="KS50" s="130"/>
      <c r="KT50" s="130"/>
      <c r="KU50" s="130"/>
      <c r="KV50" s="130"/>
      <c r="KW50" s="130"/>
      <c r="KX50" s="30">
        <v>42</v>
      </c>
      <c r="KY50" s="67">
        <f t="shared" si="308"/>
        <v>0</v>
      </c>
      <c r="KZ50" s="67">
        <f t="shared" si="309"/>
        <v>0</v>
      </c>
      <c r="LA50" s="67">
        <f t="shared" si="310"/>
        <v>0</v>
      </c>
      <c r="LB50" s="67">
        <f t="shared" si="311"/>
        <v>0</v>
      </c>
      <c r="LC50" s="67">
        <f t="shared" si="312"/>
        <v>0</v>
      </c>
      <c r="LD50" s="67">
        <f t="shared" si="313"/>
        <v>0</v>
      </c>
      <c r="LE50" s="67">
        <f t="shared" si="314"/>
        <v>0</v>
      </c>
      <c r="LF50" s="67">
        <f t="shared" si="315"/>
        <v>0</v>
      </c>
      <c r="LG50" s="67">
        <f t="shared" si="316"/>
        <v>0</v>
      </c>
      <c r="LH50" s="67">
        <f t="shared" si="317"/>
        <v>0</v>
      </c>
      <c r="LI50" s="67">
        <f t="shared" si="318"/>
        <v>0</v>
      </c>
      <c r="LJ50" s="67">
        <f t="shared" si="319"/>
        <v>0</v>
      </c>
      <c r="LK50" s="67">
        <f t="shared" si="320"/>
        <v>0</v>
      </c>
      <c r="LL50" s="67">
        <f t="shared" si="321"/>
        <v>0</v>
      </c>
      <c r="LM50" s="67">
        <f t="shared" si="322"/>
        <v>0</v>
      </c>
      <c r="LN50" s="67">
        <f t="shared" si="323"/>
        <v>0</v>
      </c>
      <c r="LO50" s="67">
        <f t="shared" si="324"/>
        <v>0</v>
      </c>
      <c r="LP50" s="67">
        <f t="shared" si="325"/>
        <v>0</v>
      </c>
      <c r="LQ50" s="67">
        <f t="shared" si="326"/>
        <v>0</v>
      </c>
      <c r="LR50" s="67">
        <f t="shared" si="327"/>
        <v>0</v>
      </c>
      <c r="LS50" s="30">
        <v>42</v>
      </c>
      <c r="LT50" s="51" t="str">
        <f t="shared" si="328"/>
        <v/>
      </c>
      <c r="LU50" s="51" t="str">
        <f t="shared" si="329"/>
        <v/>
      </c>
      <c r="LV50" s="51" t="str">
        <f t="shared" si="330"/>
        <v/>
      </c>
      <c r="LW50" s="51" t="str">
        <f t="shared" si="331"/>
        <v/>
      </c>
      <c r="LX50" s="51" t="str">
        <f t="shared" si="332"/>
        <v/>
      </c>
      <c r="LY50" s="51" t="str">
        <f t="shared" si="333"/>
        <v/>
      </c>
      <c r="LZ50" s="51" t="str">
        <f t="shared" si="334"/>
        <v/>
      </c>
      <c r="MA50" s="51" t="str">
        <f t="shared" si="335"/>
        <v/>
      </c>
      <c r="MB50" s="51" t="str">
        <f t="shared" si="336"/>
        <v/>
      </c>
      <c r="MC50" s="51" t="str">
        <f t="shared" si="337"/>
        <v/>
      </c>
      <c r="MD50" s="51" t="str">
        <f t="shared" si="338"/>
        <v/>
      </c>
      <c r="ME50" s="51" t="str">
        <f t="shared" si="339"/>
        <v/>
      </c>
      <c r="MF50" s="51" t="str">
        <f t="shared" si="340"/>
        <v/>
      </c>
      <c r="MG50" s="51" t="str">
        <f t="shared" si="341"/>
        <v/>
      </c>
      <c r="MH50" s="51" t="str">
        <f t="shared" si="342"/>
        <v/>
      </c>
      <c r="MI50" s="51" t="str">
        <f t="shared" si="343"/>
        <v/>
      </c>
      <c r="MJ50" s="51" t="str">
        <f t="shared" si="344"/>
        <v/>
      </c>
      <c r="MK50" s="51" t="str">
        <f t="shared" si="345"/>
        <v/>
      </c>
      <c r="ML50" s="51" t="str">
        <f t="shared" si="346"/>
        <v/>
      </c>
      <c r="MM50" s="51" t="str">
        <f t="shared" si="347"/>
        <v/>
      </c>
      <c r="MN50" s="144">
        <f t="shared" si="348"/>
        <v>0</v>
      </c>
      <c r="MO50" s="29" t="str">
        <f t="shared" si="349"/>
        <v>DESIERTO</v>
      </c>
      <c r="MP50" s="68" t="str">
        <f t="shared" si="350"/>
        <v>DESIERTO</v>
      </c>
      <c r="MQ50" s="30">
        <v>42</v>
      </c>
      <c r="MR50" s="137" t="str">
        <f t="shared" si="199"/>
        <v>D</v>
      </c>
      <c r="MS50" s="137">
        <f t="shared" si="200"/>
        <v>4701645.97</v>
      </c>
    </row>
    <row r="51" spans="2:357" s="53" customFormat="1" ht="33.75" x14ac:dyDescent="0.15">
      <c r="B51" s="82" t="s">
        <v>131</v>
      </c>
      <c r="C51" s="83" t="s">
        <v>132</v>
      </c>
      <c r="D51" s="64" t="s">
        <v>133</v>
      </c>
      <c r="E51" s="84" t="s">
        <v>134</v>
      </c>
      <c r="F51" s="85">
        <v>1</v>
      </c>
      <c r="G51" s="23">
        <v>74080524.186666667</v>
      </c>
      <c r="H51" s="29">
        <v>43</v>
      </c>
      <c r="I51" s="111" t="s">
        <v>61</v>
      </c>
      <c r="J51" s="111" t="s">
        <v>61</v>
      </c>
      <c r="K51" s="111" t="s">
        <v>61</v>
      </c>
      <c r="L51" s="101" t="s">
        <v>61</v>
      </c>
      <c r="M51" s="101" t="s">
        <v>61</v>
      </c>
      <c r="N51" s="86">
        <v>73903213.790000007</v>
      </c>
      <c r="O51" s="101" t="s">
        <v>61</v>
      </c>
      <c r="P51" s="86">
        <v>72176654.689999998</v>
      </c>
      <c r="Q51" s="101" t="s">
        <v>61</v>
      </c>
      <c r="R51" s="101" t="s">
        <v>61</v>
      </c>
      <c r="S51" s="106" t="s">
        <v>61</v>
      </c>
      <c r="T51" s="102" t="s">
        <v>61</v>
      </c>
      <c r="U51" s="86">
        <v>73117527</v>
      </c>
      <c r="V51" s="101" t="s">
        <v>61</v>
      </c>
      <c r="W51" s="86">
        <v>69799999.780000001</v>
      </c>
      <c r="X51" s="101" t="s">
        <v>61</v>
      </c>
      <c r="Y51" s="101" t="s">
        <v>61</v>
      </c>
      <c r="Z51" s="101" t="s">
        <v>61</v>
      </c>
      <c r="AA51" s="101" t="s">
        <v>61</v>
      </c>
      <c r="AB51" s="101" t="s">
        <v>61</v>
      </c>
      <c r="AC51" s="41">
        <v>43</v>
      </c>
      <c r="AD51" s="103" t="str">
        <f t="shared" si="206"/>
        <v>NC</v>
      </c>
      <c r="AE51" s="103" t="str">
        <f t="shared" si="207"/>
        <v>NC</v>
      </c>
      <c r="AF51" s="103" t="str">
        <f t="shared" si="208"/>
        <v>NC</v>
      </c>
      <c r="AG51" s="103" t="str">
        <f t="shared" si="209"/>
        <v>NC</v>
      </c>
      <c r="AH51" s="103" t="str">
        <f t="shared" si="210"/>
        <v>NC</v>
      </c>
      <c r="AI51" s="103">
        <f t="shared" si="211"/>
        <v>73903213.790000007</v>
      </c>
      <c r="AJ51" s="103" t="str">
        <f t="shared" si="212"/>
        <v>NC</v>
      </c>
      <c r="AK51" s="103">
        <f t="shared" si="213"/>
        <v>72176654.689999998</v>
      </c>
      <c r="AL51" s="103" t="str">
        <f t="shared" si="214"/>
        <v>NC</v>
      </c>
      <c r="AM51" s="103" t="str">
        <f t="shared" si="215"/>
        <v>NC</v>
      </c>
      <c r="AN51" s="103" t="str">
        <f t="shared" si="216"/>
        <v>NC</v>
      </c>
      <c r="AO51" s="103" t="str">
        <f t="shared" si="217"/>
        <v>NC</v>
      </c>
      <c r="AP51" s="103">
        <f t="shared" si="218"/>
        <v>73117527</v>
      </c>
      <c r="AQ51" s="103" t="str">
        <f t="shared" si="219"/>
        <v>NC</v>
      </c>
      <c r="AR51" s="103">
        <f t="shared" si="220"/>
        <v>69799999.780000001</v>
      </c>
      <c r="AS51" s="103" t="str">
        <f t="shared" si="221"/>
        <v>NC</v>
      </c>
      <c r="AT51" s="103" t="str">
        <f t="shared" si="222"/>
        <v>NC</v>
      </c>
      <c r="AU51" s="103" t="str">
        <f t="shared" si="223"/>
        <v>NC</v>
      </c>
      <c r="AV51" s="103" t="str">
        <f t="shared" si="224"/>
        <v>NC</v>
      </c>
      <c r="AW51" s="103" t="str">
        <f t="shared" si="225"/>
        <v>NC</v>
      </c>
      <c r="AX51" s="29">
        <v>43</v>
      </c>
      <c r="AY51" s="100" t="s">
        <v>63</v>
      </c>
      <c r="AZ51" s="100" t="s">
        <v>63</v>
      </c>
      <c r="BA51" s="100" t="s">
        <v>63</v>
      </c>
      <c r="BB51" s="92" t="s">
        <v>63</v>
      </c>
      <c r="BC51" s="92" t="s">
        <v>63</v>
      </c>
      <c r="BD51" s="90" t="s">
        <v>63</v>
      </c>
      <c r="BE51" s="92" t="s">
        <v>63</v>
      </c>
      <c r="BF51" s="90" t="s">
        <v>63</v>
      </c>
      <c r="BG51" s="92" t="s">
        <v>63</v>
      </c>
      <c r="BH51" s="92" t="s">
        <v>63</v>
      </c>
      <c r="BI51" s="95" t="s">
        <v>63</v>
      </c>
      <c r="BJ51" s="93" t="s">
        <v>63</v>
      </c>
      <c r="BK51" s="90" t="s">
        <v>62</v>
      </c>
      <c r="BL51" s="92" t="s">
        <v>63</v>
      </c>
      <c r="BM51" s="90" t="s">
        <v>63</v>
      </c>
      <c r="BN51" s="92" t="s">
        <v>63</v>
      </c>
      <c r="BO51" s="92" t="s">
        <v>63</v>
      </c>
      <c r="BP51" s="92" t="s">
        <v>63</v>
      </c>
      <c r="BQ51" s="92" t="s">
        <v>63</v>
      </c>
      <c r="BR51" s="92" t="s">
        <v>63</v>
      </c>
      <c r="BS51" s="29">
        <v>43</v>
      </c>
      <c r="BT51" s="100" t="s">
        <v>62</v>
      </c>
      <c r="BU51" s="100" t="s">
        <v>62</v>
      </c>
      <c r="BV51" s="100" t="s">
        <v>62</v>
      </c>
      <c r="BW51" s="92" t="s">
        <v>62</v>
      </c>
      <c r="BX51" s="92" t="s">
        <v>62</v>
      </c>
      <c r="BY51" s="104" t="s">
        <v>62</v>
      </c>
      <c r="BZ51" s="92" t="s">
        <v>63</v>
      </c>
      <c r="CA51" s="104" t="s">
        <v>62</v>
      </c>
      <c r="CB51" s="92" t="s">
        <v>62</v>
      </c>
      <c r="CC51" s="92" t="s">
        <v>62</v>
      </c>
      <c r="CD51" s="95" t="s">
        <v>63</v>
      </c>
      <c r="CE51" s="93" t="s">
        <v>62</v>
      </c>
      <c r="CF51" s="104" t="s">
        <v>62</v>
      </c>
      <c r="CG51" s="92" t="s">
        <v>63</v>
      </c>
      <c r="CH51" s="104" t="s">
        <v>62</v>
      </c>
      <c r="CI51" s="92" t="s">
        <v>63</v>
      </c>
      <c r="CJ51" s="92" t="s">
        <v>62</v>
      </c>
      <c r="CK51" s="92" t="s">
        <v>62</v>
      </c>
      <c r="CL51" s="92" t="s">
        <v>62</v>
      </c>
      <c r="CM51" s="92" t="s">
        <v>62</v>
      </c>
      <c r="CN51" s="30">
        <v>43</v>
      </c>
      <c r="CO51" s="121" t="s">
        <v>62</v>
      </c>
      <c r="CP51" s="121" t="s">
        <v>62</v>
      </c>
      <c r="CQ51" s="121" t="s">
        <v>62</v>
      </c>
      <c r="CR51" s="113" t="s">
        <v>62</v>
      </c>
      <c r="CS51" s="113" t="s">
        <v>62</v>
      </c>
      <c r="CT51" s="112" t="s">
        <v>62</v>
      </c>
      <c r="CU51" s="113" t="s">
        <v>62</v>
      </c>
      <c r="CV51" s="112" t="s">
        <v>62</v>
      </c>
      <c r="CW51" s="113" t="s">
        <v>62</v>
      </c>
      <c r="CX51" s="113" t="s">
        <v>62</v>
      </c>
      <c r="CY51" s="116" t="s">
        <v>63</v>
      </c>
      <c r="CZ51" s="114" t="s">
        <v>62</v>
      </c>
      <c r="DA51" s="112" t="s">
        <v>62</v>
      </c>
      <c r="DB51" s="113" t="s">
        <v>62</v>
      </c>
      <c r="DC51" s="112" t="s">
        <v>62</v>
      </c>
      <c r="DD51" s="113" t="s">
        <v>62</v>
      </c>
      <c r="DE51" s="113" t="s">
        <v>62</v>
      </c>
      <c r="DF51" s="113" t="s">
        <v>62</v>
      </c>
      <c r="DG51" s="113" t="s">
        <v>62</v>
      </c>
      <c r="DH51" s="113" t="s">
        <v>62</v>
      </c>
      <c r="DI51" s="29">
        <v>43</v>
      </c>
      <c r="DJ51" s="42" t="str">
        <f t="shared" si="226"/>
        <v>NO CUMPLE</v>
      </c>
      <c r="DK51" s="42" t="str">
        <f t="shared" si="227"/>
        <v>NO CUMPLE</v>
      </c>
      <c r="DL51" s="42" t="str">
        <f t="shared" si="228"/>
        <v>NO CUMPLE</v>
      </c>
      <c r="DM51" s="42" t="str">
        <f t="shared" si="229"/>
        <v>NO CUMPLE</v>
      </c>
      <c r="DN51" s="42" t="str">
        <f t="shared" si="230"/>
        <v>NO CUMPLE</v>
      </c>
      <c r="DO51" s="42" t="str">
        <f t="shared" si="231"/>
        <v>NO CUMPLE</v>
      </c>
      <c r="DP51" s="42" t="str">
        <f t="shared" si="232"/>
        <v>NO CUMPLE</v>
      </c>
      <c r="DQ51" s="42" t="str">
        <f t="shared" si="233"/>
        <v>NO CUMPLE</v>
      </c>
      <c r="DR51" s="42" t="str">
        <f t="shared" si="234"/>
        <v>NO CUMPLE</v>
      </c>
      <c r="DS51" s="42" t="str">
        <f t="shared" si="235"/>
        <v>NO CUMPLE</v>
      </c>
      <c r="DT51" s="42" t="str">
        <f t="shared" si="236"/>
        <v>NO CUMPLE</v>
      </c>
      <c r="DU51" s="42" t="str">
        <f t="shared" si="237"/>
        <v>NO CUMPLE</v>
      </c>
      <c r="DV51" s="42" t="str">
        <f t="shared" si="238"/>
        <v>CUMPLE</v>
      </c>
      <c r="DW51" s="42" t="str">
        <f t="shared" si="239"/>
        <v>NO CUMPLE</v>
      </c>
      <c r="DX51" s="42" t="str">
        <f t="shared" si="240"/>
        <v>NO CUMPLE</v>
      </c>
      <c r="DY51" s="42" t="str">
        <f t="shared" si="241"/>
        <v>NO CUMPLE</v>
      </c>
      <c r="DZ51" s="42" t="str">
        <f t="shared" si="242"/>
        <v>NO CUMPLE</v>
      </c>
      <c r="EA51" s="42" t="str">
        <f t="shared" si="243"/>
        <v>NO CUMPLE</v>
      </c>
      <c r="EB51" s="42" t="str">
        <f t="shared" si="244"/>
        <v>NO CUMPLE</v>
      </c>
      <c r="EC51" s="42" t="str">
        <f t="shared" si="245"/>
        <v>NO CUMPLE</v>
      </c>
      <c r="ED51" s="30">
        <v>43</v>
      </c>
      <c r="EE51" s="129" t="s">
        <v>61</v>
      </c>
      <c r="EF51" s="129" t="s">
        <v>61</v>
      </c>
      <c r="EG51" s="129" t="s">
        <v>61</v>
      </c>
      <c r="EH51" s="65" t="s">
        <v>61</v>
      </c>
      <c r="EI51" s="65" t="s">
        <v>61</v>
      </c>
      <c r="EJ51" s="122" t="s">
        <v>62</v>
      </c>
      <c r="EK51" s="65" t="s">
        <v>61</v>
      </c>
      <c r="EL51" s="122" t="s">
        <v>63</v>
      </c>
      <c r="EM51" s="65" t="s">
        <v>61</v>
      </c>
      <c r="EN51" s="65" t="s">
        <v>61</v>
      </c>
      <c r="EO51" s="125" t="s">
        <v>61</v>
      </c>
      <c r="EP51" s="123" t="s">
        <v>61</v>
      </c>
      <c r="EQ51" s="122" t="s">
        <v>62</v>
      </c>
      <c r="ER51" s="65" t="s">
        <v>61</v>
      </c>
      <c r="ES51" s="122" t="s">
        <v>62</v>
      </c>
      <c r="ET51" s="65" t="s">
        <v>61</v>
      </c>
      <c r="EU51" s="65" t="s">
        <v>61</v>
      </c>
      <c r="EV51" s="65" t="s">
        <v>61</v>
      </c>
      <c r="EW51" s="65" t="s">
        <v>61</v>
      </c>
      <c r="EX51" s="65" t="s">
        <v>61</v>
      </c>
      <c r="EY51" s="30">
        <v>43</v>
      </c>
      <c r="EZ51" s="129" t="s">
        <v>61</v>
      </c>
      <c r="FA51" s="129" t="s">
        <v>61</v>
      </c>
      <c r="FB51" s="129" t="s">
        <v>61</v>
      </c>
      <c r="FC51" s="65" t="s">
        <v>61</v>
      </c>
      <c r="FD51" s="65" t="s">
        <v>61</v>
      </c>
      <c r="FE51" s="122" t="s">
        <v>62</v>
      </c>
      <c r="FF51" s="65" t="s">
        <v>61</v>
      </c>
      <c r="FG51" s="122" t="s">
        <v>62</v>
      </c>
      <c r="FH51" s="65" t="s">
        <v>61</v>
      </c>
      <c r="FI51" s="65" t="s">
        <v>61</v>
      </c>
      <c r="FJ51" s="125" t="s">
        <v>61</v>
      </c>
      <c r="FK51" s="123" t="s">
        <v>61</v>
      </c>
      <c r="FL51" s="122" t="s">
        <v>62</v>
      </c>
      <c r="FM51" s="65" t="s">
        <v>61</v>
      </c>
      <c r="FN51" s="122" t="s">
        <v>62</v>
      </c>
      <c r="FO51" s="65" t="s">
        <v>61</v>
      </c>
      <c r="FP51" s="65" t="s">
        <v>61</v>
      </c>
      <c r="FQ51" s="65" t="s">
        <v>61</v>
      </c>
      <c r="FR51" s="65" t="s">
        <v>61</v>
      </c>
      <c r="FS51" s="65" t="s">
        <v>61</v>
      </c>
      <c r="FT51" s="30">
        <v>43</v>
      </c>
      <c r="FU51" s="24" t="str">
        <f t="shared" si="246"/>
        <v/>
      </c>
      <c r="FV51" s="24" t="str">
        <f t="shared" si="247"/>
        <v/>
      </c>
      <c r="FW51" s="24" t="str">
        <f t="shared" si="248"/>
        <v/>
      </c>
      <c r="FX51" s="24" t="str">
        <f t="shared" si="249"/>
        <v/>
      </c>
      <c r="FY51" s="24" t="str">
        <f t="shared" si="250"/>
        <v/>
      </c>
      <c r="FZ51" s="24" t="str">
        <f t="shared" si="251"/>
        <v/>
      </c>
      <c r="GA51" s="24" t="str">
        <f t="shared" si="252"/>
        <v/>
      </c>
      <c r="GB51" s="24" t="str">
        <f t="shared" si="253"/>
        <v/>
      </c>
      <c r="GC51" s="24" t="str">
        <f t="shared" si="254"/>
        <v/>
      </c>
      <c r="GD51" s="24" t="str">
        <f t="shared" si="255"/>
        <v/>
      </c>
      <c r="GE51" s="24" t="str">
        <f t="shared" si="256"/>
        <v/>
      </c>
      <c r="GF51" s="24" t="str">
        <f t="shared" si="257"/>
        <v/>
      </c>
      <c r="GG51" s="24">
        <f t="shared" si="258"/>
        <v>73117527</v>
      </c>
      <c r="GH51" s="24" t="str">
        <f t="shared" si="259"/>
        <v/>
      </c>
      <c r="GI51" s="24" t="str">
        <f t="shared" si="260"/>
        <v/>
      </c>
      <c r="GJ51" s="24" t="str">
        <f t="shared" si="261"/>
        <v/>
      </c>
      <c r="GK51" s="24" t="str">
        <f t="shared" si="262"/>
        <v/>
      </c>
      <c r="GL51" s="24" t="str">
        <f t="shared" si="263"/>
        <v/>
      </c>
      <c r="GM51" s="24" t="str">
        <f t="shared" si="264"/>
        <v/>
      </c>
      <c r="GN51" s="24" t="str">
        <f t="shared" si="265"/>
        <v/>
      </c>
      <c r="GO51" s="24">
        <v>74080524.186666667</v>
      </c>
      <c r="GP51" s="24">
        <v>74080524.186666667</v>
      </c>
      <c r="GQ51" s="44">
        <f t="shared" si="266"/>
        <v>1</v>
      </c>
      <c r="GR51" s="44">
        <f t="shared" si="156"/>
        <v>1</v>
      </c>
      <c r="GS51" s="145">
        <f t="shared" si="203"/>
        <v>73599025.590000004</v>
      </c>
      <c r="GT51" s="45">
        <f t="shared" si="205"/>
        <v>275996.34596250003</v>
      </c>
      <c r="GU51" s="30">
        <v>43</v>
      </c>
      <c r="GV51" s="46" t="str">
        <f t="shared" si="267"/>
        <v/>
      </c>
      <c r="GW51" s="46" t="str">
        <f t="shared" si="268"/>
        <v/>
      </c>
      <c r="GX51" s="46" t="str">
        <f t="shared" si="269"/>
        <v/>
      </c>
      <c r="GY51" s="46" t="str">
        <f t="shared" si="270"/>
        <v/>
      </c>
      <c r="GZ51" s="46" t="str">
        <f t="shared" si="271"/>
        <v/>
      </c>
      <c r="HA51" s="46" t="str">
        <f t="shared" si="272"/>
        <v/>
      </c>
      <c r="HB51" s="46" t="str">
        <f t="shared" si="273"/>
        <v/>
      </c>
      <c r="HC51" s="46" t="str">
        <f t="shared" si="274"/>
        <v/>
      </c>
      <c r="HD51" s="46" t="str">
        <f t="shared" si="275"/>
        <v/>
      </c>
      <c r="HE51" s="46" t="str">
        <f t="shared" si="276"/>
        <v/>
      </c>
      <c r="HF51" s="46" t="str">
        <f t="shared" si="277"/>
        <v/>
      </c>
      <c r="HG51" s="46" t="str">
        <f t="shared" si="278"/>
        <v/>
      </c>
      <c r="HH51" s="46">
        <f t="shared" si="279"/>
        <v>26492.208346096933</v>
      </c>
      <c r="HI51" s="46" t="str">
        <f t="shared" si="280"/>
        <v/>
      </c>
      <c r="HJ51" s="46" t="str">
        <f t="shared" si="281"/>
        <v/>
      </c>
      <c r="HK51" s="46" t="str">
        <f t="shared" si="282"/>
        <v/>
      </c>
      <c r="HL51" s="46" t="str">
        <f t="shared" si="283"/>
        <v/>
      </c>
      <c r="HM51" s="46" t="str">
        <f t="shared" si="284"/>
        <v/>
      </c>
      <c r="HN51" s="46" t="str">
        <f t="shared" si="285"/>
        <v/>
      </c>
      <c r="HO51" s="46" t="str">
        <f t="shared" si="286"/>
        <v/>
      </c>
      <c r="HP51" s="30">
        <v>43</v>
      </c>
      <c r="HQ51" s="47" t="str">
        <f t="shared" si="287"/>
        <v/>
      </c>
      <c r="HR51" s="47" t="str">
        <f t="shared" si="288"/>
        <v/>
      </c>
      <c r="HS51" s="47" t="str">
        <f t="shared" si="289"/>
        <v/>
      </c>
      <c r="HT51" s="47" t="str">
        <f t="shared" si="290"/>
        <v/>
      </c>
      <c r="HU51" s="47" t="str">
        <f t="shared" si="291"/>
        <v/>
      </c>
      <c r="HV51" s="47" t="str">
        <f t="shared" si="292"/>
        <v/>
      </c>
      <c r="HW51" s="47" t="str">
        <f t="shared" si="293"/>
        <v/>
      </c>
      <c r="HX51" s="47" t="str">
        <f t="shared" si="294"/>
        <v/>
      </c>
      <c r="HY51" s="47" t="str">
        <f t="shared" si="295"/>
        <v/>
      </c>
      <c r="HZ51" s="47" t="str">
        <f t="shared" si="296"/>
        <v/>
      </c>
      <c r="IA51" s="47" t="str">
        <f t="shared" si="297"/>
        <v/>
      </c>
      <c r="IB51" s="47" t="str">
        <f t="shared" si="298"/>
        <v/>
      </c>
      <c r="IC51" s="47">
        <f t="shared" si="299"/>
        <v>481498.59000000358</v>
      </c>
      <c r="ID51" s="47" t="str">
        <f t="shared" si="300"/>
        <v/>
      </c>
      <c r="IE51" s="47" t="str">
        <f t="shared" si="301"/>
        <v/>
      </c>
      <c r="IF51" s="47" t="str">
        <f t="shared" si="302"/>
        <v/>
      </c>
      <c r="IG51" s="47" t="str">
        <f t="shared" si="303"/>
        <v/>
      </c>
      <c r="IH51" s="47" t="str">
        <f t="shared" si="304"/>
        <v/>
      </c>
      <c r="II51" s="47" t="str">
        <f t="shared" si="305"/>
        <v/>
      </c>
      <c r="IJ51" s="47" t="str">
        <f t="shared" si="306"/>
        <v/>
      </c>
      <c r="IK51" s="30">
        <v>43</v>
      </c>
      <c r="IL51" s="48" t="str">
        <f t="shared" si="158"/>
        <v/>
      </c>
      <c r="IM51" s="48" t="str">
        <f t="shared" si="159"/>
        <v/>
      </c>
      <c r="IN51" s="48" t="str">
        <f t="shared" si="160"/>
        <v/>
      </c>
      <c r="IO51" s="48" t="str">
        <f t="shared" si="161"/>
        <v/>
      </c>
      <c r="IP51" s="48" t="str">
        <f t="shared" si="162"/>
        <v/>
      </c>
      <c r="IQ51" s="48" t="str">
        <f t="shared" si="163"/>
        <v/>
      </c>
      <c r="IR51" s="48" t="str">
        <f t="shared" si="164"/>
        <v/>
      </c>
      <c r="IS51" s="48" t="str">
        <f t="shared" si="165"/>
        <v/>
      </c>
      <c r="IT51" s="48" t="str">
        <f t="shared" si="166"/>
        <v/>
      </c>
      <c r="IU51" s="48" t="str">
        <f t="shared" si="167"/>
        <v/>
      </c>
      <c r="IV51" s="48" t="str">
        <f t="shared" si="168"/>
        <v/>
      </c>
      <c r="IW51" s="48" t="str">
        <f t="shared" si="169"/>
        <v/>
      </c>
      <c r="IX51" s="48">
        <f t="shared" si="170"/>
        <v>39.738312519145403</v>
      </c>
      <c r="IY51" s="48" t="str">
        <f t="shared" si="171"/>
        <v/>
      </c>
      <c r="IZ51" s="48" t="str">
        <f t="shared" si="172"/>
        <v/>
      </c>
      <c r="JA51" s="48" t="str">
        <f t="shared" si="173"/>
        <v/>
      </c>
      <c r="JB51" s="48" t="str">
        <f t="shared" si="174"/>
        <v/>
      </c>
      <c r="JC51" s="48" t="str">
        <f t="shared" si="175"/>
        <v/>
      </c>
      <c r="JD51" s="48" t="str">
        <f t="shared" si="176"/>
        <v/>
      </c>
      <c r="JE51" s="48" t="str">
        <f t="shared" si="177"/>
        <v/>
      </c>
      <c r="JF51" s="49">
        <f t="shared" si="307"/>
        <v>39.738312519145403</v>
      </c>
      <c r="JG51" s="49">
        <f t="shared" si="178"/>
        <v>39.738312519145403</v>
      </c>
      <c r="JH51" s="30">
        <v>43</v>
      </c>
      <c r="JI51" s="50" t="str">
        <f t="shared" si="179"/>
        <v/>
      </c>
      <c r="JJ51" s="50" t="str">
        <f t="shared" si="180"/>
        <v/>
      </c>
      <c r="JK51" s="50" t="str">
        <f t="shared" si="181"/>
        <v/>
      </c>
      <c r="JL51" s="50" t="str">
        <f t="shared" si="182"/>
        <v/>
      </c>
      <c r="JM51" s="50" t="str">
        <f t="shared" si="183"/>
        <v/>
      </c>
      <c r="JN51" s="50" t="str">
        <f t="shared" si="184"/>
        <v/>
      </c>
      <c r="JO51" s="50" t="str">
        <f t="shared" si="185"/>
        <v/>
      </c>
      <c r="JP51" s="50" t="str">
        <f t="shared" si="186"/>
        <v/>
      </c>
      <c r="JQ51" s="50" t="str">
        <f t="shared" si="187"/>
        <v/>
      </c>
      <c r="JR51" s="50" t="str">
        <f t="shared" si="188"/>
        <v/>
      </c>
      <c r="JS51" s="50" t="str">
        <f t="shared" si="189"/>
        <v/>
      </c>
      <c r="JT51" s="50" t="str">
        <f t="shared" si="190"/>
        <v/>
      </c>
      <c r="JU51" s="50">
        <f t="shared" si="191"/>
        <v>40</v>
      </c>
      <c r="JV51" s="50" t="str">
        <f t="shared" si="192"/>
        <v/>
      </c>
      <c r="JW51" s="50" t="str">
        <f t="shared" si="193"/>
        <v/>
      </c>
      <c r="JX51" s="50" t="str">
        <f t="shared" si="194"/>
        <v/>
      </c>
      <c r="JY51" s="50" t="str">
        <f t="shared" si="195"/>
        <v/>
      </c>
      <c r="JZ51" s="50" t="str">
        <f t="shared" si="196"/>
        <v/>
      </c>
      <c r="KA51" s="50" t="str">
        <f t="shared" si="197"/>
        <v/>
      </c>
      <c r="KB51" s="50" t="str">
        <f t="shared" si="198"/>
        <v/>
      </c>
      <c r="KC51" s="30">
        <v>43</v>
      </c>
      <c r="KD51" s="121"/>
      <c r="KE51" s="121"/>
      <c r="KF51" s="121"/>
      <c r="KG51" s="130"/>
      <c r="KH51" s="130"/>
      <c r="KI51" s="126">
        <v>24</v>
      </c>
      <c r="KJ51" s="130"/>
      <c r="KK51" s="122">
        <f>6*12</f>
        <v>72</v>
      </c>
      <c r="KL51" s="130"/>
      <c r="KM51" s="130"/>
      <c r="KN51" s="133"/>
      <c r="KO51" s="131"/>
      <c r="KP51" s="122">
        <f>6*12+1</f>
        <v>73</v>
      </c>
      <c r="KQ51" s="130"/>
      <c r="KR51" s="122">
        <v>36</v>
      </c>
      <c r="KS51" s="130"/>
      <c r="KT51" s="130"/>
      <c r="KU51" s="130"/>
      <c r="KV51" s="130"/>
      <c r="KW51" s="130"/>
      <c r="KX51" s="30">
        <v>43</v>
      </c>
      <c r="KY51" s="67">
        <f t="shared" si="308"/>
        <v>0</v>
      </c>
      <c r="KZ51" s="67">
        <f t="shared" si="309"/>
        <v>0</v>
      </c>
      <c r="LA51" s="67">
        <f t="shared" si="310"/>
        <v>0</v>
      </c>
      <c r="LB51" s="67">
        <f t="shared" si="311"/>
        <v>0</v>
      </c>
      <c r="LC51" s="67">
        <f t="shared" si="312"/>
        <v>0</v>
      </c>
      <c r="LD51" s="67">
        <f t="shared" si="313"/>
        <v>0</v>
      </c>
      <c r="LE51" s="67">
        <f t="shared" si="314"/>
        <v>0</v>
      </c>
      <c r="LF51" s="67">
        <f t="shared" si="315"/>
        <v>60</v>
      </c>
      <c r="LG51" s="67">
        <f t="shared" si="316"/>
        <v>0</v>
      </c>
      <c r="LH51" s="67">
        <f t="shared" si="317"/>
        <v>0</v>
      </c>
      <c r="LI51" s="67">
        <f t="shared" si="318"/>
        <v>0</v>
      </c>
      <c r="LJ51" s="67">
        <f t="shared" si="319"/>
        <v>0</v>
      </c>
      <c r="LK51" s="67">
        <f t="shared" si="320"/>
        <v>60</v>
      </c>
      <c r="LL51" s="67">
        <f t="shared" si="321"/>
        <v>0</v>
      </c>
      <c r="LM51" s="67">
        <f t="shared" si="322"/>
        <v>10</v>
      </c>
      <c r="LN51" s="67">
        <f t="shared" si="323"/>
        <v>0</v>
      </c>
      <c r="LO51" s="67">
        <f t="shared" si="324"/>
        <v>0</v>
      </c>
      <c r="LP51" s="67">
        <f t="shared" si="325"/>
        <v>0</v>
      </c>
      <c r="LQ51" s="67">
        <f t="shared" si="326"/>
        <v>0</v>
      </c>
      <c r="LR51" s="67">
        <f t="shared" si="327"/>
        <v>0</v>
      </c>
      <c r="LS51" s="29">
        <v>43</v>
      </c>
      <c r="LT51" s="51" t="str">
        <f t="shared" si="328"/>
        <v/>
      </c>
      <c r="LU51" s="51" t="str">
        <f t="shared" si="329"/>
        <v/>
      </c>
      <c r="LV51" s="51" t="str">
        <f t="shared" si="330"/>
        <v/>
      </c>
      <c r="LW51" s="51" t="str">
        <f t="shared" si="331"/>
        <v/>
      </c>
      <c r="LX51" s="51" t="str">
        <f t="shared" si="332"/>
        <v/>
      </c>
      <c r="LY51" s="51" t="str">
        <f t="shared" si="333"/>
        <v/>
      </c>
      <c r="LZ51" s="51" t="str">
        <f t="shared" si="334"/>
        <v/>
      </c>
      <c r="MA51" s="51" t="str">
        <f t="shared" si="335"/>
        <v/>
      </c>
      <c r="MB51" s="51" t="str">
        <f t="shared" si="336"/>
        <v/>
      </c>
      <c r="MC51" s="51" t="str">
        <f t="shared" si="337"/>
        <v/>
      </c>
      <c r="MD51" s="51" t="str">
        <f t="shared" si="338"/>
        <v/>
      </c>
      <c r="ME51" s="51" t="str">
        <f t="shared" si="339"/>
        <v/>
      </c>
      <c r="MF51" s="51">
        <f t="shared" si="340"/>
        <v>100</v>
      </c>
      <c r="MG51" s="51" t="str">
        <f t="shared" si="341"/>
        <v/>
      </c>
      <c r="MH51" s="51" t="str">
        <f t="shared" si="342"/>
        <v/>
      </c>
      <c r="MI51" s="51" t="str">
        <f t="shared" si="343"/>
        <v/>
      </c>
      <c r="MJ51" s="51" t="str">
        <f t="shared" si="344"/>
        <v/>
      </c>
      <c r="MK51" s="51" t="str">
        <f t="shared" si="345"/>
        <v/>
      </c>
      <c r="ML51" s="51" t="str">
        <f t="shared" si="346"/>
        <v/>
      </c>
      <c r="MM51" s="51" t="str">
        <f t="shared" si="347"/>
        <v/>
      </c>
      <c r="MN51" s="144">
        <f t="shared" si="348"/>
        <v>100</v>
      </c>
      <c r="MO51" s="29" t="str">
        <f t="shared" si="349"/>
        <v>13.  ICL DIDÁCTICA SAS.
NIT: 830.007.414-9</v>
      </c>
      <c r="MP51" s="68">
        <f t="shared" si="350"/>
        <v>73117527</v>
      </c>
      <c r="MQ51" s="30">
        <v>43</v>
      </c>
      <c r="MR51" s="137">
        <f t="shared" si="199"/>
        <v>962997.18666666746</v>
      </c>
      <c r="MS51" s="137" t="str">
        <f t="shared" si="200"/>
        <v>ADJUDICADO</v>
      </c>
    </row>
    <row r="52" spans="2:357" s="53" customFormat="1" ht="67.5" x14ac:dyDescent="0.15">
      <c r="B52" s="82" t="s">
        <v>131</v>
      </c>
      <c r="C52" s="83" t="s">
        <v>135</v>
      </c>
      <c r="D52" s="64" t="s">
        <v>136</v>
      </c>
      <c r="E52" s="84" t="s">
        <v>137</v>
      </c>
      <c r="F52" s="85">
        <v>18</v>
      </c>
      <c r="G52" s="23">
        <v>105093326.20500001</v>
      </c>
      <c r="H52" s="30">
        <v>44</v>
      </c>
      <c r="I52" s="111" t="s">
        <v>61</v>
      </c>
      <c r="J52" s="111" t="s">
        <v>61</v>
      </c>
      <c r="K52" s="111" t="s">
        <v>61</v>
      </c>
      <c r="L52" s="101" t="s">
        <v>61</v>
      </c>
      <c r="M52" s="101" t="s">
        <v>61</v>
      </c>
      <c r="N52" s="101" t="s">
        <v>61</v>
      </c>
      <c r="O52" s="101" t="s">
        <v>61</v>
      </c>
      <c r="P52" s="101" t="s">
        <v>61</v>
      </c>
      <c r="Q52" s="101" t="s">
        <v>61</v>
      </c>
      <c r="R52" s="101" t="s">
        <v>61</v>
      </c>
      <c r="S52" s="101" t="s">
        <v>61</v>
      </c>
      <c r="T52" s="102" t="s">
        <v>61</v>
      </c>
      <c r="U52" s="86">
        <v>103728492</v>
      </c>
      <c r="V52" s="86">
        <v>104958000</v>
      </c>
      <c r="W52" s="86">
        <v>91499985.359999985</v>
      </c>
      <c r="X52" s="101" t="s">
        <v>61</v>
      </c>
      <c r="Y52" s="101" t="s">
        <v>61</v>
      </c>
      <c r="Z52" s="101" t="s">
        <v>61</v>
      </c>
      <c r="AA52" s="101" t="s">
        <v>61</v>
      </c>
      <c r="AB52" s="86">
        <v>101730006</v>
      </c>
      <c r="AC52" s="41">
        <v>44</v>
      </c>
      <c r="AD52" s="103" t="str">
        <f t="shared" si="206"/>
        <v>NC</v>
      </c>
      <c r="AE52" s="103" t="str">
        <f t="shared" si="207"/>
        <v>NC</v>
      </c>
      <c r="AF52" s="103" t="str">
        <f t="shared" si="208"/>
        <v>NC</v>
      </c>
      <c r="AG52" s="103" t="str">
        <f t="shared" si="209"/>
        <v>NC</v>
      </c>
      <c r="AH52" s="103" t="str">
        <f t="shared" si="210"/>
        <v>NC</v>
      </c>
      <c r="AI52" s="103" t="str">
        <f t="shared" si="211"/>
        <v>NC</v>
      </c>
      <c r="AJ52" s="103" t="str">
        <f t="shared" si="212"/>
        <v>NC</v>
      </c>
      <c r="AK52" s="103" t="str">
        <f t="shared" si="213"/>
        <v>NC</v>
      </c>
      <c r="AL52" s="103" t="str">
        <f t="shared" si="214"/>
        <v>NC</v>
      </c>
      <c r="AM52" s="103" t="str">
        <f t="shared" si="215"/>
        <v>NC</v>
      </c>
      <c r="AN52" s="103" t="str">
        <f t="shared" si="216"/>
        <v>NC</v>
      </c>
      <c r="AO52" s="103" t="str">
        <f t="shared" si="217"/>
        <v>NC</v>
      </c>
      <c r="AP52" s="103">
        <f t="shared" si="218"/>
        <v>103728492</v>
      </c>
      <c r="AQ52" s="103">
        <f t="shared" si="219"/>
        <v>104958000</v>
      </c>
      <c r="AR52" s="103">
        <f t="shared" si="220"/>
        <v>91499985.359999985</v>
      </c>
      <c r="AS52" s="103" t="str">
        <f t="shared" si="221"/>
        <v>NC</v>
      </c>
      <c r="AT52" s="103" t="str">
        <f t="shared" si="222"/>
        <v>NC</v>
      </c>
      <c r="AU52" s="103" t="str">
        <f t="shared" si="223"/>
        <v>NC</v>
      </c>
      <c r="AV52" s="103" t="str">
        <f t="shared" si="224"/>
        <v>NC</v>
      </c>
      <c r="AW52" s="103">
        <f t="shared" si="225"/>
        <v>101730006</v>
      </c>
      <c r="AX52" s="30">
        <v>44</v>
      </c>
      <c r="AY52" s="100" t="s">
        <v>63</v>
      </c>
      <c r="AZ52" s="100" t="s">
        <v>63</v>
      </c>
      <c r="BA52" s="100" t="s">
        <v>63</v>
      </c>
      <c r="BB52" s="92" t="s">
        <v>63</v>
      </c>
      <c r="BC52" s="92" t="s">
        <v>63</v>
      </c>
      <c r="BD52" s="92" t="s">
        <v>63</v>
      </c>
      <c r="BE52" s="92" t="s">
        <v>63</v>
      </c>
      <c r="BF52" s="92" t="s">
        <v>63</v>
      </c>
      <c r="BG52" s="92" t="s">
        <v>63</v>
      </c>
      <c r="BH52" s="92" t="s">
        <v>63</v>
      </c>
      <c r="BI52" s="92" t="s">
        <v>63</v>
      </c>
      <c r="BJ52" s="93" t="s">
        <v>63</v>
      </c>
      <c r="BK52" s="90" t="s">
        <v>62</v>
      </c>
      <c r="BL52" s="90" t="s">
        <v>63</v>
      </c>
      <c r="BM52" s="90" t="s">
        <v>63</v>
      </c>
      <c r="BN52" s="92" t="s">
        <v>63</v>
      </c>
      <c r="BO52" s="92" t="s">
        <v>63</v>
      </c>
      <c r="BP52" s="92" t="s">
        <v>63</v>
      </c>
      <c r="BQ52" s="92" t="s">
        <v>63</v>
      </c>
      <c r="BR52" s="90" t="s">
        <v>63</v>
      </c>
      <c r="BS52" s="30">
        <v>44</v>
      </c>
      <c r="BT52" s="100" t="s">
        <v>62</v>
      </c>
      <c r="BU52" s="100" t="s">
        <v>62</v>
      </c>
      <c r="BV52" s="100" t="s">
        <v>62</v>
      </c>
      <c r="BW52" s="92" t="s">
        <v>62</v>
      </c>
      <c r="BX52" s="92" t="s">
        <v>62</v>
      </c>
      <c r="BY52" s="92" t="s">
        <v>62</v>
      </c>
      <c r="BZ52" s="92" t="s">
        <v>63</v>
      </c>
      <c r="CA52" s="92" t="s">
        <v>62</v>
      </c>
      <c r="CB52" s="92" t="s">
        <v>62</v>
      </c>
      <c r="CC52" s="92" t="s">
        <v>62</v>
      </c>
      <c r="CD52" s="92" t="s">
        <v>63</v>
      </c>
      <c r="CE52" s="93" t="s">
        <v>62</v>
      </c>
      <c r="CF52" s="104" t="s">
        <v>62</v>
      </c>
      <c r="CG52" s="104" t="s">
        <v>63</v>
      </c>
      <c r="CH52" s="104" t="s">
        <v>62</v>
      </c>
      <c r="CI52" s="92" t="s">
        <v>63</v>
      </c>
      <c r="CJ52" s="92" t="s">
        <v>62</v>
      </c>
      <c r="CK52" s="92" t="s">
        <v>62</v>
      </c>
      <c r="CL52" s="92" t="s">
        <v>62</v>
      </c>
      <c r="CM52" s="104" t="s">
        <v>62</v>
      </c>
      <c r="CN52" s="30">
        <v>44</v>
      </c>
      <c r="CO52" s="121" t="s">
        <v>62</v>
      </c>
      <c r="CP52" s="121" t="s">
        <v>62</v>
      </c>
      <c r="CQ52" s="121" t="s">
        <v>62</v>
      </c>
      <c r="CR52" s="113" t="s">
        <v>62</v>
      </c>
      <c r="CS52" s="113" t="s">
        <v>62</v>
      </c>
      <c r="CT52" s="113" t="s">
        <v>62</v>
      </c>
      <c r="CU52" s="113" t="s">
        <v>62</v>
      </c>
      <c r="CV52" s="113" t="s">
        <v>62</v>
      </c>
      <c r="CW52" s="113" t="s">
        <v>62</v>
      </c>
      <c r="CX52" s="113" t="s">
        <v>62</v>
      </c>
      <c r="CY52" s="113" t="s">
        <v>63</v>
      </c>
      <c r="CZ52" s="114" t="s">
        <v>62</v>
      </c>
      <c r="DA52" s="112" t="s">
        <v>62</v>
      </c>
      <c r="DB52" s="112" t="s">
        <v>62</v>
      </c>
      <c r="DC52" s="112" t="s">
        <v>62</v>
      </c>
      <c r="DD52" s="113" t="s">
        <v>62</v>
      </c>
      <c r="DE52" s="113" t="s">
        <v>62</v>
      </c>
      <c r="DF52" s="113" t="s">
        <v>62</v>
      </c>
      <c r="DG52" s="113" t="s">
        <v>62</v>
      </c>
      <c r="DH52" s="112" t="s">
        <v>62</v>
      </c>
      <c r="DI52" s="30">
        <v>44</v>
      </c>
      <c r="DJ52" s="42" t="str">
        <f t="shared" si="226"/>
        <v>NO CUMPLE</v>
      </c>
      <c r="DK52" s="42" t="str">
        <f t="shared" si="227"/>
        <v>NO CUMPLE</v>
      </c>
      <c r="DL52" s="42" t="str">
        <f t="shared" si="228"/>
        <v>NO CUMPLE</v>
      </c>
      <c r="DM52" s="42" t="str">
        <f t="shared" si="229"/>
        <v>NO CUMPLE</v>
      </c>
      <c r="DN52" s="42" t="str">
        <f t="shared" si="230"/>
        <v>NO CUMPLE</v>
      </c>
      <c r="DO52" s="42" t="str">
        <f t="shared" si="231"/>
        <v>NO CUMPLE</v>
      </c>
      <c r="DP52" s="42" t="str">
        <f t="shared" si="232"/>
        <v>NO CUMPLE</v>
      </c>
      <c r="DQ52" s="42" t="str">
        <f t="shared" si="233"/>
        <v>NO CUMPLE</v>
      </c>
      <c r="DR52" s="42" t="str">
        <f t="shared" si="234"/>
        <v>NO CUMPLE</v>
      </c>
      <c r="DS52" s="42" t="str">
        <f t="shared" si="235"/>
        <v>NO CUMPLE</v>
      </c>
      <c r="DT52" s="42" t="str">
        <f t="shared" si="236"/>
        <v>NO CUMPLE</v>
      </c>
      <c r="DU52" s="42" t="str">
        <f t="shared" si="237"/>
        <v>NO CUMPLE</v>
      </c>
      <c r="DV52" s="42" t="str">
        <f t="shared" si="238"/>
        <v>CUMPLE</v>
      </c>
      <c r="DW52" s="42" t="str">
        <f t="shared" si="239"/>
        <v>NO CUMPLE</v>
      </c>
      <c r="DX52" s="42" t="str">
        <f t="shared" si="240"/>
        <v>NO CUMPLE</v>
      </c>
      <c r="DY52" s="42" t="str">
        <f t="shared" si="241"/>
        <v>NO CUMPLE</v>
      </c>
      <c r="DZ52" s="42" t="str">
        <f t="shared" si="242"/>
        <v>NO CUMPLE</v>
      </c>
      <c r="EA52" s="42" t="str">
        <f t="shared" si="243"/>
        <v>NO CUMPLE</v>
      </c>
      <c r="EB52" s="42" t="str">
        <f t="shared" si="244"/>
        <v>NO CUMPLE</v>
      </c>
      <c r="EC52" s="42" t="str">
        <f t="shared" si="245"/>
        <v>NO CUMPLE</v>
      </c>
      <c r="ED52" s="30">
        <v>44</v>
      </c>
      <c r="EE52" s="129" t="s">
        <v>61</v>
      </c>
      <c r="EF52" s="129" t="s">
        <v>61</v>
      </c>
      <c r="EG52" s="129" t="s">
        <v>61</v>
      </c>
      <c r="EH52" s="65" t="s">
        <v>61</v>
      </c>
      <c r="EI52" s="65" t="s">
        <v>61</v>
      </c>
      <c r="EJ52" s="65" t="s">
        <v>61</v>
      </c>
      <c r="EK52" s="65" t="s">
        <v>61</v>
      </c>
      <c r="EL52" s="65" t="s">
        <v>61</v>
      </c>
      <c r="EM52" s="65" t="s">
        <v>61</v>
      </c>
      <c r="EN52" s="65" t="s">
        <v>61</v>
      </c>
      <c r="EO52" s="65" t="s">
        <v>61</v>
      </c>
      <c r="EP52" s="123" t="s">
        <v>61</v>
      </c>
      <c r="EQ52" s="122" t="s">
        <v>62</v>
      </c>
      <c r="ER52" s="122" t="s">
        <v>62</v>
      </c>
      <c r="ES52" s="122" t="s">
        <v>63</v>
      </c>
      <c r="ET52" s="65" t="s">
        <v>61</v>
      </c>
      <c r="EU52" s="65" t="s">
        <v>61</v>
      </c>
      <c r="EV52" s="65" t="s">
        <v>61</v>
      </c>
      <c r="EW52" s="65" t="s">
        <v>61</v>
      </c>
      <c r="EX52" s="122" t="s">
        <v>62</v>
      </c>
      <c r="EY52" s="30">
        <v>44</v>
      </c>
      <c r="EZ52" s="129" t="s">
        <v>61</v>
      </c>
      <c r="FA52" s="129" t="s">
        <v>61</v>
      </c>
      <c r="FB52" s="129" t="s">
        <v>61</v>
      </c>
      <c r="FC52" s="65" t="s">
        <v>61</v>
      </c>
      <c r="FD52" s="65" t="s">
        <v>61</v>
      </c>
      <c r="FE52" s="65" t="s">
        <v>61</v>
      </c>
      <c r="FF52" s="65" t="s">
        <v>61</v>
      </c>
      <c r="FG52" s="65" t="s">
        <v>61</v>
      </c>
      <c r="FH52" s="65" t="s">
        <v>61</v>
      </c>
      <c r="FI52" s="65" t="s">
        <v>61</v>
      </c>
      <c r="FJ52" s="65" t="s">
        <v>61</v>
      </c>
      <c r="FK52" s="123" t="s">
        <v>61</v>
      </c>
      <c r="FL52" s="122" t="s">
        <v>62</v>
      </c>
      <c r="FM52" s="122" t="s">
        <v>63</v>
      </c>
      <c r="FN52" s="122" t="s">
        <v>62</v>
      </c>
      <c r="FO52" s="65" t="s">
        <v>61</v>
      </c>
      <c r="FP52" s="65" t="s">
        <v>61</v>
      </c>
      <c r="FQ52" s="65" t="s">
        <v>61</v>
      </c>
      <c r="FR52" s="65" t="s">
        <v>61</v>
      </c>
      <c r="FS52" s="122" t="s">
        <v>62</v>
      </c>
      <c r="FT52" s="30">
        <v>44</v>
      </c>
      <c r="FU52" s="24" t="str">
        <f t="shared" si="246"/>
        <v/>
      </c>
      <c r="FV52" s="24" t="str">
        <f t="shared" si="247"/>
        <v/>
      </c>
      <c r="FW52" s="24" t="str">
        <f t="shared" si="248"/>
        <v/>
      </c>
      <c r="FX52" s="24" t="str">
        <f t="shared" si="249"/>
        <v/>
      </c>
      <c r="FY52" s="24" t="str">
        <f t="shared" si="250"/>
        <v/>
      </c>
      <c r="FZ52" s="24" t="str">
        <f t="shared" si="251"/>
        <v/>
      </c>
      <c r="GA52" s="24" t="str">
        <f t="shared" si="252"/>
        <v/>
      </c>
      <c r="GB52" s="24" t="str">
        <f t="shared" si="253"/>
        <v/>
      </c>
      <c r="GC52" s="24" t="str">
        <f t="shared" si="254"/>
        <v/>
      </c>
      <c r="GD52" s="24" t="str">
        <f t="shared" si="255"/>
        <v/>
      </c>
      <c r="GE52" s="24" t="str">
        <f t="shared" si="256"/>
        <v/>
      </c>
      <c r="GF52" s="24" t="str">
        <f t="shared" si="257"/>
        <v/>
      </c>
      <c r="GG52" s="24">
        <f t="shared" si="258"/>
        <v>103728492</v>
      </c>
      <c r="GH52" s="24" t="str">
        <f t="shared" si="259"/>
        <v/>
      </c>
      <c r="GI52" s="24" t="str">
        <f t="shared" si="260"/>
        <v/>
      </c>
      <c r="GJ52" s="24" t="str">
        <f t="shared" si="261"/>
        <v/>
      </c>
      <c r="GK52" s="24" t="str">
        <f t="shared" si="262"/>
        <v/>
      </c>
      <c r="GL52" s="24" t="str">
        <f t="shared" si="263"/>
        <v/>
      </c>
      <c r="GM52" s="24" t="str">
        <f t="shared" si="264"/>
        <v/>
      </c>
      <c r="GN52" s="24" t="str">
        <f t="shared" si="265"/>
        <v/>
      </c>
      <c r="GO52" s="24">
        <v>105093326.20500001</v>
      </c>
      <c r="GP52" s="24">
        <v>105093326.20500001</v>
      </c>
      <c r="GQ52" s="44">
        <f t="shared" si="266"/>
        <v>1</v>
      </c>
      <c r="GR52" s="44">
        <f t="shared" si="156"/>
        <v>1</v>
      </c>
      <c r="GS52" s="145">
        <f t="shared" si="203"/>
        <v>104410909.09999999</v>
      </c>
      <c r="GT52" s="45">
        <f t="shared" si="205"/>
        <v>391540.90912499995</v>
      </c>
      <c r="GU52" s="30">
        <v>44</v>
      </c>
      <c r="GV52" s="46" t="str">
        <f t="shared" si="267"/>
        <v/>
      </c>
      <c r="GW52" s="46" t="str">
        <f t="shared" si="268"/>
        <v/>
      </c>
      <c r="GX52" s="46" t="str">
        <f t="shared" si="269"/>
        <v/>
      </c>
      <c r="GY52" s="46" t="str">
        <f t="shared" si="270"/>
        <v/>
      </c>
      <c r="GZ52" s="46" t="str">
        <f t="shared" si="271"/>
        <v/>
      </c>
      <c r="HA52" s="46" t="str">
        <f t="shared" si="272"/>
        <v/>
      </c>
      <c r="HB52" s="46" t="str">
        <f t="shared" si="273"/>
        <v/>
      </c>
      <c r="HC52" s="46" t="str">
        <f t="shared" si="274"/>
        <v/>
      </c>
      <c r="HD52" s="46" t="str">
        <f t="shared" si="275"/>
        <v/>
      </c>
      <c r="HE52" s="46" t="str">
        <f t="shared" si="276"/>
        <v/>
      </c>
      <c r="HF52" s="46" t="str">
        <f t="shared" si="277"/>
        <v/>
      </c>
      <c r="HG52" s="46" t="str">
        <f t="shared" si="278"/>
        <v/>
      </c>
      <c r="HH52" s="46">
        <f t="shared" si="279"/>
        <v>26492.376551867419</v>
      </c>
      <c r="HI52" s="46" t="str">
        <f t="shared" si="280"/>
        <v/>
      </c>
      <c r="HJ52" s="46" t="str">
        <f t="shared" si="281"/>
        <v/>
      </c>
      <c r="HK52" s="46" t="str">
        <f t="shared" si="282"/>
        <v/>
      </c>
      <c r="HL52" s="46" t="str">
        <f t="shared" si="283"/>
        <v/>
      </c>
      <c r="HM52" s="46" t="str">
        <f t="shared" si="284"/>
        <v/>
      </c>
      <c r="HN52" s="46" t="str">
        <f t="shared" si="285"/>
        <v/>
      </c>
      <c r="HO52" s="46" t="str">
        <f t="shared" si="286"/>
        <v/>
      </c>
      <c r="HP52" s="30">
        <v>44</v>
      </c>
      <c r="HQ52" s="47" t="str">
        <f t="shared" si="287"/>
        <v/>
      </c>
      <c r="HR52" s="47" t="str">
        <f t="shared" si="288"/>
        <v/>
      </c>
      <c r="HS52" s="47" t="str">
        <f t="shared" si="289"/>
        <v/>
      </c>
      <c r="HT52" s="47" t="str">
        <f t="shared" si="290"/>
        <v/>
      </c>
      <c r="HU52" s="47" t="str">
        <f t="shared" si="291"/>
        <v/>
      </c>
      <c r="HV52" s="47" t="str">
        <f t="shared" si="292"/>
        <v/>
      </c>
      <c r="HW52" s="47" t="str">
        <f t="shared" si="293"/>
        <v/>
      </c>
      <c r="HX52" s="47" t="str">
        <f t="shared" si="294"/>
        <v/>
      </c>
      <c r="HY52" s="47" t="str">
        <f t="shared" si="295"/>
        <v/>
      </c>
      <c r="HZ52" s="47" t="str">
        <f t="shared" si="296"/>
        <v/>
      </c>
      <c r="IA52" s="47" t="str">
        <f t="shared" si="297"/>
        <v/>
      </c>
      <c r="IB52" s="47" t="str">
        <f t="shared" si="298"/>
        <v/>
      </c>
      <c r="IC52" s="47">
        <f t="shared" si="299"/>
        <v>682417.09999999404</v>
      </c>
      <c r="ID52" s="47" t="str">
        <f t="shared" si="300"/>
        <v/>
      </c>
      <c r="IE52" s="47" t="str">
        <f t="shared" si="301"/>
        <v/>
      </c>
      <c r="IF52" s="47" t="str">
        <f t="shared" si="302"/>
        <v/>
      </c>
      <c r="IG52" s="47" t="str">
        <f t="shared" si="303"/>
        <v/>
      </c>
      <c r="IH52" s="47" t="str">
        <f t="shared" si="304"/>
        <v/>
      </c>
      <c r="II52" s="47" t="str">
        <f t="shared" si="305"/>
        <v/>
      </c>
      <c r="IJ52" s="47" t="str">
        <f t="shared" si="306"/>
        <v/>
      </c>
      <c r="IK52" s="30">
        <v>44</v>
      </c>
      <c r="IL52" s="48" t="str">
        <f t="shared" si="158"/>
        <v/>
      </c>
      <c r="IM52" s="48" t="str">
        <f t="shared" si="159"/>
        <v/>
      </c>
      <c r="IN52" s="48" t="str">
        <f t="shared" si="160"/>
        <v/>
      </c>
      <c r="IO52" s="48" t="str">
        <f t="shared" si="161"/>
        <v/>
      </c>
      <c r="IP52" s="48" t="str">
        <f t="shared" si="162"/>
        <v/>
      </c>
      <c r="IQ52" s="48" t="str">
        <f t="shared" si="163"/>
        <v/>
      </c>
      <c r="IR52" s="48" t="str">
        <f t="shared" si="164"/>
        <v/>
      </c>
      <c r="IS52" s="48" t="str">
        <f t="shared" si="165"/>
        <v/>
      </c>
      <c r="IT52" s="48" t="str">
        <f t="shared" si="166"/>
        <v/>
      </c>
      <c r="IU52" s="48" t="str">
        <f t="shared" si="167"/>
        <v/>
      </c>
      <c r="IV52" s="48" t="str">
        <f t="shared" si="168"/>
        <v/>
      </c>
      <c r="IW52" s="48" t="str">
        <f t="shared" si="169"/>
        <v/>
      </c>
      <c r="IX52" s="48">
        <f t="shared" si="170"/>
        <v>39.738564827801127</v>
      </c>
      <c r="IY52" s="48" t="str">
        <f t="shared" si="171"/>
        <v/>
      </c>
      <c r="IZ52" s="48" t="str">
        <f t="shared" si="172"/>
        <v/>
      </c>
      <c r="JA52" s="48" t="str">
        <f t="shared" si="173"/>
        <v/>
      </c>
      <c r="JB52" s="48" t="str">
        <f t="shared" si="174"/>
        <v/>
      </c>
      <c r="JC52" s="48" t="str">
        <f t="shared" si="175"/>
        <v/>
      </c>
      <c r="JD52" s="48" t="str">
        <f t="shared" si="176"/>
        <v/>
      </c>
      <c r="JE52" s="48" t="str">
        <f t="shared" si="177"/>
        <v/>
      </c>
      <c r="JF52" s="49">
        <f t="shared" si="307"/>
        <v>39.738564827801127</v>
      </c>
      <c r="JG52" s="49">
        <f t="shared" si="178"/>
        <v>39.738564827801127</v>
      </c>
      <c r="JH52" s="30">
        <v>44</v>
      </c>
      <c r="JI52" s="50" t="str">
        <f t="shared" si="179"/>
        <v/>
      </c>
      <c r="JJ52" s="50" t="str">
        <f t="shared" si="180"/>
        <v/>
      </c>
      <c r="JK52" s="50" t="str">
        <f t="shared" si="181"/>
        <v/>
      </c>
      <c r="JL52" s="50" t="str">
        <f t="shared" si="182"/>
        <v/>
      </c>
      <c r="JM52" s="50" t="str">
        <f t="shared" si="183"/>
        <v/>
      </c>
      <c r="JN52" s="50" t="str">
        <f t="shared" si="184"/>
        <v/>
      </c>
      <c r="JO52" s="50" t="str">
        <f t="shared" si="185"/>
        <v/>
      </c>
      <c r="JP52" s="50" t="str">
        <f t="shared" si="186"/>
        <v/>
      </c>
      <c r="JQ52" s="50" t="str">
        <f t="shared" si="187"/>
        <v/>
      </c>
      <c r="JR52" s="50" t="str">
        <f t="shared" si="188"/>
        <v/>
      </c>
      <c r="JS52" s="50" t="str">
        <f t="shared" si="189"/>
        <v/>
      </c>
      <c r="JT52" s="50" t="str">
        <f t="shared" si="190"/>
        <v/>
      </c>
      <c r="JU52" s="50">
        <f t="shared" si="191"/>
        <v>40</v>
      </c>
      <c r="JV52" s="50" t="str">
        <f t="shared" si="192"/>
        <v/>
      </c>
      <c r="JW52" s="50" t="str">
        <f t="shared" si="193"/>
        <v/>
      </c>
      <c r="JX52" s="50" t="str">
        <f t="shared" si="194"/>
        <v/>
      </c>
      <c r="JY52" s="50" t="str">
        <f t="shared" si="195"/>
        <v/>
      </c>
      <c r="JZ52" s="50" t="str">
        <f t="shared" si="196"/>
        <v/>
      </c>
      <c r="KA52" s="50" t="str">
        <f t="shared" si="197"/>
        <v/>
      </c>
      <c r="KB52" s="50" t="str">
        <f t="shared" si="198"/>
        <v/>
      </c>
      <c r="KC52" s="30">
        <v>44</v>
      </c>
      <c r="KD52" s="121"/>
      <c r="KE52" s="121"/>
      <c r="KF52" s="121"/>
      <c r="KG52" s="130"/>
      <c r="KH52" s="130"/>
      <c r="KI52" s="130"/>
      <c r="KJ52" s="130"/>
      <c r="KK52" s="130"/>
      <c r="KL52" s="130"/>
      <c r="KM52" s="130"/>
      <c r="KN52" s="130"/>
      <c r="KO52" s="131"/>
      <c r="KP52" s="122">
        <f>6*12+1</f>
        <v>73</v>
      </c>
      <c r="KQ52" s="122">
        <v>36</v>
      </c>
      <c r="KR52" s="122">
        <v>36</v>
      </c>
      <c r="KS52" s="130"/>
      <c r="KT52" s="130"/>
      <c r="KU52" s="130"/>
      <c r="KV52" s="130"/>
      <c r="KW52" s="122">
        <v>72</v>
      </c>
      <c r="KX52" s="30">
        <v>44</v>
      </c>
      <c r="KY52" s="67">
        <f t="shared" si="308"/>
        <v>0</v>
      </c>
      <c r="KZ52" s="67">
        <f t="shared" si="309"/>
        <v>0</v>
      </c>
      <c r="LA52" s="67">
        <f t="shared" si="310"/>
        <v>0</v>
      </c>
      <c r="LB52" s="67">
        <f t="shared" si="311"/>
        <v>0</v>
      </c>
      <c r="LC52" s="67">
        <f t="shared" si="312"/>
        <v>0</v>
      </c>
      <c r="LD52" s="67">
        <f t="shared" si="313"/>
        <v>0</v>
      </c>
      <c r="LE52" s="67">
        <f t="shared" si="314"/>
        <v>0</v>
      </c>
      <c r="LF52" s="67">
        <f t="shared" si="315"/>
        <v>0</v>
      </c>
      <c r="LG52" s="67">
        <f t="shared" si="316"/>
        <v>0</v>
      </c>
      <c r="LH52" s="67">
        <f t="shared" si="317"/>
        <v>0</v>
      </c>
      <c r="LI52" s="67">
        <f t="shared" si="318"/>
        <v>0</v>
      </c>
      <c r="LJ52" s="67">
        <f t="shared" si="319"/>
        <v>0</v>
      </c>
      <c r="LK52" s="67">
        <f t="shared" si="320"/>
        <v>60</v>
      </c>
      <c r="LL52" s="67">
        <f t="shared" si="321"/>
        <v>10</v>
      </c>
      <c r="LM52" s="67">
        <f t="shared" si="322"/>
        <v>10</v>
      </c>
      <c r="LN52" s="67">
        <f t="shared" si="323"/>
        <v>0</v>
      </c>
      <c r="LO52" s="67">
        <f t="shared" si="324"/>
        <v>0</v>
      </c>
      <c r="LP52" s="67">
        <f t="shared" si="325"/>
        <v>0</v>
      </c>
      <c r="LQ52" s="67">
        <f t="shared" si="326"/>
        <v>0</v>
      </c>
      <c r="LR52" s="67">
        <f t="shared" si="327"/>
        <v>60</v>
      </c>
      <c r="LS52" s="30">
        <v>44</v>
      </c>
      <c r="LT52" s="51" t="str">
        <f t="shared" si="328"/>
        <v/>
      </c>
      <c r="LU52" s="51" t="str">
        <f t="shared" si="329"/>
        <v/>
      </c>
      <c r="LV52" s="51" t="str">
        <f t="shared" si="330"/>
        <v/>
      </c>
      <c r="LW52" s="51" t="str">
        <f t="shared" si="331"/>
        <v/>
      </c>
      <c r="LX52" s="51" t="str">
        <f t="shared" si="332"/>
        <v/>
      </c>
      <c r="LY52" s="51" t="str">
        <f t="shared" si="333"/>
        <v/>
      </c>
      <c r="LZ52" s="51" t="str">
        <f t="shared" si="334"/>
        <v/>
      </c>
      <c r="MA52" s="51" t="str">
        <f t="shared" si="335"/>
        <v/>
      </c>
      <c r="MB52" s="51" t="str">
        <f t="shared" si="336"/>
        <v/>
      </c>
      <c r="MC52" s="51" t="str">
        <f t="shared" si="337"/>
        <v/>
      </c>
      <c r="MD52" s="51" t="str">
        <f t="shared" si="338"/>
        <v/>
      </c>
      <c r="ME52" s="51" t="str">
        <f t="shared" si="339"/>
        <v/>
      </c>
      <c r="MF52" s="51">
        <f t="shared" si="340"/>
        <v>100</v>
      </c>
      <c r="MG52" s="51" t="str">
        <f t="shared" si="341"/>
        <v/>
      </c>
      <c r="MH52" s="51" t="str">
        <f t="shared" si="342"/>
        <v/>
      </c>
      <c r="MI52" s="51" t="str">
        <f t="shared" si="343"/>
        <v/>
      </c>
      <c r="MJ52" s="51" t="str">
        <f t="shared" si="344"/>
        <v/>
      </c>
      <c r="MK52" s="51" t="str">
        <f t="shared" si="345"/>
        <v/>
      </c>
      <c r="ML52" s="51" t="str">
        <f t="shared" si="346"/>
        <v/>
      </c>
      <c r="MM52" s="51" t="str">
        <f t="shared" si="347"/>
        <v/>
      </c>
      <c r="MN52" s="144">
        <f t="shared" si="348"/>
        <v>100</v>
      </c>
      <c r="MO52" s="29" t="str">
        <f t="shared" si="349"/>
        <v>13.  ICL DIDÁCTICA SAS.
NIT: 830.007.414-9</v>
      </c>
      <c r="MP52" s="68">
        <f t="shared" si="350"/>
        <v>103728492</v>
      </c>
      <c r="MQ52" s="30">
        <v>44</v>
      </c>
      <c r="MR52" s="137">
        <f t="shared" si="199"/>
        <v>1364834.2050000131</v>
      </c>
      <c r="MS52" s="137" t="str">
        <f t="shared" si="200"/>
        <v>ADJUDICADO</v>
      </c>
    </row>
    <row r="53" spans="2:357" s="53" customFormat="1" ht="45" x14ac:dyDescent="0.15">
      <c r="B53" s="82" t="s">
        <v>131</v>
      </c>
      <c r="C53" s="73" t="s">
        <v>138</v>
      </c>
      <c r="D53" s="73" t="s">
        <v>139</v>
      </c>
      <c r="E53" s="61" t="s">
        <v>140</v>
      </c>
      <c r="F53" s="73">
        <v>2</v>
      </c>
      <c r="G53" s="23">
        <v>74834129.298600003</v>
      </c>
      <c r="H53" s="30">
        <v>45</v>
      </c>
      <c r="I53" s="111" t="s">
        <v>61</v>
      </c>
      <c r="J53" s="111" t="s">
        <v>61</v>
      </c>
      <c r="K53" s="111" t="s">
        <v>61</v>
      </c>
      <c r="L53" s="101" t="s">
        <v>61</v>
      </c>
      <c r="M53" s="101" t="s">
        <v>61</v>
      </c>
      <c r="N53" s="101" t="s">
        <v>61</v>
      </c>
      <c r="O53" s="101" t="s">
        <v>61</v>
      </c>
      <c r="P53" s="101" t="s">
        <v>61</v>
      </c>
      <c r="Q53" s="101" t="s">
        <v>61</v>
      </c>
      <c r="R53" s="101" t="s">
        <v>61</v>
      </c>
      <c r="S53" s="101" t="s">
        <v>61</v>
      </c>
      <c r="T53" s="102" t="s">
        <v>61</v>
      </c>
      <c r="U53" s="102" t="s">
        <v>61</v>
      </c>
      <c r="V53" s="101" t="s">
        <v>61</v>
      </c>
      <c r="W53" s="102" t="s">
        <v>61</v>
      </c>
      <c r="X53" s="86">
        <v>53788000</v>
      </c>
      <c r="Y53" s="101" t="s">
        <v>61</v>
      </c>
      <c r="Z53" s="86">
        <v>66402000</v>
      </c>
      <c r="AA53" s="86">
        <v>15624700</v>
      </c>
      <c r="AB53" s="101" t="s">
        <v>61</v>
      </c>
      <c r="AC53" s="41">
        <v>45</v>
      </c>
      <c r="AD53" s="103" t="str">
        <f t="shared" si="206"/>
        <v>NC</v>
      </c>
      <c r="AE53" s="103" t="str">
        <f t="shared" si="207"/>
        <v>NC</v>
      </c>
      <c r="AF53" s="103" t="str">
        <f t="shared" si="208"/>
        <v>NC</v>
      </c>
      <c r="AG53" s="103" t="str">
        <f t="shared" si="209"/>
        <v>NC</v>
      </c>
      <c r="AH53" s="103" t="str">
        <f t="shared" si="210"/>
        <v>NC</v>
      </c>
      <c r="AI53" s="103" t="str">
        <f t="shared" si="211"/>
        <v>NC</v>
      </c>
      <c r="AJ53" s="103" t="str">
        <f t="shared" si="212"/>
        <v>NC</v>
      </c>
      <c r="AK53" s="103" t="str">
        <f t="shared" si="213"/>
        <v>NC</v>
      </c>
      <c r="AL53" s="103" t="str">
        <f t="shared" si="214"/>
        <v>NC</v>
      </c>
      <c r="AM53" s="103" t="str">
        <f t="shared" si="215"/>
        <v>NC</v>
      </c>
      <c r="AN53" s="103" t="str">
        <f t="shared" si="216"/>
        <v>NC</v>
      </c>
      <c r="AO53" s="103" t="str">
        <f t="shared" si="217"/>
        <v>NC</v>
      </c>
      <c r="AP53" s="103" t="str">
        <f t="shared" si="218"/>
        <v>NC</v>
      </c>
      <c r="AQ53" s="103" t="str">
        <f t="shared" si="219"/>
        <v>NC</v>
      </c>
      <c r="AR53" s="103" t="str">
        <f t="shared" si="220"/>
        <v>NC</v>
      </c>
      <c r="AS53" s="103">
        <f t="shared" si="221"/>
        <v>53788000</v>
      </c>
      <c r="AT53" s="103" t="str">
        <f t="shared" si="222"/>
        <v>NC</v>
      </c>
      <c r="AU53" s="103">
        <f t="shared" si="223"/>
        <v>66402000</v>
      </c>
      <c r="AV53" s="103">
        <f t="shared" si="224"/>
        <v>15624700</v>
      </c>
      <c r="AW53" s="103" t="str">
        <f t="shared" si="225"/>
        <v>NC</v>
      </c>
      <c r="AX53" s="30">
        <v>45</v>
      </c>
      <c r="AY53" s="100" t="s">
        <v>63</v>
      </c>
      <c r="AZ53" s="100" t="s">
        <v>63</v>
      </c>
      <c r="BA53" s="100" t="s">
        <v>63</v>
      </c>
      <c r="BB53" s="92" t="s">
        <v>63</v>
      </c>
      <c r="BC53" s="92" t="s">
        <v>63</v>
      </c>
      <c r="BD53" s="92" t="s">
        <v>63</v>
      </c>
      <c r="BE53" s="92" t="s">
        <v>63</v>
      </c>
      <c r="BF53" s="92" t="s">
        <v>63</v>
      </c>
      <c r="BG53" s="92" t="s">
        <v>63</v>
      </c>
      <c r="BH53" s="92" t="s">
        <v>63</v>
      </c>
      <c r="BI53" s="92" t="s">
        <v>63</v>
      </c>
      <c r="BJ53" s="93" t="s">
        <v>63</v>
      </c>
      <c r="BK53" s="93" t="s">
        <v>63</v>
      </c>
      <c r="BL53" s="92" t="s">
        <v>63</v>
      </c>
      <c r="BM53" s="93" t="s">
        <v>63</v>
      </c>
      <c r="BN53" s="90" t="s">
        <v>63</v>
      </c>
      <c r="BO53" s="92" t="s">
        <v>63</v>
      </c>
      <c r="BP53" s="90" t="s">
        <v>62</v>
      </c>
      <c r="BQ53" s="90" t="s">
        <v>63</v>
      </c>
      <c r="BR53" s="92" t="s">
        <v>63</v>
      </c>
      <c r="BS53" s="30">
        <v>45</v>
      </c>
      <c r="BT53" s="100" t="s">
        <v>62</v>
      </c>
      <c r="BU53" s="100" t="s">
        <v>62</v>
      </c>
      <c r="BV53" s="100" t="s">
        <v>62</v>
      </c>
      <c r="BW53" s="92" t="s">
        <v>62</v>
      </c>
      <c r="BX53" s="92" t="s">
        <v>62</v>
      </c>
      <c r="BY53" s="92" t="s">
        <v>62</v>
      </c>
      <c r="BZ53" s="92" t="s">
        <v>63</v>
      </c>
      <c r="CA53" s="92" t="s">
        <v>62</v>
      </c>
      <c r="CB53" s="92" t="s">
        <v>62</v>
      </c>
      <c r="CC53" s="92" t="s">
        <v>62</v>
      </c>
      <c r="CD53" s="92" t="s">
        <v>63</v>
      </c>
      <c r="CE53" s="93" t="s">
        <v>62</v>
      </c>
      <c r="CF53" s="93" t="s">
        <v>62</v>
      </c>
      <c r="CG53" s="92" t="s">
        <v>63</v>
      </c>
      <c r="CH53" s="93" t="s">
        <v>62</v>
      </c>
      <c r="CI53" s="104" t="s">
        <v>63</v>
      </c>
      <c r="CJ53" s="92" t="s">
        <v>62</v>
      </c>
      <c r="CK53" s="104" t="s">
        <v>62</v>
      </c>
      <c r="CL53" s="104" t="s">
        <v>62</v>
      </c>
      <c r="CM53" s="92" t="s">
        <v>62</v>
      </c>
      <c r="CN53" s="30">
        <v>45</v>
      </c>
      <c r="CO53" s="121" t="s">
        <v>62</v>
      </c>
      <c r="CP53" s="121" t="s">
        <v>62</v>
      </c>
      <c r="CQ53" s="121" t="s">
        <v>62</v>
      </c>
      <c r="CR53" s="113" t="s">
        <v>62</v>
      </c>
      <c r="CS53" s="113" t="s">
        <v>62</v>
      </c>
      <c r="CT53" s="113" t="s">
        <v>62</v>
      </c>
      <c r="CU53" s="113" t="s">
        <v>62</v>
      </c>
      <c r="CV53" s="113" t="s">
        <v>62</v>
      </c>
      <c r="CW53" s="113" t="s">
        <v>62</v>
      </c>
      <c r="CX53" s="113" t="s">
        <v>62</v>
      </c>
      <c r="CY53" s="113" t="s">
        <v>63</v>
      </c>
      <c r="CZ53" s="114" t="s">
        <v>62</v>
      </c>
      <c r="DA53" s="114" t="s">
        <v>62</v>
      </c>
      <c r="DB53" s="113" t="s">
        <v>62</v>
      </c>
      <c r="DC53" s="114" t="s">
        <v>62</v>
      </c>
      <c r="DD53" s="112" t="s">
        <v>62</v>
      </c>
      <c r="DE53" s="113" t="s">
        <v>62</v>
      </c>
      <c r="DF53" s="112" t="s">
        <v>62</v>
      </c>
      <c r="DG53" s="112" t="s">
        <v>62</v>
      </c>
      <c r="DH53" s="113" t="s">
        <v>62</v>
      </c>
      <c r="DI53" s="30">
        <v>45</v>
      </c>
      <c r="DJ53" s="42" t="str">
        <f t="shared" si="226"/>
        <v>NO CUMPLE</v>
      </c>
      <c r="DK53" s="42" t="str">
        <f t="shared" si="227"/>
        <v>NO CUMPLE</v>
      </c>
      <c r="DL53" s="42" t="str">
        <f t="shared" si="228"/>
        <v>NO CUMPLE</v>
      </c>
      <c r="DM53" s="42" t="str">
        <f t="shared" si="229"/>
        <v>NO CUMPLE</v>
      </c>
      <c r="DN53" s="42" t="str">
        <f t="shared" si="230"/>
        <v>NO CUMPLE</v>
      </c>
      <c r="DO53" s="42" t="str">
        <f t="shared" si="231"/>
        <v>NO CUMPLE</v>
      </c>
      <c r="DP53" s="42" t="str">
        <f t="shared" si="232"/>
        <v>NO CUMPLE</v>
      </c>
      <c r="DQ53" s="42" t="str">
        <f t="shared" si="233"/>
        <v>NO CUMPLE</v>
      </c>
      <c r="DR53" s="42" t="str">
        <f t="shared" si="234"/>
        <v>NO CUMPLE</v>
      </c>
      <c r="DS53" s="42" t="str">
        <f t="shared" si="235"/>
        <v>NO CUMPLE</v>
      </c>
      <c r="DT53" s="42" t="str">
        <f t="shared" si="236"/>
        <v>NO CUMPLE</v>
      </c>
      <c r="DU53" s="42" t="str">
        <f t="shared" si="237"/>
        <v>NO CUMPLE</v>
      </c>
      <c r="DV53" s="42" t="str">
        <f t="shared" si="238"/>
        <v>NO CUMPLE</v>
      </c>
      <c r="DW53" s="42" t="str">
        <f t="shared" si="239"/>
        <v>NO CUMPLE</v>
      </c>
      <c r="DX53" s="42" t="str">
        <f t="shared" si="240"/>
        <v>NO CUMPLE</v>
      </c>
      <c r="DY53" s="42" t="str">
        <f t="shared" si="241"/>
        <v>NO CUMPLE</v>
      </c>
      <c r="DZ53" s="42" t="str">
        <f t="shared" si="242"/>
        <v>NO CUMPLE</v>
      </c>
      <c r="EA53" s="42" t="str">
        <f t="shared" si="243"/>
        <v>CUMPLE</v>
      </c>
      <c r="EB53" s="42" t="str">
        <f t="shared" si="244"/>
        <v>NO CUMPLE</v>
      </c>
      <c r="EC53" s="42" t="str">
        <f t="shared" si="245"/>
        <v>NO CUMPLE</v>
      </c>
      <c r="ED53" s="30">
        <v>45</v>
      </c>
      <c r="EE53" s="129" t="s">
        <v>61</v>
      </c>
      <c r="EF53" s="129" t="s">
        <v>61</v>
      </c>
      <c r="EG53" s="129" t="s">
        <v>61</v>
      </c>
      <c r="EH53" s="65" t="s">
        <v>61</v>
      </c>
      <c r="EI53" s="65" t="s">
        <v>61</v>
      </c>
      <c r="EJ53" s="65" t="s">
        <v>61</v>
      </c>
      <c r="EK53" s="65" t="s">
        <v>61</v>
      </c>
      <c r="EL53" s="65" t="s">
        <v>61</v>
      </c>
      <c r="EM53" s="65" t="s">
        <v>61</v>
      </c>
      <c r="EN53" s="65" t="s">
        <v>61</v>
      </c>
      <c r="EO53" s="65" t="s">
        <v>61</v>
      </c>
      <c r="EP53" s="123" t="s">
        <v>61</v>
      </c>
      <c r="EQ53" s="123" t="s">
        <v>61</v>
      </c>
      <c r="ER53" s="65" t="s">
        <v>61</v>
      </c>
      <c r="ES53" s="123" t="s">
        <v>61</v>
      </c>
      <c r="ET53" s="122" t="s">
        <v>62</v>
      </c>
      <c r="EU53" s="65" t="s">
        <v>61</v>
      </c>
      <c r="EV53" s="122" t="s">
        <v>62</v>
      </c>
      <c r="EW53" s="122" t="s">
        <v>62</v>
      </c>
      <c r="EX53" s="65" t="s">
        <v>61</v>
      </c>
      <c r="EY53" s="30">
        <v>45</v>
      </c>
      <c r="EZ53" s="129" t="s">
        <v>61</v>
      </c>
      <c r="FA53" s="129" t="s">
        <v>61</v>
      </c>
      <c r="FB53" s="129" t="s">
        <v>61</v>
      </c>
      <c r="FC53" s="65" t="s">
        <v>61</v>
      </c>
      <c r="FD53" s="65" t="s">
        <v>61</v>
      </c>
      <c r="FE53" s="65" t="s">
        <v>61</v>
      </c>
      <c r="FF53" s="65" t="s">
        <v>61</v>
      </c>
      <c r="FG53" s="65" t="s">
        <v>61</v>
      </c>
      <c r="FH53" s="65" t="s">
        <v>61</v>
      </c>
      <c r="FI53" s="65" t="s">
        <v>61</v>
      </c>
      <c r="FJ53" s="65" t="s">
        <v>61</v>
      </c>
      <c r="FK53" s="123" t="s">
        <v>61</v>
      </c>
      <c r="FL53" s="123" t="s">
        <v>61</v>
      </c>
      <c r="FM53" s="65" t="s">
        <v>61</v>
      </c>
      <c r="FN53" s="123" t="s">
        <v>61</v>
      </c>
      <c r="FO53" s="122" t="s">
        <v>63</v>
      </c>
      <c r="FP53" s="65" t="s">
        <v>61</v>
      </c>
      <c r="FQ53" s="122" t="s">
        <v>62</v>
      </c>
      <c r="FR53" s="122" t="s">
        <v>63</v>
      </c>
      <c r="FS53" s="65" t="s">
        <v>61</v>
      </c>
      <c r="FT53" s="30">
        <v>45</v>
      </c>
      <c r="FU53" s="24" t="str">
        <f t="shared" si="246"/>
        <v/>
      </c>
      <c r="FV53" s="24" t="str">
        <f t="shared" si="247"/>
        <v/>
      </c>
      <c r="FW53" s="24" t="str">
        <f t="shared" si="248"/>
        <v/>
      </c>
      <c r="FX53" s="24" t="str">
        <f t="shared" si="249"/>
        <v/>
      </c>
      <c r="FY53" s="24" t="str">
        <f t="shared" si="250"/>
        <v/>
      </c>
      <c r="FZ53" s="24" t="str">
        <f t="shared" si="251"/>
        <v/>
      </c>
      <c r="GA53" s="24" t="str">
        <f t="shared" si="252"/>
        <v/>
      </c>
      <c r="GB53" s="24" t="str">
        <f t="shared" si="253"/>
        <v/>
      </c>
      <c r="GC53" s="24" t="str">
        <f t="shared" si="254"/>
        <v/>
      </c>
      <c r="GD53" s="24" t="str">
        <f t="shared" si="255"/>
        <v/>
      </c>
      <c r="GE53" s="24" t="str">
        <f t="shared" si="256"/>
        <v/>
      </c>
      <c r="GF53" s="24" t="str">
        <f t="shared" si="257"/>
        <v/>
      </c>
      <c r="GG53" s="24" t="str">
        <f t="shared" si="258"/>
        <v/>
      </c>
      <c r="GH53" s="24" t="str">
        <f t="shared" si="259"/>
        <v/>
      </c>
      <c r="GI53" s="24" t="str">
        <f t="shared" si="260"/>
        <v/>
      </c>
      <c r="GJ53" s="24" t="str">
        <f t="shared" si="261"/>
        <v/>
      </c>
      <c r="GK53" s="24" t="str">
        <f t="shared" si="262"/>
        <v/>
      </c>
      <c r="GL53" s="24">
        <f t="shared" si="263"/>
        <v>66402000</v>
      </c>
      <c r="GM53" s="24" t="str">
        <f t="shared" si="264"/>
        <v/>
      </c>
      <c r="GN53" s="24" t="str">
        <f t="shared" si="265"/>
        <v/>
      </c>
      <c r="GO53" s="24">
        <v>74834129.298600003</v>
      </c>
      <c r="GP53" s="24">
        <v>74834129.298600003</v>
      </c>
      <c r="GQ53" s="44">
        <f t="shared" si="266"/>
        <v>1</v>
      </c>
      <c r="GR53" s="44">
        <f t="shared" si="156"/>
        <v>1</v>
      </c>
      <c r="GS53" s="145">
        <f t="shared" si="203"/>
        <v>70618064.650000006</v>
      </c>
      <c r="GT53" s="45">
        <f t="shared" si="205"/>
        <v>264817.74243749998</v>
      </c>
      <c r="GU53" s="30">
        <v>45</v>
      </c>
      <c r="GV53" s="46" t="str">
        <f t="shared" si="267"/>
        <v/>
      </c>
      <c r="GW53" s="46" t="str">
        <f t="shared" si="268"/>
        <v/>
      </c>
      <c r="GX53" s="46" t="str">
        <f t="shared" si="269"/>
        <v/>
      </c>
      <c r="GY53" s="46" t="str">
        <f t="shared" si="270"/>
        <v/>
      </c>
      <c r="GZ53" s="46" t="str">
        <f t="shared" si="271"/>
        <v/>
      </c>
      <c r="HA53" s="46" t="str">
        <f t="shared" si="272"/>
        <v/>
      </c>
      <c r="HB53" s="46" t="str">
        <f t="shared" si="273"/>
        <v/>
      </c>
      <c r="HC53" s="46" t="str">
        <f t="shared" si="274"/>
        <v/>
      </c>
      <c r="HD53" s="46" t="str">
        <f t="shared" si="275"/>
        <v/>
      </c>
      <c r="HE53" s="46" t="str">
        <f t="shared" si="276"/>
        <v/>
      </c>
      <c r="HF53" s="46" t="str">
        <f t="shared" si="277"/>
        <v/>
      </c>
      <c r="HG53" s="46" t="str">
        <f t="shared" si="278"/>
        <v/>
      </c>
      <c r="HH53" s="46" t="str">
        <f t="shared" si="279"/>
        <v/>
      </c>
      <c r="HI53" s="46" t="str">
        <f t="shared" si="280"/>
        <v/>
      </c>
      <c r="HJ53" s="46" t="str">
        <f t="shared" si="281"/>
        <v/>
      </c>
      <c r="HK53" s="46" t="str">
        <f t="shared" si="282"/>
        <v/>
      </c>
      <c r="HL53" s="46" t="str">
        <f t="shared" si="283"/>
        <v/>
      </c>
      <c r="HM53" s="46">
        <f t="shared" si="284"/>
        <v>25074.603910148366</v>
      </c>
      <c r="HN53" s="46" t="str">
        <f t="shared" si="285"/>
        <v/>
      </c>
      <c r="HO53" s="46" t="str">
        <f t="shared" si="286"/>
        <v/>
      </c>
      <c r="HP53" s="29">
        <v>45</v>
      </c>
      <c r="HQ53" s="47" t="str">
        <f t="shared" si="287"/>
        <v/>
      </c>
      <c r="HR53" s="47" t="str">
        <f t="shared" si="288"/>
        <v/>
      </c>
      <c r="HS53" s="47" t="str">
        <f t="shared" si="289"/>
        <v/>
      </c>
      <c r="HT53" s="47" t="str">
        <f t="shared" si="290"/>
        <v/>
      </c>
      <c r="HU53" s="47" t="str">
        <f t="shared" si="291"/>
        <v/>
      </c>
      <c r="HV53" s="47" t="str">
        <f t="shared" si="292"/>
        <v/>
      </c>
      <c r="HW53" s="47" t="str">
        <f t="shared" si="293"/>
        <v/>
      </c>
      <c r="HX53" s="47" t="str">
        <f t="shared" si="294"/>
        <v/>
      </c>
      <c r="HY53" s="47" t="str">
        <f t="shared" si="295"/>
        <v/>
      </c>
      <c r="HZ53" s="47" t="str">
        <f t="shared" si="296"/>
        <v/>
      </c>
      <c r="IA53" s="47" t="str">
        <f t="shared" si="297"/>
        <v/>
      </c>
      <c r="IB53" s="47" t="str">
        <f t="shared" si="298"/>
        <v/>
      </c>
      <c r="IC53" s="47" t="str">
        <f t="shared" si="299"/>
        <v/>
      </c>
      <c r="ID53" s="47" t="str">
        <f t="shared" si="300"/>
        <v/>
      </c>
      <c r="IE53" s="47" t="str">
        <f t="shared" si="301"/>
        <v/>
      </c>
      <c r="IF53" s="47" t="str">
        <f t="shared" si="302"/>
        <v/>
      </c>
      <c r="IG53" s="47" t="str">
        <f t="shared" si="303"/>
        <v/>
      </c>
      <c r="IH53" s="47">
        <f t="shared" si="304"/>
        <v>4216064.650000006</v>
      </c>
      <c r="II53" s="47" t="str">
        <f t="shared" si="305"/>
        <v/>
      </c>
      <c r="IJ53" s="47" t="str">
        <f t="shared" si="306"/>
        <v/>
      </c>
      <c r="IK53" s="30">
        <v>45</v>
      </c>
      <c r="IL53" s="48" t="str">
        <f t="shared" si="158"/>
        <v/>
      </c>
      <c r="IM53" s="48" t="str">
        <f t="shared" si="159"/>
        <v/>
      </c>
      <c r="IN53" s="48" t="str">
        <f t="shared" si="160"/>
        <v/>
      </c>
      <c r="IO53" s="48" t="str">
        <f t="shared" si="161"/>
        <v/>
      </c>
      <c r="IP53" s="48" t="str">
        <f t="shared" si="162"/>
        <v/>
      </c>
      <c r="IQ53" s="48" t="str">
        <f t="shared" si="163"/>
        <v/>
      </c>
      <c r="IR53" s="48" t="str">
        <f t="shared" si="164"/>
        <v/>
      </c>
      <c r="IS53" s="48" t="str">
        <f t="shared" si="165"/>
        <v/>
      </c>
      <c r="IT53" s="48" t="str">
        <f t="shared" si="166"/>
        <v/>
      </c>
      <c r="IU53" s="48" t="str">
        <f t="shared" si="167"/>
        <v/>
      </c>
      <c r="IV53" s="48" t="str">
        <f t="shared" si="168"/>
        <v/>
      </c>
      <c r="IW53" s="48" t="str">
        <f t="shared" si="169"/>
        <v/>
      </c>
      <c r="IX53" s="48" t="str">
        <f t="shared" si="170"/>
        <v/>
      </c>
      <c r="IY53" s="48" t="str">
        <f t="shared" si="171"/>
        <v/>
      </c>
      <c r="IZ53" s="48" t="str">
        <f t="shared" si="172"/>
        <v/>
      </c>
      <c r="JA53" s="48" t="str">
        <f t="shared" si="173"/>
        <v/>
      </c>
      <c r="JB53" s="48" t="str">
        <f t="shared" si="174"/>
        <v/>
      </c>
      <c r="JC53" s="48">
        <f t="shared" si="175"/>
        <v>37.611905865222546</v>
      </c>
      <c r="JD53" s="48" t="str">
        <f t="shared" si="176"/>
        <v/>
      </c>
      <c r="JE53" s="48" t="str">
        <f t="shared" si="177"/>
        <v/>
      </c>
      <c r="JF53" s="49">
        <f t="shared" si="307"/>
        <v>37.611905865222546</v>
      </c>
      <c r="JG53" s="49">
        <f t="shared" si="178"/>
        <v>37.611905865222546</v>
      </c>
      <c r="JH53" s="30">
        <v>45</v>
      </c>
      <c r="JI53" s="50" t="str">
        <f t="shared" si="179"/>
        <v/>
      </c>
      <c r="JJ53" s="50" t="str">
        <f t="shared" si="180"/>
        <v/>
      </c>
      <c r="JK53" s="50" t="str">
        <f t="shared" si="181"/>
        <v/>
      </c>
      <c r="JL53" s="50" t="str">
        <f t="shared" si="182"/>
        <v/>
      </c>
      <c r="JM53" s="50" t="str">
        <f t="shared" si="183"/>
        <v/>
      </c>
      <c r="JN53" s="50" t="str">
        <f t="shared" si="184"/>
        <v/>
      </c>
      <c r="JO53" s="50" t="str">
        <f t="shared" si="185"/>
        <v/>
      </c>
      <c r="JP53" s="50" t="str">
        <f t="shared" si="186"/>
        <v/>
      </c>
      <c r="JQ53" s="50" t="str">
        <f t="shared" si="187"/>
        <v/>
      </c>
      <c r="JR53" s="50" t="str">
        <f t="shared" si="188"/>
        <v/>
      </c>
      <c r="JS53" s="50" t="str">
        <f t="shared" si="189"/>
        <v/>
      </c>
      <c r="JT53" s="50" t="str">
        <f t="shared" si="190"/>
        <v/>
      </c>
      <c r="JU53" s="50" t="str">
        <f t="shared" si="191"/>
        <v/>
      </c>
      <c r="JV53" s="50" t="str">
        <f t="shared" si="192"/>
        <v/>
      </c>
      <c r="JW53" s="50" t="str">
        <f t="shared" si="193"/>
        <v/>
      </c>
      <c r="JX53" s="50" t="str">
        <f t="shared" si="194"/>
        <v/>
      </c>
      <c r="JY53" s="50" t="str">
        <f t="shared" si="195"/>
        <v/>
      </c>
      <c r="JZ53" s="50">
        <f t="shared" si="196"/>
        <v>40</v>
      </c>
      <c r="KA53" s="50" t="str">
        <f t="shared" si="197"/>
        <v/>
      </c>
      <c r="KB53" s="50" t="str">
        <f t="shared" si="198"/>
        <v/>
      </c>
      <c r="KC53" s="29">
        <v>45</v>
      </c>
      <c r="KD53" s="121"/>
      <c r="KE53" s="121"/>
      <c r="KF53" s="121"/>
      <c r="KG53" s="130"/>
      <c r="KH53" s="130"/>
      <c r="KI53" s="130"/>
      <c r="KJ53" s="130"/>
      <c r="KK53" s="130"/>
      <c r="KL53" s="130"/>
      <c r="KM53" s="130"/>
      <c r="KN53" s="130"/>
      <c r="KO53" s="131"/>
      <c r="KP53" s="131"/>
      <c r="KQ53" s="130"/>
      <c r="KR53" s="131"/>
      <c r="KS53" s="122">
        <f>12*6</f>
        <v>72</v>
      </c>
      <c r="KT53" s="130"/>
      <c r="KU53" s="122">
        <f>6*12+1</f>
        <v>73</v>
      </c>
      <c r="KV53" s="122">
        <v>24</v>
      </c>
      <c r="KW53" s="130"/>
      <c r="KX53" s="30">
        <v>45</v>
      </c>
      <c r="KY53" s="67">
        <f t="shared" si="308"/>
        <v>0</v>
      </c>
      <c r="KZ53" s="67">
        <f t="shared" si="309"/>
        <v>0</v>
      </c>
      <c r="LA53" s="67">
        <f t="shared" si="310"/>
        <v>0</v>
      </c>
      <c r="LB53" s="67">
        <f t="shared" si="311"/>
        <v>0</v>
      </c>
      <c r="LC53" s="67">
        <f t="shared" si="312"/>
        <v>0</v>
      </c>
      <c r="LD53" s="67">
        <f t="shared" si="313"/>
        <v>0</v>
      </c>
      <c r="LE53" s="67">
        <f t="shared" si="314"/>
        <v>0</v>
      </c>
      <c r="LF53" s="67">
        <f t="shared" si="315"/>
        <v>0</v>
      </c>
      <c r="LG53" s="67">
        <f t="shared" si="316"/>
        <v>0</v>
      </c>
      <c r="LH53" s="67">
        <f t="shared" si="317"/>
        <v>0</v>
      </c>
      <c r="LI53" s="67">
        <f t="shared" si="318"/>
        <v>0</v>
      </c>
      <c r="LJ53" s="67">
        <f t="shared" si="319"/>
        <v>0</v>
      </c>
      <c r="LK53" s="67">
        <f t="shared" si="320"/>
        <v>0</v>
      </c>
      <c r="LL53" s="67">
        <f t="shared" si="321"/>
        <v>0</v>
      </c>
      <c r="LM53" s="67">
        <f t="shared" si="322"/>
        <v>0</v>
      </c>
      <c r="LN53" s="67">
        <f t="shared" si="323"/>
        <v>60</v>
      </c>
      <c r="LO53" s="67">
        <f t="shared" si="324"/>
        <v>0</v>
      </c>
      <c r="LP53" s="67">
        <f t="shared" si="325"/>
        <v>60</v>
      </c>
      <c r="LQ53" s="67">
        <f t="shared" si="326"/>
        <v>0</v>
      </c>
      <c r="LR53" s="67">
        <f t="shared" si="327"/>
        <v>0</v>
      </c>
      <c r="LS53" s="30">
        <v>45</v>
      </c>
      <c r="LT53" s="51" t="str">
        <f t="shared" si="328"/>
        <v/>
      </c>
      <c r="LU53" s="51" t="str">
        <f t="shared" si="329"/>
        <v/>
      </c>
      <c r="LV53" s="51" t="str">
        <f t="shared" si="330"/>
        <v/>
      </c>
      <c r="LW53" s="51" t="str">
        <f t="shared" si="331"/>
        <v/>
      </c>
      <c r="LX53" s="51" t="str">
        <f t="shared" si="332"/>
        <v/>
      </c>
      <c r="LY53" s="51" t="str">
        <f t="shared" si="333"/>
        <v/>
      </c>
      <c r="LZ53" s="51" t="str">
        <f t="shared" si="334"/>
        <v/>
      </c>
      <c r="MA53" s="51" t="str">
        <f t="shared" si="335"/>
        <v/>
      </c>
      <c r="MB53" s="51" t="str">
        <f t="shared" si="336"/>
        <v/>
      </c>
      <c r="MC53" s="51" t="str">
        <f t="shared" si="337"/>
        <v/>
      </c>
      <c r="MD53" s="51" t="str">
        <f t="shared" si="338"/>
        <v/>
      </c>
      <c r="ME53" s="51" t="str">
        <f t="shared" si="339"/>
        <v/>
      </c>
      <c r="MF53" s="51" t="str">
        <f t="shared" si="340"/>
        <v/>
      </c>
      <c r="MG53" s="51" t="str">
        <f t="shared" si="341"/>
        <v/>
      </c>
      <c r="MH53" s="51" t="str">
        <f t="shared" si="342"/>
        <v/>
      </c>
      <c r="MI53" s="51" t="str">
        <f t="shared" si="343"/>
        <v/>
      </c>
      <c r="MJ53" s="51" t="str">
        <f t="shared" si="344"/>
        <v/>
      </c>
      <c r="MK53" s="51">
        <f t="shared" si="345"/>
        <v>100</v>
      </c>
      <c r="ML53" s="51" t="str">
        <f t="shared" si="346"/>
        <v/>
      </c>
      <c r="MM53" s="51" t="str">
        <f t="shared" si="347"/>
        <v/>
      </c>
      <c r="MN53" s="144">
        <f t="shared" si="348"/>
        <v>100</v>
      </c>
      <c r="MO53" s="29" t="str">
        <f t="shared" si="349"/>
        <v>18.  GALILEO INSTRUMENTS S.A.S
NIT : 900393949-4</v>
      </c>
      <c r="MP53" s="68">
        <f t="shared" si="350"/>
        <v>66402000</v>
      </c>
      <c r="MQ53" s="29">
        <v>45</v>
      </c>
      <c r="MR53" s="137">
        <f t="shared" si="199"/>
        <v>8432129.2986000031</v>
      </c>
      <c r="MS53" s="137" t="str">
        <f t="shared" si="200"/>
        <v>ADJUDICADO</v>
      </c>
    </row>
    <row r="54" spans="2:357" s="53" customFormat="1" ht="33.75" x14ac:dyDescent="0.15">
      <c r="B54" s="82" t="s">
        <v>131</v>
      </c>
      <c r="C54" s="73" t="s">
        <v>141</v>
      </c>
      <c r="D54" s="64" t="s">
        <v>142</v>
      </c>
      <c r="E54" s="61" t="s">
        <v>143</v>
      </c>
      <c r="F54" s="72">
        <v>1</v>
      </c>
      <c r="G54" s="23">
        <v>2777903.87</v>
      </c>
      <c r="H54" s="29">
        <v>46</v>
      </c>
      <c r="I54" s="111" t="s">
        <v>61</v>
      </c>
      <c r="J54" s="111" t="s">
        <v>61</v>
      </c>
      <c r="K54" s="111" t="s">
        <v>61</v>
      </c>
      <c r="L54" s="101" t="s">
        <v>61</v>
      </c>
      <c r="M54" s="101" t="s">
        <v>61</v>
      </c>
      <c r="N54" s="101" t="s">
        <v>61</v>
      </c>
      <c r="O54" s="101" t="s">
        <v>61</v>
      </c>
      <c r="P54" s="101" t="s">
        <v>61</v>
      </c>
      <c r="Q54" s="101" t="s">
        <v>61</v>
      </c>
      <c r="R54" s="101" t="s">
        <v>61</v>
      </c>
      <c r="S54" s="101" t="s">
        <v>61</v>
      </c>
      <c r="T54" s="102" t="s">
        <v>61</v>
      </c>
      <c r="U54" s="101" t="s">
        <v>61</v>
      </c>
      <c r="V54" s="101" t="s">
        <v>61</v>
      </c>
      <c r="W54" s="101" t="s">
        <v>61</v>
      </c>
      <c r="X54" s="101" t="s">
        <v>61</v>
      </c>
      <c r="Y54" s="101" t="s">
        <v>61</v>
      </c>
      <c r="Z54" s="101" t="s">
        <v>61</v>
      </c>
      <c r="AA54" s="101" t="s">
        <v>61</v>
      </c>
      <c r="AB54" s="101" t="s">
        <v>61</v>
      </c>
      <c r="AC54" s="41">
        <v>46</v>
      </c>
      <c r="AD54" s="103" t="str">
        <f t="shared" si="206"/>
        <v>NC</v>
      </c>
      <c r="AE54" s="103" t="str">
        <f t="shared" si="207"/>
        <v>NC</v>
      </c>
      <c r="AF54" s="103" t="str">
        <f t="shared" si="208"/>
        <v>NC</v>
      </c>
      <c r="AG54" s="103" t="str">
        <f t="shared" si="209"/>
        <v>NC</v>
      </c>
      <c r="AH54" s="103" t="str">
        <f t="shared" si="210"/>
        <v>NC</v>
      </c>
      <c r="AI54" s="103" t="str">
        <f t="shared" si="211"/>
        <v>NC</v>
      </c>
      <c r="AJ54" s="103" t="str">
        <f t="shared" si="212"/>
        <v>NC</v>
      </c>
      <c r="AK54" s="103" t="str">
        <f t="shared" si="213"/>
        <v>NC</v>
      </c>
      <c r="AL54" s="103" t="str">
        <f t="shared" si="214"/>
        <v>NC</v>
      </c>
      <c r="AM54" s="103" t="str">
        <f t="shared" si="215"/>
        <v>NC</v>
      </c>
      <c r="AN54" s="103" t="str">
        <f t="shared" si="216"/>
        <v>NC</v>
      </c>
      <c r="AO54" s="103" t="str">
        <f t="shared" si="217"/>
        <v>NC</v>
      </c>
      <c r="AP54" s="103" t="str">
        <f t="shared" si="218"/>
        <v>NC</v>
      </c>
      <c r="AQ54" s="103" t="str">
        <f t="shared" si="219"/>
        <v>NC</v>
      </c>
      <c r="AR54" s="103" t="str">
        <f t="shared" si="220"/>
        <v>NC</v>
      </c>
      <c r="AS54" s="103" t="str">
        <f t="shared" si="221"/>
        <v>NC</v>
      </c>
      <c r="AT54" s="103" t="str">
        <f t="shared" si="222"/>
        <v>NC</v>
      </c>
      <c r="AU54" s="103" t="str">
        <f t="shared" si="223"/>
        <v>NC</v>
      </c>
      <c r="AV54" s="103" t="str">
        <f t="shared" si="224"/>
        <v>NC</v>
      </c>
      <c r="AW54" s="103" t="str">
        <f t="shared" si="225"/>
        <v>NC</v>
      </c>
      <c r="AX54" s="29">
        <v>46</v>
      </c>
      <c r="AY54" s="100" t="s">
        <v>63</v>
      </c>
      <c r="AZ54" s="100" t="s">
        <v>63</v>
      </c>
      <c r="BA54" s="100" t="s">
        <v>63</v>
      </c>
      <c r="BB54" s="92" t="s">
        <v>63</v>
      </c>
      <c r="BC54" s="92" t="s">
        <v>63</v>
      </c>
      <c r="BD54" s="92" t="s">
        <v>63</v>
      </c>
      <c r="BE54" s="92" t="s">
        <v>63</v>
      </c>
      <c r="BF54" s="92" t="s">
        <v>63</v>
      </c>
      <c r="BG54" s="92" t="s">
        <v>63</v>
      </c>
      <c r="BH54" s="92" t="s">
        <v>63</v>
      </c>
      <c r="BI54" s="92" t="s">
        <v>63</v>
      </c>
      <c r="BJ54" s="93" t="s">
        <v>63</v>
      </c>
      <c r="BK54" s="92" t="s">
        <v>63</v>
      </c>
      <c r="BL54" s="92" t="s">
        <v>63</v>
      </c>
      <c r="BM54" s="92" t="s">
        <v>63</v>
      </c>
      <c r="BN54" s="92" t="s">
        <v>63</v>
      </c>
      <c r="BO54" s="92" t="s">
        <v>63</v>
      </c>
      <c r="BP54" s="92" t="s">
        <v>63</v>
      </c>
      <c r="BQ54" s="92" t="s">
        <v>63</v>
      </c>
      <c r="BR54" s="92" t="s">
        <v>63</v>
      </c>
      <c r="BS54" s="30">
        <v>46</v>
      </c>
      <c r="BT54" s="100" t="s">
        <v>62</v>
      </c>
      <c r="BU54" s="100" t="s">
        <v>62</v>
      </c>
      <c r="BV54" s="100" t="s">
        <v>62</v>
      </c>
      <c r="BW54" s="92" t="s">
        <v>62</v>
      </c>
      <c r="BX54" s="92" t="s">
        <v>62</v>
      </c>
      <c r="BY54" s="92" t="s">
        <v>62</v>
      </c>
      <c r="BZ54" s="92" t="s">
        <v>63</v>
      </c>
      <c r="CA54" s="92" t="s">
        <v>62</v>
      </c>
      <c r="CB54" s="92" t="s">
        <v>62</v>
      </c>
      <c r="CC54" s="92" t="s">
        <v>62</v>
      </c>
      <c r="CD54" s="92" t="s">
        <v>63</v>
      </c>
      <c r="CE54" s="93" t="s">
        <v>62</v>
      </c>
      <c r="CF54" s="92" t="s">
        <v>62</v>
      </c>
      <c r="CG54" s="92" t="s">
        <v>63</v>
      </c>
      <c r="CH54" s="92" t="s">
        <v>62</v>
      </c>
      <c r="CI54" s="92" t="s">
        <v>63</v>
      </c>
      <c r="CJ54" s="92" t="s">
        <v>62</v>
      </c>
      <c r="CK54" s="92" t="s">
        <v>62</v>
      </c>
      <c r="CL54" s="92" t="s">
        <v>62</v>
      </c>
      <c r="CM54" s="92" t="s">
        <v>62</v>
      </c>
      <c r="CN54" s="29">
        <v>46</v>
      </c>
      <c r="CO54" s="121" t="s">
        <v>62</v>
      </c>
      <c r="CP54" s="121" t="s">
        <v>62</v>
      </c>
      <c r="CQ54" s="121" t="s">
        <v>62</v>
      </c>
      <c r="CR54" s="113" t="s">
        <v>62</v>
      </c>
      <c r="CS54" s="113" t="s">
        <v>62</v>
      </c>
      <c r="CT54" s="113" t="s">
        <v>62</v>
      </c>
      <c r="CU54" s="113" t="s">
        <v>62</v>
      </c>
      <c r="CV54" s="113" t="s">
        <v>62</v>
      </c>
      <c r="CW54" s="113" t="s">
        <v>62</v>
      </c>
      <c r="CX54" s="113" t="s">
        <v>62</v>
      </c>
      <c r="CY54" s="113" t="s">
        <v>63</v>
      </c>
      <c r="CZ54" s="114" t="s">
        <v>62</v>
      </c>
      <c r="DA54" s="113" t="s">
        <v>62</v>
      </c>
      <c r="DB54" s="113" t="s">
        <v>62</v>
      </c>
      <c r="DC54" s="113" t="s">
        <v>62</v>
      </c>
      <c r="DD54" s="113" t="s">
        <v>62</v>
      </c>
      <c r="DE54" s="113" t="s">
        <v>62</v>
      </c>
      <c r="DF54" s="113" t="s">
        <v>62</v>
      </c>
      <c r="DG54" s="113" t="s">
        <v>62</v>
      </c>
      <c r="DH54" s="113" t="s">
        <v>62</v>
      </c>
      <c r="DI54" s="30">
        <v>46</v>
      </c>
      <c r="DJ54" s="42" t="str">
        <f t="shared" si="226"/>
        <v>NO CUMPLE</v>
      </c>
      <c r="DK54" s="42" t="str">
        <f t="shared" si="227"/>
        <v>NO CUMPLE</v>
      </c>
      <c r="DL54" s="42" t="str">
        <f t="shared" si="228"/>
        <v>NO CUMPLE</v>
      </c>
      <c r="DM54" s="42" t="str">
        <f t="shared" si="229"/>
        <v>NO CUMPLE</v>
      </c>
      <c r="DN54" s="42" t="str">
        <f t="shared" si="230"/>
        <v>NO CUMPLE</v>
      </c>
      <c r="DO54" s="42" t="str">
        <f t="shared" si="231"/>
        <v>NO CUMPLE</v>
      </c>
      <c r="DP54" s="42" t="str">
        <f t="shared" si="232"/>
        <v>NO CUMPLE</v>
      </c>
      <c r="DQ54" s="42" t="str">
        <f t="shared" si="233"/>
        <v>NO CUMPLE</v>
      </c>
      <c r="DR54" s="42" t="str">
        <f t="shared" si="234"/>
        <v>NO CUMPLE</v>
      </c>
      <c r="DS54" s="42" t="str">
        <f t="shared" si="235"/>
        <v>NO CUMPLE</v>
      </c>
      <c r="DT54" s="42" t="str">
        <f t="shared" si="236"/>
        <v>NO CUMPLE</v>
      </c>
      <c r="DU54" s="42" t="str">
        <f t="shared" si="237"/>
        <v>NO CUMPLE</v>
      </c>
      <c r="DV54" s="42" t="str">
        <f t="shared" si="238"/>
        <v>NO CUMPLE</v>
      </c>
      <c r="DW54" s="42" t="str">
        <f t="shared" si="239"/>
        <v>NO CUMPLE</v>
      </c>
      <c r="DX54" s="42" t="str">
        <f t="shared" si="240"/>
        <v>NO CUMPLE</v>
      </c>
      <c r="DY54" s="42" t="str">
        <f t="shared" si="241"/>
        <v>NO CUMPLE</v>
      </c>
      <c r="DZ54" s="42" t="str">
        <f t="shared" si="242"/>
        <v>NO CUMPLE</v>
      </c>
      <c r="EA54" s="42" t="str">
        <f t="shared" si="243"/>
        <v>NO CUMPLE</v>
      </c>
      <c r="EB54" s="42" t="str">
        <f t="shared" si="244"/>
        <v>NO CUMPLE</v>
      </c>
      <c r="EC54" s="42" t="str">
        <f t="shared" si="245"/>
        <v>NO CUMPLE</v>
      </c>
      <c r="ED54" s="29">
        <v>46</v>
      </c>
      <c r="EE54" s="129" t="s">
        <v>61</v>
      </c>
      <c r="EF54" s="129" t="s">
        <v>61</v>
      </c>
      <c r="EG54" s="129" t="s">
        <v>61</v>
      </c>
      <c r="EH54" s="65" t="s">
        <v>61</v>
      </c>
      <c r="EI54" s="65" t="s">
        <v>61</v>
      </c>
      <c r="EJ54" s="65" t="s">
        <v>61</v>
      </c>
      <c r="EK54" s="65" t="s">
        <v>61</v>
      </c>
      <c r="EL54" s="65" t="s">
        <v>61</v>
      </c>
      <c r="EM54" s="65" t="s">
        <v>61</v>
      </c>
      <c r="EN54" s="65" t="s">
        <v>61</v>
      </c>
      <c r="EO54" s="65" t="s">
        <v>61</v>
      </c>
      <c r="EP54" s="123" t="s">
        <v>61</v>
      </c>
      <c r="EQ54" s="65" t="s">
        <v>61</v>
      </c>
      <c r="ER54" s="65" t="s">
        <v>61</v>
      </c>
      <c r="ES54" s="65" t="s">
        <v>61</v>
      </c>
      <c r="ET54" s="65" t="s">
        <v>61</v>
      </c>
      <c r="EU54" s="65" t="s">
        <v>61</v>
      </c>
      <c r="EV54" s="65" t="s">
        <v>61</v>
      </c>
      <c r="EW54" s="65" t="s">
        <v>61</v>
      </c>
      <c r="EX54" s="65" t="s">
        <v>61</v>
      </c>
      <c r="EY54" s="29">
        <v>46</v>
      </c>
      <c r="EZ54" s="129" t="s">
        <v>61</v>
      </c>
      <c r="FA54" s="129" t="s">
        <v>61</v>
      </c>
      <c r="FB54" s="129" t="s">
        <v>61</v>
      </c>
      <c r="FC54" s="65" t="s">
        <v>61</v>
      </c>
      <c r="FD54" s="65" t="s">
        <v>61</v>
      </c>
      <c r="FE54" s="65" t="s">
        <v>61</v>
      </c>
      <c r="FF54" s="65" t="s">
        <v>61</v>
      </c>
      <c r="FG54" s="65" t="s">
        <v>61</v>
      </c>
      <c r="FH54" s="65" t="s">
        <v>61</v>
      </c>
      <c r="FI54" s="65" t="s">
        <v>61</v>
      </c>
      <c r="FJ54" s="65" t="s">
        <v>61</v>
      </c>
      <c r="FK54" s="123" t="s">
        <v>61</v>
      </c>
      <c r="FL54" s="65" t="s">
        <v>61</v>
      </c>
      <c r="FM54" s="65" t="s">
        <v>61</v>
      </c>
      <c r="FN54" s="65" t="s">
        <v>61</v>
      </c>
      <c r="FO54" s="65" t="s">
        <v>61</v>
      </c>
      <c r="FP54" s="65" t="s">
        <v>61</v>
      </c>
      <c r="FQ54" s="65" t="s">
        <v>61</v>
      </c>
      <c r="FR54" s="65" t="s">
        <v>61</v>
      </c>
      <c r="FS54" s="65" t="s">
        <v>61</v>
      </c>
      <c r="FT54" s="29">
        <v>46</v>
      </c>
      <c r="FU54" s="24" t="str">
        <f t="shared" si="246"/>
        <v/>
      </c>
      <c r="FV54" s="24" t="str">
        <f t="shared" si="247"/>
        <v/>
      </c>
      <c r="FW54" s="24" t="str">
        <f t="shared" si="248"/>
        <v/>
      </c>
      <c r="FX54" s="24" t="str">
        <f t="shared" si="249"/>
        <v/>
      </c>
      <c r="FY54" s="24" t="str">
        <f t="shared" si="250"/>
        <v/>
      </c>
      <c r="FZ54" s="24" t="str">
        <f t="shared" si="251"/>
        <v/>
      </c>
      <c r="GA54" s="24" t="str">
        <f t="shared" si="252"/>
        <v/>
      </c>
      <c r="GB54" s="24" t="str">
        <f t="shared" si="253"/>
        <v/>
      </c>
      <c r="GC54" s="24" t="str">
        <f t="shared" si="254"/>
        <v/>
      </c>
      <c r="GD54" s="24" t="str">
        <f t="shared" si="255"/>
        <v/>
      </c>
      <c r="GE54" s="24" t="str">
        <f t="shared" si="256"/>
        <v/>
      </c>
      <c r="GF54" s="24" t="str">
        <f t="shared" si="257"/>
        <v/>
      </c>
      <c r="GG54" s="24" t="str">
        <f t="shared" si="258"/>
        <v/>
      </c>
      <c r="GH54" s="24" t="str">
        <f t="shared" si="259"/>
        <v/>
      </c>
      <c r="GI54" s="24" t="str">
        <f t="shared" si="260"/>
        <v/>
      </c>
      <c r="GJ54" s="24" t="str">
        <f t="shared" si="261"/>
        <v/>
      </c>
      <c r="GK54" s="24" t="str">
        <f t="shared" si="262"/>
        <v/>
      </c>
      <c r="GL54" s="24" t="str">
        <f t="shared" si="263"/>
        <v/>
      </c>
      <c r="GM54" s="24" t="str">
        <f t="shared" si="264"/>
        <v/>
      </c>
      <c r="GN54" s="24" t="str">
        <f t="shared" si="265"/>
        <v/>
      </c>
      <c r="GO54" s="24">
        <v>2777903.87</v>
      </c>
      <c r="GP54" s="24">
        <v>2777903.87</v>
      </c>
      <c r="GQ54" s="44">
        <f t="shared" si="266"/>
        <v>0</v>
      </c>
      <c r="GR54" s="44">
        <f t="shared" si="156"/>
        <v>0</v>
      </c>
      <c r="GS54" s="145">
        <f t="shared" si="203"/>
        <v>0</v>
      </c>
      <c r="GT54" s="45">
        <f t="shared" si="205"/>
        <v>0</v>
      </c>
      <c r="GU54" s="29">
        <v>46</v>
      </c>
      <c r="GV54" s="46" t="str">
        <f t="shared" si="267"/>
        <v/>
      </c>
      <c r="GW54" s="46" t="str">
        <f t="shared" si="268"/>
        <v/>
      </c>
      <c r="GX54" s="46" t="str">
        <f t="shared" si="269"/>
        <v/>
      </c>
      <c r="GY54" s="46" t="str">
        <f t="shared" si="270"/>
        <v/>
      </c>
      <c r="GZ54" s="46" t="str">
        <f t="shared" si="271"/>
        <v/>
      </c>
      <c r="HA54" s="46" t="str">
        <f t="shared" si="272"/>
        <v/>
      </c>
      <c r="HB54" s="46" t="str">
        <f t="shared" si="273"/>
        <v/>
      </c>
      <c r="HC54" s="46" t="str">
        <f t="shared" si="274"/>
        <v/>
      </c>
      <c r="HD54" s="46" t="str">
        <f t="shared" si="275"/>
        <v/>
      </c>
      <c r="HE54" s="46" t="str">
        <f t="shared" si="276"/>
        <v/>
      </c>
      <c r="HF54" s="46" t="str">
        <f t="shared" si="277"/>
        <v/>
      </c>
      <c r="HG54" s="46" t="str">
        <f t="shared" si="278"/>
        <v/>
      </c>
      <c r="HH54" s="46" t="str">
        <f t="shared" si="279"/>
        <v/>
      </c>
      <c r="HI54" s="46" t="str">
        <f t="shared" si="280"/>
        <v/>
      </c>
      <c r="HJ54" s="46" t="str">
        <f t="shared" si="281"/>
        <v/>
      </c>
      <c r="HK54" s="46" t="str">
        <f t="shared" si="282"/>
        <v/>
      </c>
      <c r="HL54" s="46" t="str">
        <f t="shared" si="283"/>
        <v/>
      </c>
      <c r="HM54" s="46" t="str">
        <f t="shared" si="284"/>
        <v/>
      </c>
      <c r="HN54" s="46" t="str">
        <f t="shared" si="285"/>
        <v/>
      </c>
      <c r="HO54" s="46" t="str">
        <f t="shared" si="286"/>
        <v/>
      </c>
      <c r="HP54" s="30">
        <v>46</v>
      </c>
      <c r="HQ54" s="47" t="str">
        <f t="shared" si="287"/>
        <v/>
      </c>
      <c r="HR54" s="47" t="str">
        <f t="shared" si="288"/>
        <v/>
      </c>
      <c r="HS54" s="47" t="str">
        <f t="shared" si="289"/>
        <v/>
      </c>
      <c r="HT54" s="47" t="str">
        <f t="shared" si="290"/>
        <v/>
      </c>
      <c r="HU54" s="47" t="str">
        <f t="shared" si="291"/>
        <v/>
      </c>
      <c r="HV54" s="47" t="str">
        <f t="shared" si="292"/>
        <v/>
      </c>
      <c r="HW54" s="47" t="str">
        <f t="shared" si="293"/>
        <v/>
      </c>
      <c r="HX54" s="47" t="str">
        <f t="shared" si="294"/>
        <v/>
      </c>
      <c r="HY54" s="47" t="str">
        <f t="shared" si="295"/>
        <v/>
      </c>
      <c r="HZ54" s="47" t="str">
        <f t="shared" si="296"/>
        <v/>
      </c>
      <c r="IA54" s="47" t="str">
        <f t="shared" si="297"/>
        <v/>
      </c>
      <c r="IB54" s="47" t="str">
        <f t="shared" si="298"/>
        <v/>
      </c>
      <c r="IC54" s="47" t="str">
        <f t="shared" si="299"/>
        <v/>
      </c>
      <c r="ID54" s="47" t="str">
        <f t="shared" si="300"/>
        <v/>
      </c>
      <c r="IE54" s="47" t="str">
        <f t="shared" si="301"/>
        <v/>
      </c>
      <c r="IF54" s="47" t="str">
        <f t="shared" si="302"/>
        <v/>
      </c>
      <c r="IG54" s="47" t="str">
        <f t="shared" si="303"/>
        <v/>
      </c>
      <c r="IH54" s="47" t="str">
        <f t="shared" si="304"/>
        <v/>
      </c>
      <c r="II54" s="47" t="str">
        <f t="shared" si="305"/>
        <v/>
      </c>
      <c r="IJ54" s="47" t="str">
        <f t="shared" si="306"/>
        <v/>
      </c>
      <c r="IK54" s="29">
        <v>46</v>
      </c>
      <c r="IL54" s="48" t="str">
        <f t="shared" si="158"/>
        <v/>
      </c>
      <c r="IM54" s="48" t="str">
        <f t="shared" si="159"/>
        <v/>
      </c>
      <c r="IN54" s="48" t="str">
        <f t="shared" si="160"/>
        <v/>
      </c>
      <c r="IO54" s="48" t="str">
        <f t="shared" si="161"/>
        <v/>
      </c>
      <c r="IP54" s="48" t="str">
        <f t="shared" si="162"/>
        <v/>
      </c>
      <c r="IQ54" s="48" t="str">
        <f t="shared" si="163"/>
        <v/>
      </c>
      <c r="IR54" s="48" t="str">
        <f t="shared" si="164"/>
        <v/>
      </c>
      <c r="IS54" s="48" t="str">
        <f t="shared" si="165"/>
        <v/>
      </c>
      <c r="IT54" s="48" t="str">
        <f t="shared" si="166"/>
        <v/>
      </c>
      <c r="IU54" s="48" t="str">
        <f t="shared" si="167"/>
        <v/>
      </c>
      <c r="IV54" s="48" t="str">
        <f t="shared" si="168"/>
        <v/>
      </c>
      <c r="IW54" s="48" t="str">
        <f t="shared" si="169"/>
        <v/>
      </c>
      <c r="IX54" s="48" t="str">
        <f t="shared" si="170"/>
        <v/>
      </c>
      <c r="IY54" s="48" t="str">
        <f t="shared" si="171"/>
        <v/>
      </c>
      <c r="IZ54" s="48" t="str">
        <f t="shared" si="172"/>
        <v/>
      </c>
      <c r="JA54" s="48" t="str">
        <f t="shared" si="173"/>
        <v/>
      </c>
      <c r="JB54" s="48" t="str">
        <f t="shared" si="174"/>
        <v/>
      </c>
      <c r="JC54" s="48" t="str">
        <f t="shared" si="175"/>
        <v/>
      </c>
      <c r="JD54" s="48" t="str">
        <f t="shared" si="176"/>
        <v/>
      </c>
      <c r="JE54" s="48" t="str">
        <f t="shared" si="177"/>
        <v/>
      </c>
      <c r="JF54" s="49">
        <f t="shared" si="307"/>
        <v>0</v>
      </c>
      <c r="JG54" s="49">
        <f t="shared" si="178"/>
        <v>0</v>
      </c>
      <c r="JH54" s="29">
        <v>46</v>
      </c>
      <c r="JI54" s="50" t="str">
        <f t="shared" si="179"/>
        <v/>
      </c>
      <c r="JJ54" s="50" t="str">
        <f t="shared" si="180"/>
        <v/>
      </c>
      <c r="JK54" s="50" t="str">
        <f t="shared" si="181"/>
        <v/>
      </c>
      <c r="JL54" s="50" t="str">
        <f t="shared" si="182"/>
        <v/>
      </c>
      <c r="JM54" s="50" t="str">
        <f t="shared" si="183"/>
        <v/>
      </c>
      <c r="JN54" s="50" t="str">
        <f t="shared" si="184"/>
        <v/>
      </c>
      <c r="JO54" s="50" t="str">
        <f t="shared" si="185"/>
        <v/>
      </c>
      <c r="JP54" s="50" t="str">
        <f t="shared" si="186"/>
        <v/>
      </c>
      <c r="JQ54" s="50" t="str">
        <f t="shared" si="187"/>
        <v/>
      </c>
      <c r="JR54" s="50" t="str">
        <f t="shared" si="188"/>
        <v/>
      </c>
      <c r="JS54" s="50" t="str">
        <f t="shared" si="189"/>
        <v/>
      </c>
      <c r="JT54" s="50" t="str">
        <f t="shared" si="190"/>
        <v/>
      </c>
      <c r="JU54" s="50" t="str">
        <f t="shared" si="191"/>
        <v/>
      </c>
      <c r="JV54" s="50" t="str">
        <f t="shared" si="192"/>
        <v/>
      </c>
      <c r="JW54" s="50" t="str">
        <f t="shared" si="193"/>
        <v/>
      </c>
      <c r="JX54" s="50" t="str">
        <f t="shared" si="194"/>
        <v/>
      </c>
      <c r="JY54" s="50" t="str">
        <f t="shared" si="195"/>
        <v/>
      </c>
      <c r="JZ54" s="50" t="str">
        <f t="shared" si="196"/>
        <v/>
      </c>
      <c r="KA54" s="50" t="str">
        <f t="shared" si="197"/>
        <v/>
      </c>
      <c r="KB54" s="50" t="str">
        <f t="shared" si="198"/>
        <v/>
      </c>
      <c r="KC54" s="30">
        <v>46</v>
      </c>
      <c r="KD54" s="121"/>
      <c r="KE54" s="121"/>
      <c r="KF54" s="121"/>
      <c r="KG54" s="130"/>
      <c r="KH54" s="130"/>
      <c r="KI54" s="130"/>
      <c r="KJ54" s="130"/>
      <c r="KK54" s="130"/>
      <c r="KL54" s="130"/>
      <c r="KM54" s="130"/>
      <c r="KN54" s="130"/>
      <c r="KO54" s="131"/>
      <c r="KP54" s="130"/>
      <c r="KQ54" s="130"/>
      <c r="KR54" s="130"/>
      <c r="KS54" s="130"/>
      <c r="KT54" s="130"/>
      <c r="KU54" s="130"/>
      <c r="KV54" s="130"/>
      <c r="KW54" s="130"/>
      <c r="KX54" s="29">
        <v>46</v>
      </c>
      <c r="KY54" s="67">
        <f t="shared" si="308"/>
        <v>0</v>
      </c>
      <c r="KZ54" s="67">
        <f t="shared" si="309"/>
        <v>0</v>
      </c>
      <c r="LA54" s="67">
        <f t="shared" si="310"/>
        <v>0</v>
      </c>
      <c r="LB54" s="67">
        <f t="shared" si="311"/>
        <v>0</v>
      </c>
      <c r="LC54" s="67">
        <f t="shared" si="312"/>
        <v>0</v>
      </c>
      <c r="LD54" s="67">
        <f t="shared" si="313"/>
        <v>0</v>
      </c>
      <c r="LE54" s="67">
        <f t="shared" si="314"/>
        <v>0</v>
      </c>
      <c r="LF54" s="67">
        <f t="shared" si="315"/>
        <v>0</v>
      </c>
      <c r="LG54" s="67">
        <f t="shared" si="316"/>
        <v>0</v>
      </c>
      <c r="LH54" s="67">
        <f t="shared" si="317"/>
        <v>0</v>
      </c>
      <c r="LI54" s="67">
        <f t="shared" si="318"/>
        <v>0</v>
      </c>
      <c r="LJ54" s="67">
        <f t="shared" si="319"/>
        <v>0</v>
      </c>
      <c r="LK54" s="67">
        <f t="shared" si="320"/>
        <v>0</v>
      </c>
      <c r="LL54" s="67">
        <f t="shared" si="321"/>
        <v>0</v>
      </c>
      <c r="LM54" s="67">
        <f t="shared" si="322"/>
        <v>0</v>
      </c>
      <c r="LN54" s="67">
        <f t="shared" si="323"/>
        <v>0</v>
      </c>
      <c r="LO54" s="67">
        <f t="shared" si="324"/>
        <v>0</v>
      </c>
      <c r="LP54" s="67">
        <f t="shared" si="325"/>
        <v>0</v>
      </c>
      <c r="LQ54" s="67">
        <f t="shared" si="326"/>
        <v>0</v>
      </c>
      <c r="LR54" s="67">
        <f t="shared" si="327"/>
        <v>0</v>
      </c>
      <c r="LS54" s="30">
        <v>46</v>
      </c>
      <c r="LT54" s="51" t="str">
        <f t="shared" si="328"/>
        <v/>
      </c>
      <c r="LU54" s="51" t="str">
        <f t="shared" si="329"/>
        <v/>
      </c>
      <c r="LV54" s="51" t="str">
        <f t="shared" si="330"/>
        <v/>
      </c>
      <c r="LW54" s="51" t="str">
        <f t="shared" si="331"/>
        <v/>
      </c>
      <c r="LX54" s="51" t="str">
        <f t="shared" si="332"/>
        <v/>
      </c>
      <c r="LY54" s="51" t="str">
        <f t="shared" si="333"/>
        <v/>
      </c>
      <c r="LZ54" s="51" t="str">
        <f t="shared" si="334"/>
        <v/>
      </c>
      <c r="MA54" s="51" t="str">
        <f t="shared" si="335"/>
        <v/>
      </c>
      <c r="MB54" s="51" t="str">
        <f t="shared" si="336"/>
        <v/>
      </c>
      <c r="MC54" s="51" t="str">
        <f t="shared" si="337"/>
        <v/>
      </c>
      <c r="MD54" s="51" t="str">
        <f t="shared" si="338"/>
        <v/>
      </c>
      <c r="ME54" s="51" t="str">
        <f t="shared" si="339"/>
        <v/>
      </c>
      <c r="MF54" s="51" t="str">
        <f t="shared" si="340"/>
        <v/>
      </c>
      <c r="MG54" s="51" t="str">
        <f t="shared" si="341"/>
        <v/>
      </c>
      <c r="MH54" s="51" t="str">
        <f t="shared" si="342"/>
        <v/>
      </c>
      <c r="MI54" s="51" t="str">
        <f t="shared" si="343"/>
        <v/>
      </c>
      <c r="MJ54" s="51" t="str">
        <f t="shared" si="344"/>
        <v/>
      </c>
      <c r="MK54" s="51" t="str">
        <f t="shared" si="345"/>
        <v/>
      </c>
      <c r="ML54" s="51" t="str">
        <f t="shared" si="346"/>
        <v/>
      </c>
      <c r="MM54" s="51" t="str">
        <f t="shared" si="347"/>
        <v/>
      </c>
      <c r="MN54" s="144">
        <f t="shared" si="348"/>
        <v>0</v>
      </c>
      <c r="MO54" s="29" t="str">
        <f t="shared" si="349"/>
        <v>DESIERTO</v>
      </c>
      <c r="MP54" s="68" t="str">
        <f t="shared" si="350"/>
        <v>DESIERTO</v>
      </c>
      <c r="MQ54" s="30">
        <v>46</v>
      </c>
      <c r="MR54" s="137" t="str">
        <f t="shared" si="199"/>
        <v>D</v>
      </c>
      <c r="MS54" s="137">
        <f t="shared" si="200"/>
        <v>2777903.87</v>
      </c>
    </row>
    <row r="55" spans="2:357" s="53" customFormat="1" ht="22.5" x14ac:dyDescent="0.15">
      <c r="B55" s="61" t="s">
        <v>144</v>
      </c>
      <c r="C55" s="61" t="s">
        <v>145</v>
      </c>
      <c r="D55" s="61" t="s">
        <v>146</v>
      </c>
      <c r="E55" s="61" t="s">
        <v>147</v>
      </c>
      <c r="F55" s="61">
        <v>1</v>
      </c>
      <c r="G55" s="23">
        <v>120806981.68000001</v>
      </c>
      <c r="H55" s="30">
        <v>47</v>
      </c>
      <c r="I55" s="111" t="s">
        <v>61</v>
      </c>
      <c r="J55" s="111" t="s">
        <v>61</v>
      </c>
      <c r="K55" s="111" t="s">
        <v>61</v>
      </c>
      <c r="L55" s="101" t="s">
        <v>61</v>
      </c>
      <c r="M55" s="86">
        <v>120190000</v>
      </c>
      <c r="N55" s="101" t="s">
        <v>61</v>
      </c>
      <c r="O55" s="86">
        <v>114995650</v>
      </c>
      <c r="P55" s="86">
        <v>117702243.12</v>
      </c>
      <c r="Q55" s="101" t="s">
        <v>61</v>
      </c>
      <c r="R55" s="101" t="s">
        <v>61</v>
      </c>
      <c r="S55" s="101" t="s">
        <v>61</v>
      </c>
      <c r="T55" s="102" t="s">
        <v>61</v>
      </c>
      <c r="U55" s="101" t="s">
        <v>61</v>
      </c>
      <c r="V55" s="101" t="s">
        <v>61</v>
      </c>
      <c r="W55" s="101" t="s">
        <v>61</v>
      </c>
      <c r="X55" s="101" t="s">
        <v>61</v>
      </c>
      <c r="Y55" s="101" t="s">
        <v>61</v>
      </c>
      <c r="Z55" s="101" t="s">
        <v>61</v>
      </c>
      <c r="AA55" s="101" t="s">
        <v>61</v>
      </c>
      <c r="AB55" s="101" t="s">
        <v>61</v>
      </c>
      <c r="AC55" s="41">
        <v>47</v>
      </c>
      <c r="AD55" s="103" t="str">
        <f t="shared" si="206"/>
        <v>NC</v>
      </c>
      <c r="AE55" s="103" t="str">
        <f t="shared" si="207"/>
        <v>NC</v>
      </c>
      <c r="AF55" s="103" t="str">
        <f t="shared" si="208"/>
        <v>NC</v>
      </c>
      <c r="AG55" s="103" t="str">
        <f t="shared" si="209"/>
        <v>NC</v>
      </c>
      <c r="AH55" s="103">
        <f t="shared" si="210"/>
        <v>120190000</v>
      </c>
      <c r="AI55" s="103" t="str">
        <f t="shared" si="211"/>
        <v>NC</v>
      </c>
      <c r="AJ55" s="103">
        <f t="shared" si="212"/>
        <v>114995650</v>
      </c>
      <c r="AK55" s="103">
        <f t="shared" si="213"/>
        <v>117702243.12</v>
      </c>
      <c r="AL55" s="103" t="str">
        <f t="shared" si="214"/>
        <v>NC</v>
      </c>
      <c r="AM55" s="103" t="str">
        <f t="shared" si="215"/>
        <v>NC</v>
      </c>
      <c r="AN55" s="103" t="str">
        <f t="shared" si="216"/>
        <v>NC</v>
      </c>
      <c r="AO55" s="103" t="str">
        <f t="shared" si="217"/>
        <v>NC</v>
      </c>
      <c r="AP55" s="103" t="str">
        <f t="shared" si="218"/>
        <v>NC</v>
      </c>
      <c r="AQ55" s="103" t="str">
        <f t="shared" si="219"/>
        <v>NC</v>
      </c>
      <c r="AR55" s="103" t="str">
        <f t="shared" si="220"/>
        <v>NC</v>
      </c>
      <c r="AS55" s="103" t="str">
        <f t="shared" si="221"/>
        <v>NC</v>
      </c>
      <c r="AT55" s="103" t="str">
        <f t="shared" si="222"/>
        <v>NC</v>
      </c>
      <c r="AU55" s="103" t="str">
        <f t="shared" si="223"/>
        <v>NC</v>
      </c>
      <c r="AV55" s="103" t="str">
        <f t="shared" si="224"/>
        <v>NC</v>
      </c>
      <c r="AW55" s="103" t="str">
        <f t="shared" si="225"/>
        <v>NC</v>
      </c>
      <c r="AX55" s="30">
        <v>47</v>
      </c>
      <c r="AY55" s="100" t="s">
        <v>63</v>
      </c>
      <c r="AZ55" s="100" t="s">
        <v>63</v>
      </c>
      <c r="BA55" s="100" t="s">
        <v>63</v>
      </c>
      <c r="BB55" s="92" t="s">
        <v>63</v>
      </c>
      <c r="BC55" s="90" t="s">
        <v>63</v>
      </c>
      <c r="BD55" s="92" t="s">
        <v>63</v>
      </c>
      <c r="BE55" s="90" t="s">
        <v>63</v>
      </c>
      <c r="BF55" s="90" t="s">
        <v>63</v>
      </c>
      <c r="BG55" s="92" t="s">
        <v>63</v>
      </c>
      <c r="BH55" s="92" t="s">
        <v>63</v>
      </c>
      <c r="BI55" s="92" t="s">
        <v>63</v>
      </c>
      <c r="BJ55" s="93" t="s">
        <v>63</v>
      </c>
      <c r="BK55" s="92" t="s">
        <v>63</v>
      </c>
      <c r="BL55" s="92" t="s">
        <v>63</v>
      </c>
      <c r="BM55" s="92" t="s">
        <v>63</v>
      </c>
      <c r="BN55" s="92" t="s">
        <v>63</v>
      </c>
      <c r="BO55" s="92" t="s">
        <v>63</v>
      </c>
      <c r="BP55" s="92" t="s">
        <v>63</v>
      </c>
      <c r="BQ55" s="92" t="s">
        <v>63</v>
      </c>
      <c r="BR55" s="92" t="s">
        <v>63</v>
      </c>
      <c r="BS55" s="30">
        <v>47</v>
      </c>
      <c r="BT55" s="100" t="s">
        <v>62</v>
      </c>
      <c r="BU55" s="100" t="s">
        <v>62</v>
      </c>
      <c r="BV55" s="100" t="s">
        <v>62</v>
      </c>
      <c r="BW55" s="92" t="s">
        <v>62</v>
      </c>
      <c r="BX55" s="104" t="s">
        <v>62</v>
      </c>
      <c r="BY55" s="92" t="s">
        <v>62</v>
      </c>
      <c r="BZ55" s="104" t="s">
        <v>63</v>
      </c>
      <c r="CA55" s="104" t="s">
        <v>62</v>
      </c>
      <c r="CB55" s="92" t="s">
        <v>62</v>
      </c>
      <c r="CC55" s="92" t="s">
        <v>62</v>
      </c>
      <c r="CD55" s="92" t="s">
        <v>63</v>
      </c>
      <c r="CE55" s="93" t="s">
        <v>62</v>
      </c>
      <c r="CF55" s="92" t="s">
        <v>62</v>
      </c>
      <c r="CG55" s="92" t="s">
        <v>63</v>
      </c>
      <c r="CH55" s="92" t="s">
        <v>62</v>
      </c>
      <c r="CI55" s="92" t="s">
        <v>63</v>
      </c>
      <c r="CJ55" s="92" t="s">
        <v>62</v>
      </c>
      <c r="CK55" s="92" t="s">
        <v>62</v>
      </c>
      <c r="CL55" s="92" t="s">
        <v>62</v>
      </c>
      <c r="CM55" s="92" t="s">
        <v>62</v>
      </c>
      <c r="CN55" s="30">
        <v>47</v>
      </c>
      <c r="CO55" s="121" t="s">
        <v>62</v>
      </c>
      <c r="CP55" s="121" t="s">
        <v>62</v>
      </c>
      <c r="CQ55" s="121" t="s">
        <v>62</v>
      </c>
      <c r="CR55" s="113" t="s">
        <v>62</v>
      </c>
      <c r="CS55" s="112" t="s">
        <v>62</v>
      </c>
      <c r="CT55" s="113" t="s">
        <v>62</v>
      </c>
      <c r="CU55" s="112" t="s">
        <v>62</v>
      </c>
      <c r="CV55" s="112" t="s">
        <v>62</v>
      </c>
      <c r="CW55" s="113" t="s">
        <v>62</v>
      </c>
      <c r="CX55" s="113" t="s">
        <v>62</v>
      </c>
      <c r="CY55" s="113" t="s">
        <v>63</v>
      </c>
      <c r="CZ55" s="114" t="s">
        <v>62</v>
      </c>
      <c r="DA55" s="113" t="s">
        <v>62</v>
      </c>
      <c r="DB55" s="113" t="s">
        <v>62</v>
      </c>
      <c r="DC55" s="113" t="s">
        <v>62</v>
      </c>
      <c r="DD55" s="113" t="s">
        <v>62</v>
      </c>
      <c r="DE55" s="113" t="s">
        <v>62</v>
      </c>
      <c r="DF55" s="113" t="s">
        <v>62</v>
      </c>
      <c r="DG55" s="113" t="s">
        <v>62</v>
      </c>
      <c r="DH55" s="113" t="s">
        <v>62</v>
      </c>
      <c r="DI55" s="30">
        <v>47</v>
      </c>
      <c r="DJ55" s="42" t="str">
        <f t="shared" si="226"/>
        <v>NO CUMPLE</v>
      </c>
      <c r="DK55" s="42" t="str">
        <f t="shared" si="227"/>
        <v>NO CUMPLE</v>
      </c>
      <c r="DL55" s="42" t="str">
        <f t="shared" si="228"/>
        <v>NO CUMPLE</v>
      </c>
      <c r="DM55" s="42" t="str">
        <f t="shared" si="229"/>
        <v>NO CUMPLE</v>
      </c>
      <c r="DN55" s="42" t="str">
        <f t="shared" si="230"/>
        <v>NO CUMPLE</v>
      </c>
      <c r="DO55" s="42" t="str">
        <f t="shared" si="231"/>
        <v>NO CUMPLE</v>
      </c>
      <c r="DP55" s="42" t="str">
        <f t="shared" si="232"/>
        <v>NO CUMPLE</v>
      </c>
      <c r="DQ55" s="42" t="str">
        <f t="shared" si="233"/>
        <v>NO CUMPLE</v>
      </c>
      <c r="DR55" s="42" t="str">
        <f t="shared" si="234"/>
        <v>NO CUMPLE</v>
      </c>
      <c r="DS55" s="42" t="str">
        <f t="shared" si="235"/>
        <v>NO CUMPLE</v>
      </c>
      <c r="DT55" s="42" t="str">
        <f t="shared" si="236"/>
        <v>NO CUMPLE</v>
      </c>
      <c r="DU55" s="42" t="str">
        <f t="shared" si="237"/>
        <v>NO CUMPLE</v>
      </c>
      <c r="DV55" s="42" t="str">
        <f t="shared" si="238"/>
        <v>NO CUMPLE</v>
      </c>
      <c r="DW55" s="42" t="str">
        <f t="shared" si="239"/>
        <v>NO CUMPLE</v>
      </c>
      <c r="DX55" s="42" t="str">
        <f t="shared" si="240"/>
        <v>NO CUMPLE</v>
      </c>
      <c r="DY55" s="42" t="str">
        <f t="shared" si="241"/>
        <v>NO CUMPLE</v>
      </c>
      <c r="DZ55" s="42" t="str">
        <f t="shared" si="242"/>
        <v>NO CUMPLE</v>
      </c>
      <c r="EA55" s="42" t="str">
        <f t="shared" si="243"/>
        <v>NO CUMPLE</v>
      </c>
      <c r="EB55" s="42" t="str">
        <f t="shared" si="244"/>
        <v>NO CUMPLE</v>
      </c>
      <c r="EC55" s="42" t="str">
        <f t="shared" si="245"/>
        <v>NO CUMPLE</v>
      </c>
      <c r="ED55" s="30">
        <v>47</v>
      </c>
      <c r="EE55" s="129" t="s">
        <v>61</v>
      </c>
      <c r="EF55" s="129" t="s">
        <v>61</v>
      </c>
      <c r="EG55" s="129" t="s">
        <v>61</v>
      </c>
      <c r="EH55" s="65" t="s">
        <v>61</v>
      </c>
      <c r="EI55" s="122" t="s">
        <v>63</v>
      </c>
      <c r="EJ55" s="65" t="s">
        <v>61</v>
      </c>
      <c r="EK55" s="122" t="s">
        <v>63</v>
      </c>
      <c r="EL55" s="122" t="s">
        <v>63</v>
      </c>
      <c r="EM55" s="65" t="s">
        <v>61</v>
      </c>
      <c r="EN55" s="65" t="s">
        <v>61</v>
      </c>
      <c r="EO55" s="65" t="s">
        <v>61</v>
      </c>
      <c r="EP55" s="123" t="s">
        <v>61</v>
      </c>
      <c r="EQ55" s="65" t="s">
        <v>61</v>
      </c>
      <c r="ER55" s="65" t="s">
        <v>61</v>
      </c>
      <c r="ES55" s="65" t="s">
        <v>61</v>
      </c>
      <c r="ET55" s="65" t="s">
        <v>61</v>
      </c>
      <c r="EU55" s="65" t="s">
        <v>61</v>
      </c>
      <c r="EV55" s="65" t="s">
        <v>61</v>
      </c>
      <c r="EW55" s="65" t="s">
        <v>61</v>
      </c>
      <c r="EX55" s="65" t="s">
        <v>61</v>
      </c>
      <c r="EY55" s="30">
        <v>47</v>
      </c>
      <c r="EZ55" s="129" t="s">
        <v>61</v>
      </c>
      <c r="FA55" s="129" t="s">
        <v>61</v>
      </c>
      <c r="FB55" s="129" t="s">
        <v>61</v>
      </c>
      <c r="FC55" s="65" t="s">
        <v>61</v>
      </c>
      <c r="FD55" s="122" t="s">
        <v>62</v>
      </c>
      <c r="FE55" s="65" t="s">
        <v>61</v>
      </c>
      <c r="FF55" s="122" t="s">
        <v>62</v>
      </c>
      <c r="FG55" s="122" t="s">
        <v>62</v>
      </c>
      <c r="FH55" s="65" t="s">
        <v>61</v>
      </c>
      <c r="FI55" s="65" t="s">
        <v>61</v>
      </c>
      <c r="FJ55" s="65" t="s">
        <v>61</v>
      </c>
      <c r="FK55" s="123" t="s">
        <v>61</v>
      </c>
      <c r="FL55" s="65" t="s">
        <v>61</v>
      </c>
      <c r="FM55" s="65" t="s">
        <v>61</v>
      </c>
      <c r="FN55" s="65" t="s">
        <v>61</v>
      </c>
      <c r="FO55" s="65" t="s">
        <v>61</v>
      </c>
      <c r="FP55" s="65" t="s">
        <v>61</v>
      </c>
      <c r="FQ55" s="65" t="s">
        <v>61</v>
      </c>
      <c r="FR55" s="65" t="s">
        <v>61</v>
      </c>
      <c r="FS55" s="65" t="s">
        <v>61</v>
      </c>
      <c r="FT55" s="30">
        <v>47</v>
      </c>
      <c r="FU55" s="24" t="str">
        <f t="shared" si="246"/>
        <v/>
      </c>
      <c r="FV55" s="24" t="str">
        <f t="shared" si="247"/>
        <v/>
      </c>
      <c r="FW55" s="24" t="str">
        <f t="shared" si="248"/>
        <v/>
      </c>
      <c r="FX55" s="24" t="str">
        <f t="shared" si="249"/>
        <v/>
      </c>
      <c r="FY55" s="24" t="str">
        <f t="shared" si="250"/>
        <v/>
      </c>
      <c r="FZ55" s="24" t="str">
        <f t="shared" si="251"/>
        <v/>
      </c>
      <c r="GA55" s="24" t="str">
        <f t="shared" si="252"/>
        <v/>
      </c>
      <c r="GB55" s="24" t="str">
        <f t="shared" si="253"/>
        <v/>
      </c>
      <c r="GC55" s="24" t="str">
        <f t="shared" si="254"/>
        <v/>
      </c>
      <c r="GD55" s="24" t="str">
        <f t="shared" si="255"/>
        <v/>
      </c>
      <c r="GE55" s="24" t="str">
        <f t="shared" si="256"/>
        <v/>
      </c>
      <c r="GF55" s="24" t="str">
        <f t="shared" si="257"/>
        <v/>
      </c>
      <c r="GG55" s="24" t="str">
        <f t="shared" si="258"/>
        <v/>
      </c>
      <c r="GH55" s="24" t="str">
        <f t="shared" si="259"/>
        <v/>
      </c>
      <c r="GI55" s="24" t="str">
        <f t="shared" si="260"/>
        <v/>
      </c>
      <c r="GJ55" s="24" t="str">
        <f t="shared" si="261"/>
        <v/>
      </c>
      <c r="GK55" s="24" t="str">
        <f t="shared" si="262"/>
        <v/>
      </c>
      <c r="GL55" s="24" t="str">
        <f t="shared" si="263"/>
        <v/>
      </c>
      <c r="GM55" s="24" t="str">
        <f t="shared" si="264"/>
        <v/>
      </c>
      <c r="GN55" s="24" t="str">
        <f t="shared" si="265"/>
        <v/>
      </c>
      <c r="GO55" s="24">
        <v>120806981.68000001</v>
      </c>
      <c r="GP55" s="24">
        <v>120806981.68000001</v>
      </c>
      <c r="GQ55" s="44">
        <f t="shared" si="266"/>
        <v>0</v>
      </c>
      <c r="GR55" s="44">
        <f t="shared" si="156"/>
        <v>0</v>
      </c>
      <c r="GS55" s="145">
        <f t="shared" si="203"/>
        <v>0</v>
      </c>
      <c r="GT55" s="45">
        <f t="shared" si="205"/>
        <v>0</v>
      </c>
      <c r="GU55" s="30">
        <v>47</v>
      </c>
      <c r="GV55" s="46" t="str">
        <f t="shared" si="267"/>
        <v/>
      </c>
      <c r="GW55" s="46" t="str">
        <f t="shared" si="268"/>
        <v/>
      </c>
      <c r="GX55" s="46" t="str">
        <f t="shared" si="269"/>
        <v/>
      </c>
      <c r="GY55" s="46" t="str">
        <f t="shared" si="270"/>
        <v/>
      </c>
      <c r="GZ55" s="46" t="str">
        <f t="shared" si="271"/>
        <v/>
      </c>
      <c r="HA55" s="46" t="str">
        <f t="shared" si="272"/>
        <v/>
      </c>
      <c r="HB55" s="46" t="str">
        <f t="shared" si="273"/>
        <v/>
      </c>
      <c r="HC55" s="46" t="str">
        <f t="shared" si="274"/>
        <v/>
      </c>
      <c r="HD55" s="46" t="str">
        <f t="shared" si="275"/>
        <v/>
      </c>
      <c r="HE55" s="46" t="str">
        <f t="shared" si="276"/>
        <v/>
      </c>
      <c r="HF55" s="46" t="str">
        <f t="shared" si="277"/>
        <v/>
      </c>
      <c r="HG55" s="46" t="str">
        <f t="shared" si="278"/>
        <v/>
      </c>
      <c r="HH55" s="46" t="str">
        <f t="shared" si="279"/>
        <v/>
      </c>
      <c r="HI55" s="46" t="str">
        <f t="shared" si="280"/>
        <v/>
      </c>
      <c r="HJ55" s="46" t="str">
        <f t="shared" si="281"/>
        <v/>
      </c>
      <c r="HK55" s="46" t="str">
        <f t="shared" si="282"/>
        <v/>
      </c>
      <c r="HL55" s="46" t="str">
        <f t="shared" si="283"/>
        <v/>
      </c>
      <c r="HM55" s="46" t="str">
        <f t="shared" si="284"/>
        <v/>
      </c>
      <c r="HN55" s="46" t="str">
        <f t="shared" si="285"/>
        <v/>
      </c>
      <c r="HO55" s="46" t="str">
        <f t="shared" si="286"/>
        <v/>
      </c>
      <c r="HP55" s="30">
        <v>47</v>
      </c>
      <c r="HQ55" s="47" t="str">
        <f t="shared" si="287"/>
        <v/>
      </c>
      <c r="HR55" s="47" t="str">
        <f t="shared" si="288"/>
        <v/>
      </c>
      <c r="HS55" s="47" t="str">
        <f t="shared" si="289"/>
        <v/>
      </c>
      <c r="HT55" s="47" t="str">
        <f t="shared" si="290"/>
        <v/>
      </c>
      <c r="HU55" s="47" t="str">
        <f t="shared" si="291"/>
        <v/>
      </c>
      <c r="HV55" s="47" t="str">
        <f t="shared" si="292"/>
        <v/>
      </c>
      <c r="HW55" s="47" t="str">
        <f t="shared" si="293"/>
        <v/>
      </c>
      <c r="HX55" s="47" t="str">
        <f t="shared" si="294"/>
        <v/>
      </c>
      <c r="HY55" s="47" t="str">
        <f t="shared" si="295"/>
        <v/>
      </c>
      <c r="HZ55" s="47" t="str">
        <f t="shared" si="296"/>
        <v/>
      </c>
      <c r="IA55" s="47" t="str">
        <f t="shared" si="297"/>
        <v/>
      </c>
      <c r="IB55" s="47" t="str">
        <f t="shared" si="298"/>
        <v/>
      </c>
      <c r="IC55" s="47" t="str">
        <f t="shared" si="299"/>
        <v/>
      </c>
      <c r="ID55" s="47" t="str">
        <f t="shared" si="300"/>
        <v/>
      </c>
      <c r="IE55" s="47" t="str">
        <f t="shared" si="301"/>
        <v/>
      </c>
      <c r="IF55" s="47" t="str">
        <f t="shared" si="302"/>
        <v/>
      </c>
      <c r="IG55" s="47" t="str">
        <f t="shared" si="303"/>
        <v/>
      </c>
      <c r="IH55" s="47" t="str">
        <f t="shared" si="304"/>
        <v/>
      </c>
      <c r="II55" s="47" t="str">
        <f t="shared" si="305"/>
        <v/>
      </c>
      <c r="IJ55" s="47" t="str">
        <f t="shared" si="306"/>
        <v/>
      </c>
      <c r="IK55" s="30">
        <v>47</v>
      </c>
      <c r="IL55" s="48" t="str">
        <f t="shared" si="158"/>
        <v/>
      </c>
      <c r="IM55" s="48" t="str">
        <f t="shared" si="159"/>
        <v/>
      </c>
      <c r="IN55" s="48" t="str">
        <f t="shared" si="160"/>
        <v/>
      </c>
      <c r="IO55" s="48" t="str">
        <f t="shared" si="161"/>
        <v/>
      </c>
      <c r="IP55" s="48" t="str">
        <f t="shared" si="162"/>
        <v/>
      </c>
      <c r="IQ55" s="48" t="str">
        <f t="shared" si="163"/>
        <v/>
      </c>
      <c r="IR55" s="48" t="str">
        <f t="shared" si="164"/>
        <v/>
      </c>
      <c r="IS55" s="48" t="str">
        <f t="shared" si="165"/>
        <v/>
      </c>
      <c r="IT55" s="48" t="str">
        <f t="shared" si="166"/>
        <v/>
      </c>
      <c r="IU55" s="48" t="str">
        <f t="shared" si="167"/>
        <v/>
      </c>
      <c r="IV55" s="48" t="str">
        <f t="shared" si="168"/>
        <v/>
      </c>
      <c r="IW55" s="48" t="str">
        <f t="shared" si="169"/>
        <v/>
      </c>
      <c r="IX55" s="48" t="str">
        <f t="shared" si="170"/>
        <v/>
      </c>
      <c r="IY55" s="48" t="str">
        <f t="shared" si="171"/>
        <v/>
      </c>
      <c r="IZ55" s="48" t="str">
        <f t="shared" si="172"/>
        <v/>
      </c>
      <c r="JA55" s="48" t="str">
        <f t="shared" si="173"/>
        <v/>
      </c>
      <c r="JB55" s="48" t="str">
        <f t="shared" si="174"/>
        <v/>
      </c>
      <c r="JC55" s="48" t="str">
        <f t="shared" si="175"/>
        <v/>
      </c>
      <c r="JD55" s="48" t="str">
        <f t="shared" si="176"/>
        <v/>
      </c>
      <c r="JE55" s="48" t="str">
        <f t="shared" si="177"/>
        <v/>
      </c>
      <c r="JF55" s="49">
        <f t="shared" si="307"/>
        <v>0</v>
      </c>
      <c r="JG55" s="49">
        <f t="shared" si="178"/>
        <v>0</v>
      </c>
      <c r="JH55" s="30">
        <v>47</v>
      </c>
      <c r="JI55" s="50" t="str">
        <f t="shared" si="179"/>
        <v/>
      </c>
      <c r="JJ55" s="50" t="str">
        <f t="shared" si="180"/>
        <v/>
      </c>
      <c r="JK55" s="50" t="str">
        <f t="shared" si="181"/>
        <v/>
      </c>
      <c r="JL55" s="50" t="str">
        <f t="shared" si="182"/>
        <v/>
      </c>
      <c r="JM55" s="50" t="str">
        <f t="shared" si="183"/>
        <v/>
      </c>
      <c r="JN55" s="50" t="str">
        <f t="shared" si="184"/>
        <v/>
      </c>
      <c r="JO55" s="50" t="str">
        <f t="shared" si="185"/>
        <v/>
      </c>
      <c r="JP55" s="50" t="str">
        <f t="shared" si="186"/>
        <v/>
      </c>
      <c r="JQ55" s="50" t="str">
        <f t="shared" si="187"/>
        <v/>
      </c>
      <c r="JR55" s="50" t="str">
        <f t="shared" si="188"/>
        <v/>
      </c>
      <c r="JS55" s="50" t="str">
        <f t="shared" si="189"/>
        <v/>
      </c>
      <c r="JT55" s="50" t="str">
        <f t="shared" si="190"/>
        <v/>
      </c>
      <c r="JU55" s="50" t="str">
        <f t="shared" si="191"/>
        <v/>
      </c>
      <c r="JV55" s="50" t="str">
        <f t="shared" si="192"/>
        <v/>
      </c>
      <c r="JW55" s="50" t="str">
        <f t="shared" si="193"/>
        <v/>
      </c>
      <c r="JX55" s="50" t="str">
        <f t="shared" si="194"/>
        <v/>
      </c>
      <c r="JY55" s="50" t="str">
        <f t="shared" si="195"/>
        <v/>
      </c>
      <c r="JZ55" s="50" t="str">
        <f t="shared" si="196"/>
        <v/>
      </c>
      <c r="KA55" s="50" t="str">
        <f t="shared" si="197"/>
        <v/>
      </c>
      <c r="KB55" s="50" t="str">
        <f t="shared" si="198"/>
        <v/>
      </c>
      <c r="KC55" s="30">
        <v>47</v>
      </c>
      <c r="KD55" s="121"/>
      <c r="KE55" s="121"/>
      <c r="KF55" s="121"/>
      <c r="KG55" s="130"/>
      <c r="KH55" s="122">
        <f>6*12</f>
        <v>72</v>
      </c>
      <c r="KI55" s="130"/>
      <c r="KJ55" s="122">
        <f>12*6</f>
        <v>72</v>
      </c>
      <c r="KK55" s="122">
        <f>6*12</f>
        <v>72</v>
      </c>
      <c r="KL55" s="130"/>
      <c r="KM55" s="130"/>
      <c r="KN55" s="130"/>
      <c r="KO55" s="131"/>
      <c r="KP55" s="130"/>
      <c r="KQ55" s="130"/>
      <c r="KR55" s="130"/>
      <c r="KS55" s="130"/>
      <c r="KT55" s="130"/>
      <c r="KU55" s="130"/>
      <c r="KV55" s="130"/>
      <c r="KW55" s="130"/>
      <c r="KX55" s="30">
        <v>47</v>
      </c>
      <c r="KY55" s="67">
        <f t="shared" si="308"/>
        <v>0</v>
      </c>
      <c r="KZ55" s="67">
        <f t="shared" si="309"/>
        <v>0</v>
      </c>
      <c r="LA55" s="67">
        <f t="shared" si="310"/>
        <v>0</v>
      </c>
      <c r="LB55" s="67">
        <f t="shared" si="311"/>
        <v>0</v>
      </c>
      <c r="LC55" s="67">
        <f t="shared" si="312"/>
        <v>60</v>
      </c>
      <c r="LD55" s="67">
        <f t="shared" si="313"/>
        <v>0</v>
      </c>
      <c r="LE55" s="67">
        <f t="shared" si="314"/>
        <v>60</v>
      </c>
      <c r="LF55" s="67">
        <f t="shared" si="315"/>
        <v>60</v>
      </c>
      <c r="LG55" s="67">
        <f t="shared" si="316"/>
        <v>0</v>
      </c>
      <c r="LH55" s="67">
        <f t="shared" si="317"/>
        <v>0</v>
      </c>
      <c r="LI55" s="67">
        <f t="shared" si="318"/>
        <v>0</v>
      </c>
      <c r="LJ55" s="67">
        <f t="shared" si="319"/>
        <v>0</v>
      </c>
      <c r="LK55" s="67">
        <f t="shared" si="320"/>
        <v>0</v>
      </c>
      <c r="LL55" s="67">
        <f t="shared" si="321"/>
        <v>0</v>
      </c>
      <c r="LM55" s="67">
        <f t="shared" si="322"/>
        <v>0</v>
      </c>
      <c r="LN55" s="67">
        <f t="shared" si="323"/>
        <v>0</v>
      </c>
      <c r="LO55" s="67">
        <f t="shared" si="324"/>
        <v>0</v>
      </c>
      <c r="LP55" s="67">
        <f t="shared" si="325"/>
        <v>0</v>
      </c>
      <c r="LQ55" s="67">
        <f t="shared" si="326"/>
        <v>0</v>
      </c>
      <c r="LR55" s="67">
        <f t="shared" si="327"/>
        <v>0</v>
      </c>
      <c r="LS55" s="30">
        <v>47</v>
      </c>
      <c r="LT55" s="51" t="str">
        <f t="shared" si="328"/>
        <v/>
      </c>
      <c r="LU55" s="51" t="str">
        <f t="shared" si="329"/>
        <v/>
      </c>
      <c r="LV55" s="51" t="str">
        <f t="shared" si="330"/>
        <v/>
      </c>
      <c r="LW55" s="51" t="str">
        <f t="shared" si="331"/>
        <v/>
      </c>
      <c r="LX55" s="51" t="str">
        <f t="shared" si="332"/>
        <v/>
      </c>
      <c r="LY55" s="51" t="str">
        <f t="shared" si="333"/>
        <v/>
      </c>
      <c r="LZ55" s="51" t="str">
        <f t="shared" si="334"/>
        <v/>
      </c>
      <c r="MA55" s="51" t="str">
        <f t="shared" si="335"/>
        <v/>
      </c>
      <c r="MB55" s="51" t="str">
        <f t="shared" si="336"/>
        <v/>
      </c>
      <c r="MC55" s="51" t="str">
        <f t="shared" si="337"/>
        <v/>
      </c>
      <c r="MD55" s="51" t="str">
        <f t="shared" si="338"/>
        <v/>
      </c>
      <c r="ME55" s="51" t="str">
        <f t="shared" si="339"/>
        <v/>
      </c>
      <c r="MF55" s="51" t="str">
        <f t="shared" si="340"/>
        <v/>
      </c>
      <c r="MG55" s="51" t="str">
        <f t="shared" si="341"/>
        <v/>
      </c>
      <c r="MH55" s="51" t="str">
        <f t="shared" si="342"/>
        <v/>
      </c>
      <c r="MI55" s="51" t="str">
        <f t="shared" si="343"/>
        <v/>
      </c>
      <c r="MJ55" s="51" t="str">
        <f t="shared" si="344"/>
        <v/>
      </c>
      <c r="MK55" s="51" t="str">
        <f t="shared" si="345"/>
        <v/>
      </c>
      <c r="ML55" s="51" t="str">
        <f t="shared" si="346"/>
        <v/>
      </c>
      <c r="MM55" s="51" t="str">
        <f t="shared" si="347"/>
        <v/>
      </c>
      <c r="MN55" s="144">
        <f t="shared" si="348"/>
        <v>0</v>
      </c>
      <c r="MO55" s="29" t="str">
        <f t="shared" si="349"/>
        <v>DESIERTO</v>
      </c>
      <c r="MP55" s="68" t="str">
        <f t="shared" si="350"/>
        <v>DESIERTO</v>
      </c>
      <c r="MQ55" s="30">
        <v>47</v>
      </c>
      <c r="MR55" s="137" t="str">
        <f t="shared" si="199"/>
        <v>D</v>
      </c>
      <c r="MS55" s="137">
        <f t="shared" si="200"/>
        <v>120806981.68000001</v>
      </c>
    </row>
    <row r="56" spans="2:357" s="53" customFormat="1" ht="33.75" x14ac:dyDescent="0.15">
      <c r="B56" s="61" t="s">
        <v>144</v>
      </c>
      <c r="C56" s="61" t="s">
        <v>148</v>
      </c>
      <c r="D56" s="61" t="s">
        <v>149</v>
      </c>
      <c r="E56" s="61" t="s">
        <v>150</v>
      </c>
      <c r="F56" s="63">
        <v>1</v>
      </c>
      <c r="G56" s="23">
        <v>28661507</v>
      </c>
      <c r="H56" s="30">
        <v>48</v>
      </c>
      <c r="I56" s="111" t="s">
        <v>61</v>
      </c>
      <c r="J56" s="111" t="s">
        <v>61</v>
      </c>
      <c r="K56" s="111" t="s">
        <v>61</v>
      </c>
      <c r="L56" s="101" t="s">
        <v>61</v>
      </c>
      <c r="M56" s="101" t="s">
        <v>61</v>
      </c>
      <c r="N56" s="101" t="s">
        <v>61</v>
      </c>
      <c r="O56" s="101" t="s">
        <v>61</v>
      </c>
      <c r="P56" s="101" t="s">
        <v>61</v>
      </c>
      <c r="Q56" s="101" t="s">
        <v>61</v>
      </c>
      <c r="R56" s="101" t="s">
        <v>61</v>
      </c>
      <c r="S56" s="101" t="s">
        <v>61</v>
      </c>
      <c r="T56" s="102" t="s">
        <v>61</v>
      </c>
      <c r="U56" s="101" t="s">
        <v>61</v>
      </c>
      <c r="V56" s="101" t="s">
        <v>61</v>
      </c>
      <c r="W56" s="101" t="s">
        <v>61</v>
      </c>
      <c r="X56" s="101" t="s">
        <v>61</v>
      </c>
      <c r="Y56" s="101" t="s">
        <v>61</v>
      </c>
      <c r="Z56" s="101" t="s">
        <v>61</v>
      </c>
      <c r="AA56" s="101" t="s">
        <v>61</v>
      </c>
      <c r="AB56" s="101" t="s">
        <v>61</v>
      </c>
      <c r="AC56" s="41">
        <v>48</v>
      </c>
      <c r="AD56" s="103" t="str">
        <f t="shared" si="206"/>
        <v>NC</v>
      </c>
      <c r="AE56" s="103" t="str">
        <f t="shared" si="207"/>
        <v>NC</v>
      </c>
      <c r="AF56" s="103" t="str">
        <f t="shared" si="208"/>
        <v>NC</v>
      </c>
      <c r="AG56" s="103" t="str">
        <f t="shared" si="209"/>
        <v>NC</v>
      </c>
      <c r="AH56" s="103" t="str">
        <f t="shared" si="210"/>
        <v>NC</v>
      </c>
      <c r="AI56" s="103" t="str">
        <f t="shared" si="211"/>
        <v>NC</v>
      </c>
      <c r="AJ56" s="103" t="str">
        <f t="shared" si="212"/>
        <v>NC</v>
      </c>
      <c r="AK56" s="103" t="str">
        <f t="shared" si="213"/>
        <v>NC</v>
      </c>
      <c r="AL56" s="103" t="str">
        <f t="shared" si="214"/>
        <v>NC</v>
      </c>
      <c r="AM56" s="103" t="str">
        <f t="shared" si="215"/>
        <v>NC</v>
      </c>
      <c r="AN56" s="103" t="str">
        <f t="shared" si="216"/>
        <v>NC</v>
      </c>
      <c r="AO56" s="103" t="str">
        <f t="shared" si="217"/>
        <v>NC</v>
      </c>
      <c r="AP56" s="103" t="str">
        <f t="shared" si="218"/>
        <v>NC</v>
      </c>
      <c r="AQ56" s="103" t="str">
        <f t="shared" si="219"/>
        <v>NC</v>
      </c>
      <c r="AR56" s="103" t="str">
        <f t="shared" si="220"/>
        <v>NC</v>
      </c>
      <c r="AS56" s="103" t="str">
        <f t="shared" si="221"/>
        <v>NC</v>
      </c>
      <c r="AT56" s="103" t="str">
        <f t="shared" si="222"/>
        <v>NC</v>
      </c>
      <c r="AU56" s="103" t="str">
        <f t="shared" si="223"/>
        <v>NC</v>
      </c>
      <c r="AV56" s="103" t="str">
        <f t="shared" si="224"/>
        <v>NC</v>
      </c>
      <c r="AW56" s="103" t="str">
        <f t="shared" si="225"/>
        <v>NC</v>
      </c>
      <c r="AX56" s="30">
        <v>48</v>
      </c>
      <c r="AY56" s="100" t="s">
        <v>63</v>
      </c>
      <c r="AZ56" s="100" t="s">
        <v>63</v>
      </c>
      <c r="BA56" s="100" t="s">
        <v>63</v>
      </c>
      <c r="BB56" s="92" t="s">
        <v>63</v>
      </c>
      <c r="BC56" s="92" t="s">
        <v>63</v>
      </c>
      <c r="BD56" s="92" t="s">
        <v>63</v>
      </c>
      <c r="BE56" s="92" t="s">
        <v>63</v>
      </c>
      <c r="BF56" s="92" t="s">
        <v>63</v>
      </c>
      <c r="BG56" s="92" t="s">
        <v>63</v>
      </c>
      <c r="BH56" s="92" t="s">
        <v>63</v>
      </c>
      <c r="BI56" s="92" t="s">
        <v>63</v>
      </c>
      <c r="BJ56" s="93" t="s">
        <v>63</v>
      </c>
      <c r="BK56" s="92" t="s">
        <v>63</v>
      </c>
      <c r="BL56" s="92" t="s">
        <v>63</v>
      </c>
      <c r="BM56" s="92" t="s">
        <v>63</v>
      </c>
      <c r="BN56" s="92" t="s">
        <v>63</v>
      </c>
      <c r="BO56" s="92" t="s">
        <v>63</v>
      </c>
      <c r="BP56" s="92" t="s">
        <v>63</v>
      </c>
      <c r="BQ56" s="92" t="s">
        <v>63</v>
      </c>
      <c r="BR56" s="92" t="s">
        <v>63</v>
      </c>
      <c r="BS56" s="30">
        <v>48</v>
      </c>
      <c r="BT56" s="100" t="s">
        <v>62</v>
      </c>
      <c r="BU56" s="100" t="s">
        <v>62</v>
      </c>
      <c r="BV56" s="100" t="s">
        <v>62</v>
      </c>
      <c r="BW56" s="92" t="s">
        <v>62</v>
      </c>
      <c r="BX56" s="92" t="s">
        <v>62</v>
      </c>
      <c r="BY56" s="92" t="s">
        <v>62</v>
      </c>
      <c r="BZ56" s="92" t="s">
        <v>63</v>
      </c>
      <c r="CA56" s="92" t="s">
        <v>62</v>
      </c>
      <c r="CB56" s="92" t="s">
        <v>62</v>
      </c>
      <c r="CC56" s="92" t="s">
        <v>62</v>
      </c>
      <c r="CD56" s="92" t="s">
        <v>63</v>
      </c>
      <c r="CE56" s="93" t="s">
        <v>62</v>
      </c>
      <c r="CF56" s="92" t="s">
        <v>62</v>
      </c>
      <c r="CG56" s="92" t="s">
        <v>63</v>
      </c>
      <c r="CH56" s="92" t="s">
        <v>62</v>
      </c>
      <c r="CI56" s="92" t="s">
        <v>63</v>
      </c>
      <c r="CJ56" s="92" t="s">
        <v>62</v>
      </c>
      <c r="CK56" s="92" t="s">
        <v>62</v>
      </c>
      <c r="CL56" s="92" t="s">
        <v>62</v>
      </c>
      <c r="CM56" s="92" t="s">
        <v>62</v>
      </c>
      <c r="CN56" s="30">
        <v>48</v>
      </c>
      <c r="CO56" s="121" t="s">
        <v>62</v>
      </c>
      <c r="CP56" s="121" t="s">
        <v>62</v>
      </c>
      <c r="CQ56" s="121" t="s">
        <v>62</v>
      </c>
      <c r="CR56" s="113" t="s">
        <v>62</v>
      </c>
      <c r="CS56" s="113" t="s">
        <v>62</v>
      </c>
      <c r="CT56" s="113" t="s">
        <v>62</v>
      </c>
      <c r="CU56" s="113" t="s">
        <v>62</v>
      </c>
      <c r="CV56" s="113" t="s">
        <v>62</v>
      </c>
      <c r="CW56" s="113" t="s">
        <v>62</v>
      </c>
      <c r="CX56" s="113" t="s">
        <v>62</v>
      </c>
      <c r="CY56" s="113" t="s">
        <v>63</v>
      </c>
      <c r="CZ56" s="114" t="s">
        <v>62</v>
      </c>
      <c r="DA56" s="113" t="s">
        <v>62</v>
      </c>
      <c r="DB56" s="113" t="s">
        <v>62</v>
      </c>
      <c r="DC56" s="113" t="s">
        <v>62</v>
      </c>
      <c r="DD56" s="113" t="s">
        <v>62</v>
      </c>
      <c r="DE56" s="113" t="s">
        <v>62</v>
      </c>
      <c r="DF56" s="113" t="s">
        <v>62</v>
      </c>
      <c r="DG56" s="113" t="s">
        <v>62</v>
      </c>
      <c r="DH56" s="113" t="s">
        <v>62</v>
      </c>
      <c r="DI56" s="30">
        <v>48</v>
      </c>
      <c r="DJ56" s="42" t="str">
        <f t="shared" si="226"/>
        <v>NO CUMPLE</v>
      </c>
      <c r="DK56" s="42" t="str">
        <f t="shared" si="227"/>
        <v>NO CUMPLE</v>
      </c>
      <c r="DL56" s="42" t="str">
        <f t="shared" si="228"/>
        <v>NO CUMPLE</v>
      </c>
      <c r="DM56" s="42" t="str">
        <f t="shared" si="229"/>
        <v>NO CUMPLE</v>
      </c>
      <c r="DN56" s="42" t="str">
        <f t="shared" si="230"/>
        <v>NO CUMPLE</v>
      </c>
      <c r="DO56" s="42" t="str">
        <f t="shared" si="231"/>
        <v>NO CUMPLE</v>
      </c>
      <c r="DP56" s="42" t="str">
        <f t="shared" si="232"/>
        <v>NO CUMPLE</v>
      </c>
      <c r="DQ56" s="42" t="str">
        <f t="shared" si="233"/>
        <v>NO CUMPLE</v>
      </c>
      <c r="DR56" s="42" t="str">
        <f t="shared" si="234"/>
        <v>NO CUMPLE</v>
      </c>
      <c r="DS56" s="42" t="str">
        <f t="shared" si="235"/>
        <v>NO CUMPLE</v>
      </c>
      <c r="DT56" s="42" t="str">
        <f t="shared" si="236"/>
        <v>NO CUMPLE</v>
      </c>
      <c r="DU56" s="42" t="str">
        <f t="shared" si="237"/>
        <v>NO CUMPLE</v>
      </c>
      <c r="DV56" s="42" t="str">
        <f t="shared" si="238"/>
        <v>NO CUMPLE</v>
      </c>
      <c r="DW56" s="42" t="str">
        <f t="shared" si="239"/>
        <v>NO CUMPLE</v>
      </c>
      <c r="DX56" s="42" t="str">
        <f t="shared" si="240"/>
        <v>NO CUMPLE</v>
      </c>
      <c r="DY56" s="42" t="str">
        <f t="shared" si="241"/>
        <v>NO CUMPLE</v>
      </c>
      <c r="DZ56" s="42" t="str">
        <f t="shared" si="242"/>
        <v>NO CUMPLE</v>
      </c>
      <c r="EA56" s="42" t="str">
        <f t="shared" si="243"/>
        <v>NO CUMPLE</v>
      </c>
      <c r="EB56" s="42" t="str">
        <f t="shared" si="244"/>
        <v>NO CUMPLE</v>
      </c>
      <c r="EC56" s="42" t="str">
        <f t="shared" si="245"/>
        <v>NO CUMPLE</v>
      </c>
      <c r="ED56" s="30">
        <v>48</v>
      </c>
      <c r="EE56" s="129" t="s">
        <v>61</v>
      </c>
      <c r="EF56" s="129" t="s">
        <v>61</v>
      </c>
      <c r="EG56" s="129" t="s">
        <v>61</v>
      </c>
      <c r="EH56" s="65" t="s">
        <v>61</v>
      </c>
      <c r="EI56" s="65" t="s">
        <v>61</v>
      </c>
      <c r="EJ56" s="65" t="s">
        <v>61</v>
      </c>
      <c r="EK56" s="65" t="s">
        <v>61</v>
      </c>
      <c r="EL56" s="65" t="s">
        <v>61</v>
      </c>
      <c r="EM56" s="65" t="s">
        <v>61</v>
      </c>
      <c r="EN56" s="65" t="s">
        <v>61</v>
      </c>
      <c r="EO56" s="65" t="s">
        <v>61</v>
      </c>
      <c r="EP56" s="123" t="s">
        <v>61</v>
      </c>
      <c r="EQ56" s="65" t="s">
        <v>61</v>
      </c>
      <c r="ER56" s="65" t="s">
        <v>61</v>
      </c>
      <c r="ES56" s="65" t="s">
        <v>61</v>
      </c>
      <c r="ET56" s="65" t="s">
        <v>61</v>
      </c>
      <c r="EU56" s="65" t="s">
        <v>61</v>
      </c>
      <c r="EV56" s="65" t="s">
        <v>61</v>
      </c>
      <c r="EW56" s="65" t="s">
        <v>61</v>
      </c>
      <c r="EX56" s="65" t="s">
        <v>61</v>
      </c>
      <c r="EY56" s="30">
        <v>48</v>
      </c>
      <c r="EZ56" s="129" t="s">
        <v>61</v>
      </c>
      <c r="FA56" s="129" t="s">
        <v>61</v>
      </c>
      <c r="FB56" s="129" t="s">
        <v>61</v>
      </c>
      <c r="FC56" s="65" t="s">
        <v>61</v>
      </c>
      <c r="FD56" s="65" t="s">
        <v>61</v>
      </c>
      <c r="FE56" s="65" t="s">
        <v>61</v>
      </c>
      <c r="FF56" s="65" t="s">
        <v>61</v>
      </c>
      <c r="FG56" s="65" t="s">
        <v>61</v>
      </c>
      <c r="FH56" s="65" t="s">
        <v>61</v>
      </c>
      <c r="FI56" s="65" t="s">
        <v>61</v>
      </c>
      <c r="FJ56" s="65" t="s">
        <v>61</v>
      </c>
      <c r="FK56" s="123" t="s">
        <v>61</v>
      </c>
      <c r="FL56" s="65" t="s">
        <v>61</v>
      </c>
      <c r="FM56" s="65" t="s">
        <v>61</v>
      </c>
      <c r="FN56" s="65" t="s">
        <v>61</v>
      </c>
      <c r="FO56" s="65" t="s">
        <v>61</v>
      </c>
      <c r="FP56" s="65" t="s">
        <v>61</v>
      </c>
      <c r="FQ56" s="65" t="s">
        <v>61</v>
      </c>
      <c r="FR56" s="65" t="s">
        <v>61</v>
      </c>
      <c r="FS56" s="65" t="s">
        <v>61</v>
      </c>
      <c r="FT56" s="30">
        <v>48</v>
      </c>
      <c r="FU56" s="24" t="str">
        <f t="shared" si="246"/>
        <v/>
      </c>
      <c r="FV56" s="24" t="str">
        <f t="shared" si="247"/>
        <v/>
      </c>
      <c r="FW56" s="24" t="str">
        <f t="shared" si="248"/>
        <v/>
      </c>
      <c r="FX56" s="24" t="str">
        <f t="shared" si="249"/>
        <v/>
      </c>
      <c r="FY56" s="24" t="str">
        <f t="shared" si="250"/>
        <v/>
      </c>
      <c r="FZ56" s="24" t="str">
        <f t="shared" si="251"/>
        <v/>
      </c>
      <c r="GA56" s="24" t="str">
        <f t="shared" si="252"/>
        <v/>
      </c>
      <c r="GB56" s="24" t="str">
        <f t="shared" si="253"/>
        <v/>
      </c>
      <c r="GC56" s="24" t="str">
        <f t="shared" si="254"/>
        <v/>
      </c>
      <c r="GD56" s="24" t="str">
        <f t="shared" si="255"/>
        <v/>
      </c>
      <c r="GE56" s="24" t="str">
        <f t="shared" si="256"/>
        <v/>
      </c>
      <c r="GF56" s="24" t="str">
        <f t="shared" si="257"/>
        <v/>
      </c>
      <c r="GG56" s="24" t="str">
        <f t="shared" si="258"/>
        <v/>
      </c>
      <c r="GH56" s="24" t="str">
        <f t="shared" si="259"/>
        <v/>
      </c>
      <c r="GI56" s="24" t="str">
        <f t="shared" si="260"/>
        <v/>
      </c>
      <c r="GJ56" s="24" t="str">
        <f t="shared" si="261"/>
        <v/>
      </c>
      <c r="GK56" s="24" t="str">
        <f t="shared" si="262"/>
        <v/>
      </c>
      <c r="GL56" s="24" t="str">
        <f t="shared" si="263"/>
        <v/>
      </c>
      <c r="GM56" s="24" t="str">
        <f t="shared" si="264"/>
        <v/>
      </c>
      <c r="GN56" s="24" t="str">
        <f t="shared" si="265"/>
        <v/>
      </c>
      <c r="GO56" s="24">
        <v>28661507</v>
      </c>
      <c r="GP56" s="24">
        <v>28661507</v>
      </c>
      <c r="GQ56" s="44">
        <f t="shared" si="266"/>
        <v>0</v>
      </c>
      <c r="GR56" s="44">
        <f t="shared" si="156"/>
        <v>0</v>
      </c>
      <c r="GS56" s="145">
        <f t="shared" si="203"/>
        <v>0</v>
      </c>
      <c r="GT56" s="45">
        <f t="shared" si="205"/>
        <v>0</v>
      </c>
      <c r="GU56" s="30">
        <v>48</v>
      </c>
      <c r="GV56" s="46" t="str">
        <f t="shared" si="267"/>
        <v/>
      </c>
      <c r="GW56" s="46" t="str">
        <f t="shared" si="268"/>
        <v/>
      </c>
      <c r="GX56" s="46" t="str">
        <f t="shared" si="269"/>
        <v/>
      </c>
      <c r="GY56" s="46" t="str">
        <f t="shared" si="270"/>
        <v/>
      </c>
      <c r="GZ56" s="46" t="str">
        <f t="shared" si="271"/>
        <v/>
      </c>
      <c r="HA56" s="46" t="str">
        <f t="shared" si="272"/>
        <v/>
      </c>
      <c r="HB56" s="46" t="str">
        <f t="shared" si="273"/>
        <v/>
      </c>
      <c r="HC56" s="46" t="str">
        <f t="shared" si="274"/>
        <v/>
      </c>
      <c r="HD56" s="46" t="str">
        <f t="shared" si="275"/>
        <v/>
      </c>
      <c r="HE56" s="46" t="str">
        <f t="shared" si="276"/>
        <v/>
      </c>
      <c r="HF56" s="46" t="str">
        <f t="shared" si="277"/>
        <v/>
      </c>
      <c r="HG56" s="46" t="str">
        <f t="shared" si="278"/>
        <v/>
      </c>
      <c r="HH56" s="46" t="str">
        <f t="shared" si="279"/>
        <v/>
      </c>
      <c r="HI56" s="46" t="str">
        <f t="shared" si="280"/>
        <v/>
      </c>
      <c r="HJ56" s="46" t="str">
        <f t="shared" si="281"/>
        <v/>
      </c>
      <c r="HK56" s="46" t="str">
        <f t="shared" si="282"/>
        <v/>
      </c>
      <c r="HL56" s="46" t="str">
        <f t="shared" si="283"/>
        <v/>
      </c>
      <c r="HM56" s="46" t="str">
        <f t="shared" si="284"/>
        <v/>
      </c>
      <c r="HN56" s="46" t="str">
        <f t="shared" si="285"/>
        <v/>
      </c>
      <c r="HO56" s="46" t="str">
        <f t="shared" si="286"/>
        <v/>
      </c>
      <c r="HP56" s="30">
        <v>48</v>
      </c>
      <c r="HQ56" s="47" t="str">
        <f t="shared" si="287"/>
        <v/>
      </c>
      <c r="HR56" s="47" t="str">
        <f t="shared" si="288"/>
        <v/>
      </c>
      <c r="HS56" s="47" t="str">
        <f t="shared" si="289"/>
        <v/>
      </c>
      <c r="HT56" s="47" t="str">
        <f t="shared" si="290"/>
        <v/>
      </c>
      <c r="HU56" s="47" t="str">
        <f t="shared" si="291"/>
        <v/>
      </c>
      <c r="HV56" s="47" t="str">
        <f t="shared" si="292"/>
        <v/>
      </c>
      <c r="HW56" s="47" t="str">
        <f t="shared" si="293"/>
        <v/>
      </c>
      <c r="HX56" s="47" t="str">
        <f t="shared" si="294"/>
        <v/>
      </c>
      <c r="HY56" s="47" t="str">
        <f t="shared" si="295"/>
        <v/>
      </c>
      <c r="HZ56" s="47" t="str">
        <f t="shared" si="296"/>
        <v/>
      </c>
      <c r="IA56" s="47" t="str">
        <f t="shared" si="297"/>
        <v/>
      </c>
      <c r="IB56" s="47" t="str">
        <f t="shared" si="298"/>
        <v/>
      </c>
      <c r="IC56" s="47" t="str">
        <f t="shared" si="299"/>
        <v/>
      </c>
      <c r="ID56" s="47" t="str">
        <f t="shared" si="300"/>
        <v/>
      </c>
      <c r="IE56" s="47" t="str">
        <f t="shared" si="301"/>
        <v/>
      </c>
      <c r="IF56" s="47" t="str">
        <f t="shared" si="302"/>
        <v/>
      </c>
      <c r="IG56" s="47" t="str">
        <f t="shared" si="303"/>
        <v/>
      </c>
      <c r="IH56" s="47" t="str">
        <f t="shared" si="304"/>
        <v/>
      </c>
      <c r="II56" s="47" t="str">
        <f t="shared" si="305"/>
        <v/>
      </c>
      <c r="IJ56" s="47" t="str">
        <f t="shared" si="306"/>
        <v/>
      </c>
      <c r="IK56" s="30">
        <v>48</v>
      </c>
      <c r="IL56" s="48" t="str">
        <f t="shared" si="158"/>
        <v/>
      </c>
      <c r="IM56" s="48" t="str">
        <f t="shared" si="159"/>
        <v/>
      </c>
      <c r="IN56" s="48" t="str">
        <f t="shared" si="160"/>
        <v/>
      </c>
      <c r="IO56" s="48" t="str">
        <f t="shared" si="161"/>
        <v/>
      </c>
      <c r="IP56" s="48" t="str">
        <f t="shared" si="162"/>
        <v/>
      </c>
      <c r="IQ56" s="48" t="str">
        <f t="shared" si="163"/>
        <v/>
      </c>
      <c r="IR56" s="48" t="str">
        <f t="shared" si="164"/>
        <v/>
      </c>
      <c r="IS56" s="48" t="str">
        <f t="shared" si="165"/>
        <v/>
      </c>
      <c r="IT56" s="48" t="str">
        <f t="shared" si="166"/>
        <v/>
      </c>
      <c r="IU56" s="48" t="str">
        <f t="shared" si="167"/>
        <v/>
      </c>
      <c r="IV56" s="48" t="str">
        <f t="shared" si="168"/>
        <v/>
      </c>
      <c r="IW56" s="48" t="str">
        <f t="shared" si="169"/>
        <v/>
      </c>
      <c r="IX56" s="48" t="str">
        <f t="shared" si="170"/>
        <v/>
      </c>
      <c r="IY56" s="48" t="str">
        <f t="shared" si="171"/>
        <v/>
      </c>
      <c r="IZ56" s="48" t="str">
        <f t="shared" si="172"/>
        <v/>
      </c>
      <c r="JA56" s="48" t="str">
        <f t="shared" si="173"/>
        <v/>
      </c>
      <c r="JB56" s="48" t="str">
        <f t="shared" si="174"/>
        <v/>
      </c>
      <c r="JC56" s="48" t="str">
        <f t="shared" si="175"/>
        <v/>
      </c>
      <c r="JD56" s="48" t="str">
        <f t="shared" si="176"/>
        <v/>
      </c>
      <c r="JE56" s="48" t="str">
        <f t="shared" si="177"/>
        <v/>
      </c>
      <c r="JF56" s="49">
        <f t="shared" si="307"/>
        <v>0</v>
      </c>
      <c r="JG56" s="49">
        <f t="shared" si="178"/>
        <v>0</v>
      </c>
      <c r="JH56" s="30">
        <v>48</v>
      </c>
      <c r="JI56" s="50" t="str">
        <f t="shared" si="179"/>
        <v/>
      </c>
      <c r="JJ56" s="50" t="str">
        <f t="shared" si="180"/>
        <v/>
      </c>
      <c r="JK56" s="50" t="str">
        <f t="shared" si="181"/>
        <v/>
      </c>
      <c r="JL56" s="50" t="str">
        <f t="shared" si="182"/>
        <v/>
      </c>
      <c r="JM56" s="50" t="str">
        <f t="shared" si="183"/>
        <v/>
      </c>
      <c r="JN56" s="50" t="str">
        <f t="shared" si="184"/>
        <v/>
      </c>
      <c r="JO56" s="50" t="str">
        <f t="shared" si="185"/>
        <v/>
      </c>
      <c r="JP56" s="50" t="str">
        <f t="shared" si="186"/>
        <v/>
      </c>
      <c r="JQ56" s="50" t="str">
        <f t="shared" si="187"/>
        <v/>
      </c>
      <c r="JR56" s="50" t="str">
        <f t="shared" si="188"/>
        <v/>
      </c>
      <c r="JS56" s="50" t="str">
        <f t="shared" si="189"/>
        <v/>
      </c>
      <c r="JT56" s="50" t="str">
        <f t="shared" si="190"/>
        <v/>
      </c>
      <c r="JU56" s="50" t="str">
        <f t="shared" si="191"/>
        <v/>
      </c>
      <c r="JV56" s="50" t="str">
        <f t="shared" si="192"/>
        <v/>
      </c>
      <c r="JW56" s="50" t="str">
        <f t="shared" si="193"/>
        <v/>
      </c>
      <c r="JX56" s="50" t="str">
        <f t="shared" si="194"/>
        <v/>
      </c>
      <c r="JY56" s="50" t="str">
        <f t="shared" si="195"/>
        <v/>
      </c>
      <c r="JZ56" s="50" t="str">
        <f t="shared" si="196"/>
        <v/>
      </c>
      <c r="KA56" s="50" t="str">
        <f t="shared" si="197"/>
        <v/>
      </c>
      <c r="KB56" s="50" t="str">
        <f t="shared" si="198"/>
        <v/>
      </c>
      <c r="KC56" s="30">
        <v>48</v>
      </c>
      <c r="KD56" s="121"/>
      <c r="KE56" s="121"/>
      <c r="KF56" s="121"/>
      <c r="KG56" s="130"/>
      <c r="KH56" s="130"/>
      <c r="KI56" s="130"/>
      <c r="KJ56" s="130"/>
      <c r="KK56" s="130"/>
      <c r="KL56" s="130"/>
      <c r="KM56" s="130"/>
      <c r="KN56" s="130"/>
      <c r="KO56" s="131"/>
      <c r="KP56" s="130"/>
      <c r="KQ56" s="130"/>
      <c r="KR56" s="130"/>
      <c r="KS56" s="130"/>
      <c r="KT56" s="130"/>
      <c r="KU56" s="130"/>
      <c r="KV56" s="130"/>
      <c r="KW56" s="130"/>
      <c r="KX56" s="30">
        <v>48</v>
      </c>
      <c r="KY56" s="67">
        <f t="shared" si="308"/>
        <v>0</v>
      </c>
      <c r="KZ56" s="67">
        <f t="shared" si="309"/>
        <v>0</v>
      </c>
      <c r="LA56" s="67">
        <f t="shared" si="310"/>
        <v>0</v>
      </c>
      <c r="LB56" s="67">
        <f t="shared" si="311"/>
        <v>0</v>
      </c>
      <c r="LC56" s="67">
        <f t="shared" si="312"/>
        <v>0</v>
      </c>
      <c r="LD56" s="67">
        <f t="shared" si="313"/>
        <v>0</v>
      </c>
      <c r="LE56" s="67">
        <f t="shared" si="314"/>
        <v>0</v>
      </c>
      <c r="LF56" s="67">
        <f t="shared" si="315"/>
        <v>0</v>
      </c>
      <c r="LG56" s="67">
        <f t="shared" si="316"/>
        <v>0</v>
      </c>
      <c r="LH56" s="67">
        <f t="shared" si="317"/>
        <v>0</v>
      </c>
      <c r="LI56" s="67">
        <f t="shared" si="318"/>
        <v>0</v>
      </c>
      <c r="LJ56" s="67">
        <f t="shared" si="319"/>
        <v>0</v>
      </c>
      <c r="LK56" s="67">
        <f t="shared" si="320"/>
        <v>0</v>
      </c>
      <c r="LL56" s="67">
        <f t="shared" si="321"/>
        <v>0</v>
      </c>
      <c r="LM56" s="67">
        <f t="shared" si="322"/>
        <v>0</v>
      </c>
      <c r="LN56" s="67">
        <f t="shared" si="323"/>
        <v>0</v>
      </c>
      <c r="LO56" s="67">
        <f t="shared" si="324"/>
        <v>0</v>
      </c>
      <c r="LP56" s="67">
        <f t="shared" si="325"/>
        <v>0</v>
      </c>
      <c r="LQ56" s="67">
        <f t="shared" si="326"/>
        <v>0</v>
      </c>
      <c r="LR56" s="67">
        <f t="shared" si="327"/>
        <v>0</v>
      </c>
      <c r="LS56" s="30">
        <v>48</v>
      </c>
      <c r="LT56" s="51" t="str">
        <f t="shared" si="328"/>
        <v/>
      </c>
      <c r="LU56" s="51" t="str">
        <f t="shared" si="329"/>
        <v/>
      </c>
      <c r="LV56" s="51" t="str">
        <f t="shared" si="330"/>
        <v/>
      </c>
      <c r="LW56" s="51" t="str">
        <f t="shared" si="331"/>
        <v/>
      </c>
      <c r="LX56" s="51" t="str">
        <f t="shared" si="332"/>
        <v/>
      </c>
      <c r="LY56" s="51" t="str">
        <f t="shared" si="333"/>
        <v/>
      </c>
      <c r="LZ56" s="51" t="str">
        <f t="shared" si="334"/>
        <v/>
      </c>
      <c r="MA56" s="51" t="str">
        <f t="shared" si="335"/>
        <v/>
      </c>
      <c r="MB56" s="51" t="str">
        <f t="shared" si="336"/>
        <v/>
      </c>
      <c r="MC56" s="51" t="str">
        <f t="shared" si="337"/>
        <v/>
      </c>
      <c r="MD56" s="51" t="str">
        <f t="shared" si="338"/>
        <v/>
      </c>
      <c r="ME56" s="51" t="str">
        <f t="shared" si="339"/>
        <v/>
      </c>
      <c r="MF56" s="51" t="str">
        <f t="shared" si="340"/>
        <v/>
      </c>
      <c r="MG56" s="51" t="str">
        <f t="shared" si="341"/>
        <v/>
      </c>
      <c r="MH56" s="51" t="str">
        <f t="shared" si="342"/>
        <v/>
      </c>
      <c r="MI56" s="51" t="str">
        <f t="shared" si="343"/>
        <v/>
      </c>
      <c r="MJ56" s="51" t="str">
        <f t="shared" si="344"/>
        <v/>
      </c>
      <c r="MK56" s="51" t="str">
        <f t="shared" si="345"/>
        <v/>
      </c>
      <c r="ML56" s="51" t="str">
        <f t="shared" si="346"/>
        <v/>
      </c>
      <c r="MM56" s="51" t="str">
        <f t="shared" si="347"/>
        <v/>
      </c>
      <c r="MN56" s="144">
        <f t="shared" si="348"/>
        <v>0</v>
      </c>
      <c r="MO56" s="29" t="str">
        <f t="shared" si="349"/>
        <v>DESIERTO</v>
      </c>
      <c r="MP56" s="68" t="str">
        <f t="shared" si="350"/>
        <v>DESIERTO</v>
      </c>
      <c r="MQ56" s="30">
        <v>48</v>
      </c>
      <c r="MR56" s="137" t="str">
        <f t="shared" si="199"/>
        <v>D</v>
      </c>
      <c r="MS56" s="137">
        <f t="shared" si="200"/>
        <v>28661507</v>
      </c>
    </row>
    <row r="57" spans="2:357" s="53" customFormat="1" ht="22.5" x14ac:dyDescent="0.15">
      <c r="B57" s="61" t="s">
        <v>144</v>
      </c>
      <c r="C57" s="61" t="s">
        <v>151</v>
      </c>
      <c r="D57" s="61" t="s">
        <v>152</v>
      </c>
      <c r="E57" s="61" t="s">
        <v>153</v>
      </c>
      <c r="F57" s="61">
        <v>1</v>
      </c>
      <c r="G57" s="23">
        <v>67446561.769999996</v>
      </c>
      <c r="H57" s="29">
        <v>49</v>
      </c>
      <c r="I57" s="111" t="s">
        <v>61</v>
      </c>
      <c r="J57" s="111" t="s">
        <v>61</v>
      </c>
      <c r="K57" s="111" t="s">
        <v>61</v>
      </c>
      <c r="L57" s="101" t="s">
        <v>61</v>
      </c>
      <c r="M57" s="101" t="s">
        <v>61</v>
      </c>
      <c r="N57" s="101" t="s">
        <v>61</v>
      </c>
      <c r="O57" s="101" t="s">
        <v>61</v>
      </c>
      <c r="P57" s="101" t="s">
        <v>61</v>
      </c>
      <c r="Q57" s="101" t="s">
        <v>61</v>
      </c>
      <c r="R57" s="101" t="s">
        <v>61</v>
      </c>
      <c r="S57" s="101" t="s">
        <v>61</v>
      </c>
      <c r="T57" s="102" t="s">
        <v>61</v>
      </c>
      <c r="U57" s="102" t="s">
        <v>61</v>
      </c>
      <c r="V57" s="101" t="s">
        <v>61</v>
      </c>
      <c r="W57" s="102" t="s">
        <v>61</v>
      </c>
      <c r="X57" s="101" t="s">
        <v>61</v>
      </c>
      <c r="Y57" s="101" t="s">
        <v>61</v>
      </c>
      <c r="Z57" s="101" t="s">
        <v>61</v>
      </c>
      <c r="AA57" s="101" t="s">
        <v>61</v>
      </c>
      <c r="AB57" s="101" t="s">
        <v>61</v>
      </c>
      <c r="AC57" s="41">
        <v>49</v>
      </c>
      <c r="AD57" s="103" t="str">
        <f t="shared" si="206"/>
        <v>NC</v>
      </c>
      <c r="AE57" s="103" t="str">
        <f t="shared" si="207"/>
        <v>NC</v>
      </c>
      <c r="AF57" s="103" t="str">
        <f t="shared" si="208"/>
        <v>NC</v>
      </c>
      <c r="AG57" s="103" t="str">
        <f t="shared" si="209"/>
        <v>NC</v>
      </c>
      <c r="AH57" s="103" t="str">
        <f t="shared" si="210"/>
        <v>NC</v>
      </c>
      <c r="AI57" s="103" t="str">
        <f t="shared" si="211"/>
        <v>NC</v>
      </c>
      <c r="AJ57" s="103" t="str">
        <f t="shared" si="212"/>
        <v>NC</v>
      </c>
      <c r="AK57" s="103" t="str">
        <f t="shared" si="213"/>
        <v>NC</v>
      </c>
      <c r="AL57" s="103" t="str">
        <f t="shared" si="214"/>
        <v>NC</v>
      </c>
      <c r="AM57" s="103" t="str">
        <f t="shared" si="215"/>
        <v>NC</v>
      </c>
      <c r="AN57" s="103" t="str">
        <f t="shared" si="216"/>
        <v>NC</v>
      </c>
      <c r="AO57" s="103" t="str">
        <f t="shared" si="217"/>
        <v>NC</v>
      </c>
      <c r="AP57" s="103" t="str">
        <f t="shared" si="218"/>
        <v>NC</v>
      </c>
      <c r="AQ57" s="103" t="str">
        <f t="shared" si="219"/>
        <v>NC</v>
      </c>
      <c r="AR57" s="103" t="str">
        <f t="shared" si="220"/>
        <v>NC</v>
      </c>
      <c r="AS57" s="103" t="str">
        <f t="shared" si="221"/>
        <v>NC</v>
      </c>
      <c r="AT57" s="103" t="str">
        <f t="shared" si="222"/>
        <v>NC</v>
      </c>
      <c r="AU57" s="103" t="str">
        <f t="shared" si="223"/>
        <v>NC</v>
      </c>
      <c r="AV57" s="103" t="str">
        <f t="shared" si="224"/>
        <v>NC</v>
      </c>
      <c r="AW57" s="103" t="str">
        <f t="shared" si="225"/>
        <v>NC</v>
      </c>
      <c r="AX57" s="29">
        <v>49</v>
      </c>
      <c r="AY57" s="100" t="s">
        <v>63</v>
      </c>
      <c r="AZ57" s="100" t="s">
        <v>63</v>
      </c>
      <c r="BA57" s="100" t="s">
        <v>63</v>
      </c>
      <c r="BB57" s="92" t="s">
        <v>63</v>
      </c>
      <c r="BC57" s="92" t="s">
        <v>63</v>
      </c>
      <c r="BD57" s="92" t="s">
        <v>63</v>
      </c>
      <c r="BE57" s="92" t="s">
        <v>63</v>
      </c>
      <c r="BF57" s="92" t="s">
        <v>63</v>
      </c>
      <c r="BG57" s="92" t="s">
        <v>63</v>
      </c>
      <c r="BH57" s="92" t="s">
        <v>63</v>
      </c>
      <c r="BI57" s="92" t="s">
        <v>63</v>
      </c>
      <c r="BJ57" s="93" t="s">
        <v>63</v>
      </c>
      <c r="BK57" s="93" t="s">
        <v>63</v>
      </c>
      <c r="BL57" s="92" t="s">
        <v>63</v>
      </c>
      <c r="BM57" s="93" t="s">
        <v>63</v>
      </c>
      <c r="BN57" s="92" t="s">
        <v>63</v>
      </c>
      <c r="BO57" s="92" t="s">
        <v>63</v>
      </c>
      <c r="BP57" s="92" t="s">
        <v>63</v>
      </c>
      <c r="BQ57" s="92" t="s">
        <v>63</v>
      </c>
      <c r="BR57" s="92" t="s">
        <v>63</v>
      </c>
      <c r="BS57" s="29">
        <v>49</v>
      </c>
      <c r="BT57" s="100" t="s">
        <v>62</v>
      </c>
      <c r="BU57" s="100" t="s">
        <v>62</v>
      </c>
      <c r="BV57" s="100" t="s">
        <v>62</v>
      </c>
      <c r="BW57" s="92" t="s">
        <v>62</v>
      </c>
      <c r="BX57" s="92" t="s">
        <v>62</v>
      </c>
      <c r="BY57" s="92" t="s">
        <v>62</v>
      </c>
      <c r="BZ57" s="92" t="s">
        <v>63</v>
      </c>
      <c r="CA57" s="92" t="s">
        <v>62</v>
      </c>
      <c r="CB57" s="92" t="s">
        <v>62</v>
      </c>
      <c r="CC57" s="92" t="s">
        <v>62</v>
      </c>
      <c r="CD57" s="92" t="s">
        <v>63</v>
      </c>
      <c r="CE57" s="93" t="s">
        <v>62</v>
      </c>
      <c r="CF57" s="93" t="s">
        <v>62</v>
      </c>
      <c r="CG57" s="92" t="s">
        <v>63</v>
      </c>
      <c r="CH57" s="93" t="s">
        <v>62</v>
      </c>
      <c r="CI57" s="92" t="s">
        <v>63</v>
      </c>
      <c r="CJ57" s="92" t="s">
        <v>62</v>
      </c>
      <c r="CK57" s="92" t="s">
        <v>62</v>
      </c>
      <c r="CL57" s="92" t="s">
        <v>62</v>
      </c>
      <c r="CM57" s="92" t="s">
        <v>62</v>
      </c>
      <c r="CN57" s="30">
        <v>49</v>
      </c>
      <c r="CO57" s="121" t="s">
        <v>62</v>
      </c>
      <c r="CP57" s="121" t="s">
        <v>62</v>
      </c>
      <c r="CQ57" s="121" t="s">
        <v>62</v>
      </c>
      <c r="CR57" s="113" t="s">
        <v>62</v>
      </c>
      <c r="CS57" s="113" t="s">
        <v>62</v>
      </c>
      <c r="CT57" s="113" t="s">
        <v>62</v>
      </c>
      <c r="CU57" s="113" t="s">
        <v>62</v>
      </c>
      <c r="CV57" s="113" t="s">
        <v>62</v>
      </c>
      <c r="CW57" s="113" t="s">
        <v>62</v>
      </c>
      <c r="CX57" s="113" t="s">
        <v>62</v>
      </c>
      <c r="CY57" s="113" t="s">
        <v>63</v>
      </c>
      <c r="CZ57" s="114" t="s">
        <v>62</v>
      </c>
      <c r="DA57" s="114" t="s">
        <v>62</v>
      </c>
      <c r="DB57" s="113" t="s">
        <v>62</v>
      </c>
      <c r="DC57" s="114" t="s">
        <v>62</v>
      </c>
      <c r="DD57" s="113" t="s">
        <v>62</v>
      </c>
      <c r="DE57" s="113" t="s">
        <v>62</v>
      </c>
      <c r="DF57" s="113" t="s">
        <v>62</v>
      </c>
      <c r="DG57" s="113" t="s">
        <v>62</v>
      </c>
      <c r="DH57" s="113" t="s">
        <v>62</v>
      </c>
      <c r="DI57" s="30">
        <v>49</v>
      </c>
      <c r="DJ57" s="42" t="str">
        <f t="shared" si="226"/>
        <v>NO CUMPLE</v>
      </c>
      <c r="DK57" s="42" t="str">
        <f t="shared" si="227"/>
        <v>NO CUMPLE</v>
      </c>
      <c r="DL57" s="42" t="str">
        <f t="shared" si="228"/>
        <v>NO CUMPLE</v>
      </c>
      <c r="DM57" s="42" t="str">
        <f t="shared" si="229"/>
        <v>NO CUMPLE</v>
      </c>
      <c r="DN57" s="42" t="str">
        <f t="shared" si="230"/>
        <v>NO CUMPLE</v>
      </c>
      <c r="DO57" s="42" t="str">
        <f t="shared" si="231"/>
        <v>NO CUMPLE</v>
      </c>
      <c r="DP57" s="42" t="str">
        <f t="shared" si="232"/>
        <v>NO CUMPLE</v>
      </c>
      <c r="DQ57" s="42" t="str">
        <f t="shared" si="233"/>
        <v>NO CUMPLE</v>
      </c>
      <c r="DR57" s="42" t="str">
        <f t="shared" si="234"/>
        <v>NO CUMPLE</v>
      </c>
      <c r="DS57" s="42" t="str">
        <f t="shared" si="235"/>
        <v>NO CUMPLE</v>
      </c>
      <c r="DT57" s="42" t="str">
        <f t="shared" si="236"/>
        <v>NO CUMPLE</v>
      </c>
      <c r="DU57" s="42" t="str">
        <f t="shared" si="237"/>
        <v>NO CUMPLE</v>
      </c>
      <c r="DV57" s="42" t="str">
        <f t="shared" si="238"/>
        <v>NO CUMPLE</v>
      </c>
      <c r="DW57" s="42" t="str">
        <f t="shared" si="239"/>
        <v>NO CUMPLE</v>
      </c>
      <c r="DX57" s="42" t="str">
        <f t="shared" si="240"/>
        <v>NO CUMPLE</v>
      </c>
      <c r="DY57" s="42" t="str">
        <f t="shared" si="241"/>
        <v>NO CUMPLE</v>
      </c>
      <c r="DZ57" s="42" t="str">
        <f t="shared" si="242"/>
        <v>NO CUMPLE</v>
      </c>
      <c r="EA57" s="42" t="str">
        <f t="shared" si="243"/>
        <v>NO CUMPLE</v>
      </c>
      <c r="EB57" s="42" t="str">
        <f t="shared" si="244"/>
        <v>NO CUMPLE</v>
      </c>
      <c r="EC57" s="42" t="str">
        <f t="shared" si="245"/>
        <v>NO CUMPLE</v>
      </c>
      <c r="ED57" s="30">
        <v>49</v>
      </c>
      <c r="EE57" s="129" t="s">
        <v>61</v>
      </c>
      <c r="EF57" s="129" t="s">
        <v>61</v>
      </c>
      <c r="EG57" s="129" t="s">
        <v>61</v>
      </c>
      <c r="EH57" s="65" t="s">
        <v>61</v>
      </c>
      <c r="EI57" s="65" t="s">
        <v>61</v>
      </c>
      <c r="EJ57" s="65" t="s">
        <v>61</v>
      </c>
      <c r="EK57" s="65" t="s">
        <v>61</v>
      </c>
      <c r="EL57" s="65" t="s">
        <v>61</v>
      </c>
      <c r="EM57" s="65" t="s">
        <v>61</v>
      </c>
      <c r="EN57" s="65" t="s">
        <v>61</v>
      </c>
      <c r="EO57" s="65" t="s">
        <v>61</v>
      </c>
      <c r="EP57" s="123" t="s">
        <v>61</v>
      </c>
      <c r="EQ57" s="123" t="s">
        <v>61</v>
      </c>
      <c r="ER57" s="65" t="s">
        <v>61</v>
      </c>
      <c r="ES57" s="123" t="s">
        <v>61</v>
      </c>
      <c r="ET57" s="65" t="s">
        <v>61</v>
      </c>
      <c r="EU57" s="65" t="s">
        <v>61</v>
      </c>
      <c r="EV57" s="65" t="s">
        <v>61</v>
      </c>
      <c r="EW57" s="65" t="s">
        <v>61</v>
      </c>
      <c r="EX57" s="65" t="s">
        <v>61</v>
      </c>
      <c r="EY57" s="30">
        <v>49</v>
      </c>
      <c r="EZ57" s="129" t="s">
        <v>61</v>
      </c>
      <c r="FA57" s="129" t="s">
        <v>61</v>
      </c>
      <c r="FB57" s="129" t="s">
        <v>61</v>
      </c>
      <c r="FC57" s="65" t="s">
        <v>61</v>
      </c>
      <c r="FD57" s="65" t="s">
        <v>61</v>
      </c>
      <c r="FE57" s="65" t="s">
        <v>61</v>
      </c>
      <c r="FF57" s="65" t="s">
        <v>61</v>
      </c>
      <c r="FG57" s="65" t="s">
        <v>61</v>
      </c>
      <c r="FH57" s="65" t="s">
        <v>61</v>
      </c>
      <c r="FI57" s="65" t="s">
        <v>61</v>
      </c>
      <c r="FJ57" s="65" t="s">
        <v>61</v>
      </c>
      <c r="FK57" s="123" t="s">
        <v>61</v>
      </c>
      <c r="FL57" s="123" t="s">
        <v>61</v>
      </c>
      <c r="FM57" s="65" t="s">
        <v>61</v>
      </c>
      <c r="FN57" s="123" t="s">
        <v>61</v>
      </c>
      <c r="FO57" s="65" t="s">
        <v>61</v>
      </c>
      <c r="FP57" s="65" t="s">
        <v>61</v>
      </c>
      <c r="FQ57" s="65" t="s">
        <v>61</v>
      </c>
      <c r="FR57" s="65" t="s">
        <v>61</v>
      </c>
      <c r="FS57" s="65" t="s">
        <v>61</v>
      </c>
      <c r="FT57" s="30">
        <v>49</v>
      </c>
      <c r="FU57" s="24" t="str">
        <f t="shared" si="246"/>
        <v/>
      </c>
      <c r="FV57" s="24" t="str">
        <f t="shared" si="247"/>
        <v/>
      </c>
      <c r="FW57" s="24" t="str">
        <f t="shared" si="248"/>
        <v/>
      </c>
      <c r="FX57" s="24" t="str">
        <f t="shared" si="249"/>
        <v/>
      </c>
      <c r="FY57" s="24" t="str">
        <f t="shared" si="250"/>
        <v/>
      </c>
      <c r="FZ57" s="24" t="str">
        <f t="shared" si="251"/>
        <v/>
      </c>
      <c r="GA57" s="24" t="str">
        <f t="shared" si="252"/>
        <v/>
      </c>
      <c r="GB57" s="24" t="str">
        <f t="shared" si="253"/>
        <v/>
      </c>
      <c r="GC57" s="24" t="str">
        <f t="shared" si="254"/>
        <v/>
      </c>
      <c r="GD57" s="24" t="str">
        <f t="shared" si="255"/>
        <v/>
      </c>
      <c r="GE57" s="24" t="str">
        <f t="shared" si="256"/>
        <v/>
      </c>
      <c r="GF57" s="24" t="str">
        <f t="shared" si="257"/>
        <v/>
      </c>
      <c r="GG57" s="24" t="str">
        <f t="shared" si="258"/>
        <v/>
      </c>
      <c r="GH57" s="24" t="str">
        <f t="shared" si="259"/>
        <v/>
      </c>
      <c r="GI57" s="24" t="str">
        <f t="shared" si="260"/>
        <v/>
      </c>
      <c r="GJ57" s="24" t="str">
        <f t="shared" si="261"/>
        <v/>
      </c>
      <c r="GK57" s="24" t="str">
        <f t="shared" si="262"/>
        <v/>
      </c>
      <c r="GL57" s="24" t="str">
        <f t="shared" si="263"/>
        <v/>
      </c>
      <c r="GM57" s="24" t="str">
        <f t="shared" si="264"/>
        <v/>
      </c>
      <c r="GN57" s="24" t="str">
        <f t="shared" si="265"/>
        <v/>
      </c>
      <c r="GO57" s="24">
        <v>67446561.769999996</v>
      </c>
      <c r="GP57" s="24">
        <v>67446561.769999996</v>
      </c>
      <c r="GQ57" s="44">
        <f t="shared" si="266"/>
        <v>0</v>
      </c>
      <c r="GR57" s="44">
        <f t="shared" si="156"/>
        <v>0</v>
      </c>
      <c r="GS57" s="145">
        <f t="shared" si="203"/>
        <v>0</v>
      </c>
      <c r="GT57" s="45">
        <f t="shared" si="205"/>
        <v>0</v>
      </c>
      <c r="GU57" s="30">
        <v>49</v>
      </c>
      <c r="GV57" s="46" t="str">
        <f t="shared" si="267"/>
        <v/>
      </c>
      <c r="GW57" s="46" t="str">
        <f t="shared" si="268"/>
        <v/>
      </c>
      <c r="GX57" s="46" t="str">
        <f t="shared" si="269"/>
        <v/>
      </c>
      <c r="GY57" s="46" t="str">
        <f t="shared" si="270"/>
        <v/>
      </c>
      <c r="GZ57" s="46" t="str">
        <f t="shared" si="271"/>
        <v/>
      </c>
      <c r="HA57" s="46" t="str">
        <f t="shared" si="272"/>
        <v/>
      </c>
      <c r="HB57" s="46" t="str">
        <f t="shared" si="273"/>
        <v/>
      </c>
      <c r="HC57" s="46" t="str">
        <f t="shared" si="274"/>
        <v/>
      </c>
      <c r="HD57" s="46" t="str">
        <f t="shared" si="275"/>
        <v/>
      </c>
      <c r="HE57" s="46" t="str">
        <f t="shared" si="276"/>
        <v/>
      </c>
      <c r="HF57" s="46" t="str">
        <f t="shared" si="277"/>
        <v/>
      </c>
      <c r="HG57" s="46" t="str">
        <f t="shared" si="278"/>
        <v/>
      </c>
      <c r="HH57" s="46" t="str">
        <f t="shared" si="279"/>
        <v/>
      </c>
      <c r="HI57" s="46" t="str">
        <f t="shared" si="280"/>
        <v/>
      </c>
      <c r="HJ57" s="46" t="str">
        <f t="shared" si="281"/>
        <v/>
      </c>
      <c r="HK57" s="46" t="str">
        <f t="shared" si="282"/>
        <v/>
      </c>
      <c r="HL57" s="46" t="str">
        <f t="shared" si="283"/>
        <v/>
      </c>
      <c r="HM57" s="46" t="str">
        <f t="shared" si="284"/>
        <v/>
      </c>
      <c r="HN57" s="46" t="str">
        <f t="shared" si="285"/>
        <v/>
      </c>
      <c r="HO57" s="46" t="str">
        <f t="shared" si="286"/>
        <v/>
      </c>
      <c r="HP57" s="29">
        <v>49</v>
      </c>
      <c r="HQ57" s="47" t="str">
        <f t="shared" si="287"/>
        <v/>
      </c>
      <c r="HR57" s="47" t="str">
        <f t="shared" si="288"/>
        <v/>
      </c>
      <c r="HS57" s="47" t="str">
        <f t="shared" si="289"/>
        <v/>
      </c>
      <c r="HT57" s="47" t="str">
        <f t="shared" si="290"/>
        <v/>
      </c>
      <c r="HU57" s="47" t="str">
        <f t="shared" si="291"/>
        <v/>
      </c>
      <c r="HV57" s="47" t="str">
        <f t="shared" si="292"/>
        <v/>
      </c>
      <c r="HW57" s="47" t="str">
        <f t="shared" si="293"/>
        <v/>
      </c>
      <c r="HX57" s="47" t="str">
        <f t="shared" si="294"/>
        <v/>
      </c>
      <c r="HY57" s="47" t="str">
        <f t="shared" si="295"/>
        <v/>
      </c>
      <c r="HZ57" s="47" t="str">
        <f t="shared" si="296"/>
        <v/>
      </c>
      <c r="IA57" s="47" t="str">
        <f t="shared" si="297"/>
        <v/>
      </c>
      <c r="IB57" s="47" t="str">
        <f t="shared" si="298"/>
        <v/>
      </c>
      <c r="IC57" s="47" t="str">
        <f t="shared" si="299"/>
        <v/>
      </c>
      <c r="ID57" s="47" t="str">
        <f t="shared" si="300"/>
        <v/>
      </c>
      <c r="IE57" s="47" t="str">
        <f t="shared" si="301"/>
        <v/>
      </c>
      <c r="IF57" s="47" t="str">
        <f t="shared" si="302"/>
        <v/>
      </c>
      <c r="IG57" s="47" t="str">
        <f t="shared" si="303"/>
        <v/>
      </c>
      <c r="IH57" s="47" t="str">
        <f t="shared" si="304"/>
        <v/>
      </c>
      <c r="II57" s="47" t="str">
        <f t="shared" si="305"/>
        <v/>
      </c>
      <c r="IJ57" s="47" t="str">
        <f t="shared" si="306"/>
        <v/>
      </c>
      <c r="IK57" s="30">
        <v>49</v>
      </c>
      <c r="IL57" s="48" t="str">
        <f t="shared" si="158"/>
        <v/>
      </c>
      <c r="IM57" s="48" t="str">
        <f t="shared" si="159"/>
        <v/>
      </c>
      <c r="IN57" s="48" t="str">
        <f t="shared" si="160"/>
        <v/>
      </c>
      <c r="IO57" s="48" t="str">
        <f t="shared" si="161"/>
        <v/>
      </c>
      <c r="IP57" s="48" t="str">
        <f t="shared" si="162"/>
        <v/>
      </c>
      <c r="IQ57" s="48" t="str">
        <f t="shared" si="163"/>
        <v/>
      </c>
      <c r="IR57" s="48" t="str">
        <f t="shared" si="164"/>
        <v/>
      </c>
      <c r="IS57" s="48" t="str">
        <f t="shared" si="165"/>
        <v/>
      </c>
      <c r="IT57" s="48" t="str">
        <f t="shared" si="166"/>
        <v/>
      </c>
      <c r="IU57" s="48" t="str">
        <f t="shared" si="167"/>
        <v/>
      </c>
      <c r="IV57" s="48" t="str">
        <f t="shared" si="168"/>
        <v/>
      </c>
      <c r="IW57" s="48" t="str">
        <f t="shared" si="169"/>
        <v/>
      </c>
      <c r="IX57" s="48" t="str">
        <f t="shared" si="170"/>
        <v/>
      </c>
      <c r="IY57" s="48" t="str">
        <f t="shared" si="171"/>
        <v/>
      </c>
      <c r="IZ57" s="48" t="str">
        <f t="shared" si="172"/>
        <v/>
      </c>
      <c r="JA57" s="48" t="str">
        <f t="shared" si="173"/>
        <v/>
      </c>
      <c r="JB57" s="48" t="str">
        <f t="shared" si="174"/>
        <v/>
      </c>
      <c r="JC57" s="48" t="str">
        <f t="shared" si="175"/>
        <v/>
      </c>
      <c r="JD57" s="48" t="str">
        <f t="shared" si="176"/>
        <v/>
      </c>
      <c r="JE57" s="48" t="str">
        <f t="shared" si="177"/>
        <v/>
      </c>
      <c r="JF57" s="49">
        <f t="shared" si="307"/>
        <v>0</v>
      </c>
      <c r="JG57" s="49">
        <f t="shared" si="178"/>
        <v>0</v>
      </c>
      <c r="JH57" s="30">
        <v>49</v>
      </c>
      <c r="JI57" s="50" t="str">
        <f t="shared" si="179"/>
        <v/>
      </c>
      <c r="JJ57" s="50" t="str">
        <f t="shared" si="180"/>
        <v/>
      </c>
      <c r="JK57" s="50" t="str">
        <f t="shared" si="181"/>
        <v/>
      </c>
      <c r="JL57" s="50" t="str">
        <f t="shared" si="182"/>
        <v/>
      </c>
      <c r="JM57" s="50" t="str">
        <f t="shared" si="183"/>
        <v/>
      </c>
      <c r="JN57" s="50" t="str">
        <f t="shared" si="184"/>
        <v/>
      </c>
      <c r="JO57" s="50" t="str">
        <f t="shared" si="185"/>
        <v/>
      </c>
      <c r="JP57" s="50" t="str">
        <f t="shared" si="186"/>
        <v/>
      </c>
      <c r="JQ57" s="50" t="str">
        <f t="shared" si="187"/>
        <v/>
      </c>
      <c r="JR57" s="50" t="str">
        <f t="shared" si="188"/>
        <v/>
      </c>
      <c r="JS57" s="50" t="str">
        <f t="shared" si="189"/>
        <v/>
      </c>
      <c r="JT57" s="50" t="str">
        <f t="shared" si="190"/>
        <v/>
      </c>
      <c r="JU57" s="50" t="str">
        <f t="shared" si="191"/>
        <v/>
      </c>
      <c r="JV57" s="50" t="str">
        <f t="shared" si="192"/>
        <v/>
      </c>
      <c r="JW57" s="50" t="str">
        <f t="shared" si="193"/>
        <v/>
      </c>
      <c r="JX57" s="50" t="str">
        <f t="shared" si="194"/>
        <v/>
      </c>
      <c r="JY57" s="50" t="str">
        <f t="shared" si="195"/>
        <v/>
      </c>
      <c r="JZ57" s="50" t="str">
        <f t="shared" si="196"/>
        <v/>
      </c>
      <c r="KA57" s="50" t="str">
        <f t="shared" si="197"/>
        <v/>
      </c>
      <c r="KB57" s="50" t="str">
        <f t="shared" si="198"/>
        <v/>
      </c>
      <c r="KC57" s="29">
        <v>49</v>
      </c>
      <c r="KD57" s="121"/>
      <c r="KE57" s="121"/>
      <c r="KF57" s="121"/>
      <c r="KG57" s="130"/>
      <c r="KH57" s="130"/>
      <c r="KI57" s="130"/>
      <c r="KJ57" s="130"/>
      <c r="KK57" s="130"/>
      <c r="KL57" s="130"/>
      <c r="KM57" s="130"/>
      <c r="KN57" s="130"/>
      <c r="KO57" s="131"/>
      <c r="KP57" s="131"/>
      <c r="KQ57" s="130"/>
      <c r="KR57" s="131"/>
      <c r="KS57" s="130"/>
      <c r="KT57" s="130"/>
      <c r="KU57" s="130"/>
      <c r="KV57" s="130"/>
      <c r="KW57" s="130"/>
      <c r="KX57" s="30">
        <v>49</v>
      </c>
      <c r="KY57" s="67">
        <f t="shared" si="308"/>
        <v>0</v>
      </c>
      <c r="KZ57" s="67">
        <f t="shared" si="309"/>
        <v>0</v>
      </c>
      <c r="LA57" s="67">
        <f t="shared" si="310"/>
        <v>0</v>
      </c>
      <c r="LB57" s="67">
        <f t="shared" si="311"/>
        <v>0</v>
      </c>
      <c r="LC57" s="67">
        <f t="shared" si="312"/>
        <v>0</v>
      </c>
      <c r="LD57" s="67">
        <f t="shared" si="313"/>
        <v>0</v>
      </c>
      <c r="LE57" s="67">
        <f t="shared" si="314"/>
        <v>0</v>
      </c>
      <c r="LF57" s="67">
        <f t="shared" si="315"/>
        <v>0</v>
      </c>
      <c r="LG57" s="67">
        <f t="shared" si="316"/>
        <v>0</v>
      </c>
      <c r="LH57" s="67">
        <f t="shared" si="317"/>
        <v>0</v>
      </c>
      <c r="LI57" s="67">
        <f t="shared" si="318"/>
        <v>0</v>
      </c>
      <c r="LJ57" s="67">
        <f t="shared" si="319"/>
        <v>0</v>
      </c>
      <c r="LK57" s="67">
        <f t="shared" si="320"/>
        <v>0</v>
      </c>
      <c r="LL57" s="67">
        <f t="shared" si="321"/>
        <v>0</v>
      </c>
      <c r="LM57" s="67">
        <f t="shared" si="322"/>
        <v>0</v>
      </c>
      <c r="LN57" s="67">
        <f t="shared" si="323"/>
        <v>0</v>
      </c>
      <c r="LO57" s="67">
        <f t="shared" si="324"/>
        <v>0</v>
      </c>
      <c r="LP57" s="67">
        <f t="shared" si="325"/>
        <v>0</v>
      </c>
      <c r="LQ57" s="67">
        <f t="shared" si="326"/>
        <v>0</v>
      </c>
      <c r="LR57" s="67">
        <f t="shared" si="327"/>
        <v>0</v>
      </c>
      <c r="LS57" s="29">
        <v>49</v>
      </c>
      <c r="LT57" s="51" t="str">
        <f t="shared" si="328"/>
        <v/>
      </c>
      <c r="LU57" s="51" t="str">
        <f t="shared" si="329"/>
        <v/>
      </c>
      <c r="LV57" s="51" t="str">
        <f t="shared" si="330"/>
        <v/>
      </c>
      <c r="LW57" s="51" t="str">
        <f t="shared" si="331"/>
        <v/>
      </c>
      <c r="LX57" s="51" t="str">
        <f t="shared" si="332"/>
        <v/>
      </c>
      <c r="LY57" s="51" t="str">
        <f t="shared" si="333"/>
        <v/>
      </c>
      <c r="LZ57" s="51" t="str">
        <f t="shared" si="334"/>
        <v/>
      </c>
      <c r="MA57" s="51" t="str">
        <f t="shared" si="335"/>
        <v/>
      </c>
      <c r="MB57" s="51" t="str">
        <f t="shared" si="336"/>
        <v/>
      </c>
      <c r="MC57" s="51" t="str">
        <f t="shared" si="337"/>
        <v/>
      </c>
      <c r="MD57" s="51" t="str">
        <f t="shared" si="338"/>
        <v/>
      </c>
      <c r="ME57" s="51" t="str">
        <f t="shared" si="339"/>
        <v/>
      </c>
      <c r="MF57" s="51" t="str">
        <f t="shared" si="340"/>
        <v/>
      </c>
      <c r="MG57" s="51" t="str">
        <f t="shared" si="341"/>
        <v/>
      </c>
      <c r="MH57" s="51" t="str">
        <f t="shared" si="342"/>
        <v/>
      </c>
      <c r="MI57" s="51" t="str">
        <f t="shared" si="343"/>
        <v/>
      </c>
      <c r="MJ57" s="51" t="str">
        <f t="shared" si="344"/>
        <v/>
      </c>
      <c r="MK57" s="51" t="str">
        <f t="shared" si="345"/>
        <v/>
      </c>
      <c r="ML57" s="51" t="str">
        <f t="shared" si="346"/>
        <v/>
      </c>
      <c r="MM57" s="51" t="str">
        <f t="shared" si="347"/>
        <v/>
      </c>
      <c r="MN57" s="144">
        <f t="shared" si="348"/>
        <v>0</v>
      </c>
      <c r="MO57" s="29" t="str">
        <f t="shared" si="349"/>
        <v>DESIERTO</v>
      </c>
      <c r="MP57" s="68" t="str">
        <f t="shared" si="350"/>
        <v>DESIERTO</v>
      </c>
      <c r="MQ57" s="29">
        <v>49</v>
      </c>
      <c r="MR57" s="137" t="str">
        <f t="shared" si="199"/>
        <v>D</v>
      </c>
      <c r="MS57" s="137">
        <f t="shared" si="200"/>
        <v>67446561.769999996</v>
      </c>
    </row>
    <row r="58" spans="2:357" s="53" customFormat="1" ht="22.5" x14ac:dyDescent="0.15">
      <c r="B58" s="61" t="s">
        <v>144</v>
      </c>
      <c r="C58" s="61" t="s">
        <v>154</v>
      </c>
      <c r="D58" s="61" t="s">
        <v>149</v>
      </c>
      <c r="E58" s="61" t="s">
        <v>155</v>
      </c>
      <c r="F58" s="61">
        <v>1</v>
      </c>
      <c r="G58" s="23">
        <v>72199741.879999995</v>
      </c>
      <c r="H58" s="30">
        <v>50</v>
      </c>
      <c r="I58" s="111" t="s">
        <v>61</v>
      </c>
      <c r="J58" s="111" t="s">
        <v>61</v>
      </c>
      <c r="K58" s="111" t="s">
        <v>61</v>
      </c>
      <c r="L58" s="101" t="s">
        <v>61</v>
      </c>
      <c r="M58" s="86">
        <v>71995000</v>
      </c>
      <c r="N58" s="101" t="s">
        <v>61</v>
      </c>
      <c r="O58" s="86">
        <v>71757000</v>
      </c>
      <c r="P58" s="101" t="s">
        <v>61</v>
      </c>
      <c r="Q58" s="101" t="s">
        <v>61</v>
      </c>
      <c r="R58" s="101" t="s">
        <v>61</v>
      </c>
      <c r="S58" s="101" t="s">
        <v>61</v>
      </c>
      <c r="T58" s="102" t="s">
        <v>61</v>
      </c>
      <c r="U58" s="101" t="s">
        <v>61</v>
      </c>
      <c r="V58" s="101" t="s">
        <v>61</v>
      </c>
      <c r="W58" s="101" t="s">
        <v>61</v>
      </c>
      <c r="X58" s="101" t="s">
        <v>61</v>
      </c>
      <c r="Y58" s="101" t="s">
        <v>61</v>
      </c>
      <c r="Z58" s="101" t="s">
        <v>61</v>
      </c>
      <c r="AA58" s="101" t="s">
        <v>61</v>
      </c>
      <c r="AB58" s="101" t="s">
        <v>61</v>
      </c>
      <c r="AC58" s="41">
        <v>50</v>
      </c>
      <c r="AD58" s="103" t="str">
        <f t="shared" si="206"/>
        <v>NC</v>
      </c>
      <c r="AE58" s="103" t="str">
        <f t="shared" si="207"/>
        <v>NC</v>
      </c>
      <c r="AF58" s="103" t="str">
        <f t="shared" si="208"/>
        <v>NC</v>
      </c>
      <c r="AG58" s="103" t="str">
        <f t="shared" si="209"/>
        <v>NC</v>
      </c>
      <c r="AH58" s="103">
        <f t="shared" si="210"/>
        <v>71995000</v>
      </c>
      <c r="AI58" s="103" t="str">
        <f t="shared" si="211"/>
        <v>NC</v>
      </c>
      <c r="AJ58" s="103">
        <f t="shared" si="212"/>
        <v>71757000</v>
      </c>
      <c r="AK58" s="103" t="str">
        <f t="shared" si="213"/>
        <v>NC</v>
      </c>
      <c r="AL58" s="103" t="str">
        <f t="shared" si="214"/>
        <v>NC</v>
      </c>
      <c r="AM58" s="103" t="str">
        <f t="shared" si="215"/>
        <v>NC</v>
      </c>
      <c r="AN58" s="103" t="str">
        <f t="shared" si="216"/>
        <v>NC</v>
      </c>
      <c r="AO58" s="103" t="str">
        <f t="shared" si="217"/>
        <v>NC</v>
      </c>
      <c r="AP58" s="103" t="str">
        <f t="shared" si="218"/>
        <v>NC</v>
      </c>
      <c r="AQ58" s="103" t="str">
        <f t="shared" si="219"/>
        <v>NC</v>
      </c>
      <c r="AR58" s="103" t="str">
        <f t="shared" si="220"/>
        <v>NC</v>
      </c>
      <c r="AS58" s="103" t="str">
        <f t="shared" si="221"/>
        <v>NC</v>
      </c>
      <c r="AT58" s="103" t="str">
        <f t="shared" si="222"/>
        <v>NC</v>
      </c>
      <c r="AU58" s="103" t="str">
        <f t="shared" si="223"/>
        <v>NC</v>
      </c>
      <c r="AV58" s="103" t="str">
        <f t="shared" si="224"/>
        <v>NC</v>
      </c>
      <c r="AW58" s="103" t="str">
        <f t="shared" si="225"/>
        <v>NC</v>
      </c>
      <c r="AX58" s="30">
        <v>50</v>
      </c>
      <c r="AY58" s="100" t="s">
        <v>63</v>
      </c>
      <c r="AZ58" s="100" t="s">
        <v>63</v>
      </c>
      <c r="BA58" s="100" t="s">
        <v>63</v>
      </c>
      <c r="BB58" s="92" t="s">
        <v>63</v>
      </c>
      <c r="BC58" s="90" t="s">
        <v>63</v>
      </c>
      <c r="BD58" s="92" t="s">
        <v>63</v>
      </c>
      <c r="BE58" s="90" t="s">
        <v>63</v>
      </c>
      <c r="BF58" s="92" t="s">
        <v>63</v>
      </c>
      <c r="BG58" s="92" t="s">
        <v>63</v>
      </c>
      <c r="BH58" s="92" t="s">
        <v>63</v>
      </c>
      <c r="BI58" s="92" t="s">
        <v>63</v>
      </c>
      <c r="BJ58" s="93" t="s">
        <v>63</v>
      </c>
      <c r="BK58" s="92" t="s">
        <v>63</v>
      </c>
      <c r="BL58" s="92" t="s">
        <v>63</v>
      </c>
      <c r="BM58" s="92" t="s">
        <v>63</v>
      </c>
      <c r="BN58" s="92" t="s">
        <v>63</v>
      </c>
      <c r="BO58" s="92" t="s">
        <v>63</v>
      </c>
      <c r="BP58" s="92" t="s">
        <v>63</v>
      </c>
      <c r="BQ58" s="92" t="s">
        <v>63</v>
      </c>
      <c r="BR58" s="92" t="s">
        <v>63</v>
      </c>
      <c r="BS58" s="30">
        <v>50</v>
      </c>
      <c r="BT58" s="100" t="s">
        <v>62</v>
      </c>
      <c r="BU58" s="100" t="s">
        <v>62</v>
      </c>
      <c r="BV58" s="100" t="s">
        <v>62</v>
      </c>
      <c r="BW58" s="92" t="s">
        <v>62</v>
      </c>
      <c r="BX58" s="104" t="s">
        <v>62</v>
      </c>
      <c r="BY58" s="92" t="s">
        <v>62</v>
      </c>
      <c r="BZ58" s="104" t="s">
        <v>63</v>
      </c>
      <c r="CA58" s="92" t="s">
        <v>62</v>
      </c>
      <c r="CB58" s="92" t="s">
        <v>62</v>
      </c>
      <c r="CC58" s="92" t="s">
        <v>62</v>
      </c>
      <c r="CD58" s="92" t="s">
        <v>63</v>
      </c>
      <c r="CE58" s="93" t="s">
        <v>62</v>
      </c>
      <c r="CF58" s="92" t="s">
        <v>62</v>
      </c>
      <c r="CG58" s="92" t="s">
        <v>63</v>
      </c>
      <c r="CH58" s="92" t="s">
        <v>62</v>
      </c>
      <c r="CI58" s="92" t="s">
        <v>63</v>
      </c>
      <c r="CJ58" s="92" t="s">
        <v>62</v>
      </c>
      <c r="CK58" s="92" t="s">
        <v>62</v>
      </c>
      <c r="CL58" s="92" t="s">
        <v>62</v>
      </c>
      <c r="CM58" s="92" t="s">
        <v>62</v>
      </c>
      <c r="CN58" s="30">
        <v>50</v>
      </c>
      <c r="CO58" s="121" t="s">
        <v>62</v>
      </c>
      <c r="CP58" s="121" t="s">
        <v>62</v>
      </c>
      <c r="CQ58" s="121" t="s">
        <v>62</v>
      </c>
      <c r="CR58" s="113" t="s">
        <v>62</v>
      </c>
      <c r="CS58" s="112" t="s">
        <v>62</v>
      </c>
      <c r="CT58" s="113" t="s">
        <v>62</v>
      </c>
      <c r="CU58" s="112" t="s">
        <v>62</v>
      </c>
      <c r="CV58" s="113" t="s">
        <v>62</v>
      </c>
      <c r="CW58" s="113" t="s">
        <v>62</v>
      </c>
      <c r="CX58" s="113" t="s">
        <v>62</v>
      </c>
      <c r="CY58" s="113" t="s">
        <v>63</v>
      </c>
      <c r="CZ58" s="114" t="s">
        <v>62</v>
      </c>
      <c r="DA58" s="113" t="s">
        <v>62</v>
      </c>
      <c r="DB58" s="113" t="s">
        <v>62</v>
      </c>
      <c r="DC58" s="113" t="s">
        <v>62</v>
      </c>
      <c r="DD58" s="113" t="s">
        <v>62</v>
      </c>
      <c r="DE58" s="113" t="s">
        <v>62</v>
      </c>
      <c r="DF58" s="113" t="s">
        <v>62</v>
      </c>
      <c r="DG58" s="113" t="s">
        <v>62</v>
      </c>
      <c r="DH58" s="113" t="s">
        <v>62</v>
      </c>
      <c r="DI58" s="29">
        <v>50</v>
      </c>
      <c r="DJ58" s="42" t="str">
        <f t="shared" si="226"/>
        <v>NO CUMPLE</v>
      </c>
      <c r="DK58" s="42" t="str">
        <f t="shared" si="227"/>
        <v>NO CUMPLE</v>
      </c>
      <c r="DL58" s="42" t="str">
        <f t="shared" si="228"/>
        <v>NO CUMPLE</v>
      </c>
      <c r="DM58" s="42" t="str">
        <f t="shared" si="229"/>
        <v>NO CUMPLE</v>
      </c>
      <c r="DN58" s="42" t="str">
        <f t="shared" si="230"/>
        <v>NO CUMPLE</v>
      </c>
      <c r="DO58" s="42" t="str">
        <f t="shared" si="231"/>
        <v>NO CUMPLE</v>
      </c>
      <c r="DP58" s="42" t="str">
        <f t="shared" si="232"/>
        <v>NO CUMPLE</v>
      </c>
      <c r="DQ58" s="42" t="str">
        <f t="shared" si="233"/>
        <v>NO CUMPLE</v>
      </c>
      <c r="DR58" s="42" t="str">
        <f t="shared" si="234"/>
        <v>NO CUMPLE</v>
      </c>
      <c r="DS58" s="42" t="str">
        <f t="shared" si="235"/>
        <v>NO CUMPLE</v>
      </c>
      <c r="DT58" s="42" t="str">
        <f t="shared" si="236"/>
        <v>NO CUMPLE</v>
      </c>
      <c r="DU58" s="42" t="str">
        <f t="shared" si="237"/>
        <v>NO CUMPLE</v>
      </c>
      <c r="DV58" s="42" t="str">
        <f t="shared" si="238"/>
        <v>NO CUMPLE</v>
      </c>
      <c r="DW58" s="42" t="str">
        <f t="shared" si="239"/>
        <v>NO CUMPLE</v>
      </c>
      <c r="DX58" s="42" t="str">
        <f t="shared" si="240"/>
        <v>NO CUMPLE</v>
      </c>
      <c r="DY58" s="42" t="str">
        <f t="shared" si="241"/>
        <v>NO CUMPLE</v>
      </c>
      <c r="DZ58" s="42" t="str">
        <f t="shared" si="242"/>
        <v>NO CUMPLE</v>
      </c>
      <c r="EA58" s="42" t="str">
        <f t="shared" si="243"/>
        <v>NO CUMPLE</v>
      </c>
      <c r="EB58" s="42" t="str">
        <f t="shared" si="244"/>
        <v>NO CUMPLE</v>
      </c>
      <c r="EC58" s="42" t="str">
        <f t="shared" si="245"/>
        <v>NO CUMPLE</v>
      </c>
      <c r="ED58" s="30">
        <v>50</v>
      </c>
      <c r="EE58" s="129" t="s">
        <v>61</v>
      </c>
      <c r="EF58" s="129" t="s">
        <v>61</v>
      </c>
      <c r="EG58" s="129" t="s">
        <v>61</v>
      </c>
      <c r="EH58" s="65" t="s">
        <v>61</v>
      </c>
      <c r="EI58" s="122" t="s">
        <v>63</v>
      </c>
      <c r="EJ58" s="65" t="s">
        <v>61</v>
      </c>
      <c r="EK58" s="122" t="s">
        <v>63</v>
      </c>
      <c r="EL58" s="65" t="s">
        <v>61</v>
      </c>
      <c r="EM58" s="65" t="s">
        <v>61</v>
      </c>
      <c r="EN58" s="65" t="s">
        <v>61</v>
      </c>
      <c r="EO58" s="65" t="s">
        <v>61</v>
      </c>
      <c r="EP58" s="123" t="s">
        <v>61</v>
      </c>
      <c r="EQ58" s="65" t="s">
        <v>61</v>
      </c>
      <c r="ER58" s="65" t="s">
        <v>61</v>
      </c>
      <c r="ES58" s="65" t="s">
        <v>61</v>
      </c>
      <c r="ET58" s="65" t="s">
        <v>61</v>
      </c>
      <c r="EU58" s="65" t="s">
        <v>61</v>
      </c>
      <c r="EV58" s="65" t="s">
        <v>61</v>
      </c>
      <c r="EW58" s="65" t="s">
        <v>61</v>
      </c>
      <c r="EX58" s="65" t="s">
        <v>61</v>
      </c>
      <c r="EY58" s="30">
        <v>50</v>
      </c>
      <c r="EZ58" s="129" t="s">
        <v>61</v>
      </c>
      <c r="FA58" s="129" t="s">
        <v>61</v>
      </c>
      <c r="FB58" s="129" t="s">
        <v>61</v>
      </c>
      <c r="FC58" s="65" t="s">
        <v>61</v>
      </c>
      <c r="FD58" s="122" t="s">
        <v>62</v>
      </c>
      <c r="FE58" s="65" t="s">
        <v>61</v>
      </c>
      <c r="FF58" s="122" t="s">
        <v>63</v>
      </c>
      <c r="FG58" s="65" t="s">
        <v>61</v>
      </c>
      <c r="FH58" s="65" t="s">
        <v>61</v>
      </c>
      <c r="FI58" s="65" t="s">
        <v>61</v>
      </c>
      <c r="FJ58" s="65" t="s">
        <v>61</v>
      </c>
      <c r="FK58" s="123" t="s">
        <v>61</v>
      </c>
      <c r="FL58" s="65" t="s">
        <v>61</v>
      </c>
      <c r="FM58" s="65" t="s">
        <v>61</v>
      </c>
      <c r="FN58" s="65" t="s">
        <v>61</v>
      </c>
      <c r="FO58" s="65" t="s">
        <v>61</v>
      </c>
      <c r="FP58" s="65" t="s">
        <v>61</v>
      </c>
      <c r="FQ58" s="65" t="s">
        <v>61</v>
      </c>
      <c r="FR58" s="65" t="s">
        <v>61</v>
      </c>
      <c r="FS58" s="65" t="s">
        <v>61</v>
      </c>
      <c r="FT58" s="30">
        <v>50</v>
      </c>
      <c r="FU58" s="24" t="str">
        <f t="shared" si="246"/>
        <v/>
      </c>
      <c r="FV58" s="24" t="str">
        <f t="shared" si="247"/>
        <v/>
      </c>
      <c r="FW58" s="24" t="str">
        <f t="shared" si="248"/>
        <v/>
      </c>
      <c r="FX58" s="24" t="str">
        <f t="shared" si="249"/>
        <v/>
      </c>
      <c r="FY58" s="24" t="str">
        <f t="shared" si="250"/>
        <v/>
      </c>
      <c r="FZ58" s="24" t="str">
        <f t="shared" si="251"/>
        <v/>
      </c>
      <c r="GA58" s="24" t="str">
        <f t="shared" si="252"/>
        <v/>
      </c>
      <c r="GB58" s="24" t="str">
        <f t="shared" si="253"/>
        <v/>
      </c>
      <c r="GC58" s="24" t="str">
        <f t="shared" si="254"/>
        <v/>
      </c>
      <c r="GD58" s="24" t="str">
        <f t="shared" si="255"/>
        <v/>
      </c>
      <c r="GE58" s="24" t="str">
        <f t="shared" si="256"/>
        <v/>
      </c>
      <c r="GF58" s="24" t="str">
        <f t="shared" si="257"/>
        <v/>
      </c>
      <c r="GG58" s="24" t="str">
        <f t="shared" si="258"/>
        <v/>
      </c>
      <c r="GH58" s="24" t="str">
        <f t="shared" si="259"/>
        <v/>
      </c>
      <c r="GI58" s="24" t="str">
        <f t="shared" si="260"/>
        <v/>
      </c>
      <c r="GJ58" s="24" t="str">
        <f t="shared" si="261"/>
        <v/>
      </c>
      <c r="GK58" s="24" t="str">
        <f t="shared" si="262"/>
        <v/>
      </c>
      <c r="GL58" s="24" t="str">
        <f t="shared" si="263"/>
        <v/>
      </c>
      <c r="GM58" s="24" t="str">
        <f t="shared" si="264"/>
        <v/>
      </c>
      <c r="GN58" s="24" t="str">
        <f t="shared" si="265"/>
        <v/>
      </c>
      <c r="GO58" s="24">
        <v>72199741.879999995</v>
      </c>
      <c r="GP58" s="24">
        <v>72199741.879999995</v>
      </c>
      <c r="GQ58" s="44">
        <f t="shared" si="266"/>
        <v>0</v>
      </c>
      <c r="GR58" s="44">
        <f t="shared" si="156"/>
        <v>0</v>
      </c>
      <c r="GS58" s="145">
        <f t="shared" si="203"/>
        <v>0</v>
      </c>
      <c r="GT58" s="45">
        <f t="shared" si="205"/>
        <v>0</v>
      </c>
      <c r="GU58" s="30">
        <v>50</v>
      </c>
      <c r="GV58" s="46" t="str">
        <f t="shared" si="267"/>
        <v/>
      </c>
      <c r="GW58" s="46" t="str">
        <f t="shared" si="268"/>
        <v/>
      </c>
      <c r="GX58" s="46" t="str">
        <f t="shared" si="269"/>
        <v/>
      </c>
      <c r="GY58" s="46" t="str">
        <f t="shared" si="270"/>
        <v/>
      </c>
      <c r="GZ58" s="46" t="str">
        <f t="shared" si="271"/>
        <v/>
      </c>
      <c r="HA58" s="46" t="str">
        <f t="shared" si="272"/>
        <v/>
      </c>
      <c r="HB58" s="46" t="str">
        <f t="shared" si="273"/>
        <v/>
      </c>
      <c r="HC58" s="46" t="str">
        <f t="shared" si="274"/>
        <v/>
      </c>
      <c r="HD58" s="46" t="str">
        <f t="shared" si="275"/>
        <v/>
      </c>
      <c r="HE58" s="46" t="str">
        <f t="shared" si="276"/>
        <v/>
      </c>
      <c r="HF58" s="46" t="str">
        <f t="shared" si="277"/>
        <v/>
      </c>
      <c r="HG58" s="46" t="str">
        <f t="shared" si="278"/>
        <v/>
      </c>
      <c r="HH58" s="46" t="str">
        <f t="shared" si="279"/>
        <v/>
      </c>
      <c r="HI58" s="46" t="str">
        <f t="shared" si="280"/>
        <v/>
      </c>
      <c r="HJ58" s="46" t="str">
        <f t="shared" si="281"/>
        <v/>
      </c>
      <c r="HK58" s="46" t="str">
        <f t="shared" si="282"/>
        <v/>
      </c>
      <c r="HL58" s="46" t="str">
        <f t="shared" si="283"/>
        <v/>
      </c>
      <c r="HM58" s="46" t="str">
        <f t="shared" si="284"/>
        <v/>
      </c>
      <c r="HN58" s="46" t="str">
        <f t="shared" si="285"/>
        <v/>
      </c>
      <c r="HO58" s="46" t="str">
        <f t="shared" si="286"/>
        <v/>
      </c>
      <c r="HP58" s="30">
        <v>50</v>
      </c>
      <c r="HQ58" s="47" t="str">
        <f t="shared" si="287"/>
        <v/>
      </c>
      <c r="HR58" s="47" t="str">
        <f t="shared" si="288"/>
        <v/>
      </c>
      <c r="HS58" s="47" t="str">
        <f t="shared" si="289"/>
        <v/>
      </c>
      <c r="HT58" s="47" t="str">
        <f t="shared" si="290"/>
        <v/>
      </c>
      <c r="HU58" s="47" t="str">
        <f t="shared" si="291"/>
        <v/>
      </c>
      <c r="HV58" s="47" t="str">
        <f t="shared" si="292"/>
        <v/>
      </c>
      <c r="HW58" s="47" t="str">
        <f t="shared" si="293"/>
        <v/>
      </c>
      <c r="HX58" s="47" t="str">
        <f t="shared" si="294"/>
        <v/>
      </c>
      <c r="HY58" s="47" t="str">
        <f t="shared" si="295"/>
        <v/>
      </c>
      <c r="HZ58" s="47" t="str">
        <f t="shared" si="296"/>
        <v/>
      </c>
      <c r="IA58" s="47" t="str">
        <f t="shared" si="297"/>
        <v/>
      </c>
      <c r="IB58" s="47" t="str">
        <f t="shared" si="298"/>
        <v/>
      </c>
      <c r="IC58" s="47" t="str">
        <f t="shared" si="299"/>
        <v/>
      </c>
      <c r="ID58" s="47" t="str">
        <f t="shared" si="300"/>
        <v/>
      </c>
      <c r="IE58" s="47" t="str">
        <f t="shared" si="301"/>
        <v/>
      </c>
      <c r="IF58" s="47" t="str">
        <f t="shared" si="302"/>
        <v/>
      </c>
      <c r="IG58" s="47" t="str">
        <f t="shared" si="303"/>
        <v/>
      </c>
      <c r="IH58" s="47" t="str">
        <f t="shared" si="304"/>
        <v/>
      </c>
      <c r="II58" s="47" t="str">
        <f t="shared" si="305"/>
        <v/>
      </c>
      <c r="IJ58" s="47" t="str">
        <f t="shared" si="306"/>
        <v/>
      </c>
      <c r="IK58" s="30">
        <v>50</v>
      </c>
      <c r="IL58" s="48" t="str">
        <f t="shared" si="158"/>
        <v/>
      </c>
      <c r="IM58" s="48" t="str">
        <f t="shared" si="159"/>
        <v/>
      </c>
      <c r="IN58" s="48" t="str">
        <f t="shared" si="160"/>
        <v/>
      </c>
      <c r="IO58" s="48" t="str">
        <f t="shared" si="161"/>
        <v/>
      </c>
      <c r="IP58" s="48" t="str">
        <f t="shared" si="162"/>
        <v/>
      </c>
      <c r="IQ58" s="48" t="str">
        <f t="shared" si="163"/>
        <v/>
      </c>
      <c r="IR58" s="48" t="str">
        <f t="shared" si="164"/>
        <v/>
      </c>
      <c r="IS58" s="48" t="str">
        <f t="shared" si="165"/>
        <v/>
      </c>
      <c r="IT58" s="48" t="str">
        <f t="shared" si="166"/>
        <v/>
      </c>
      <c r="IU58" s="48" t="str">
        <f t="shared" si="167"/>
        <v/>
      </c>
      <c r="IV58" s="48" t="str">
        <f t="shared" si="168"/>
        <v/>
      </c>
      <c r="IW58" s="48" t="str">
        <f t="shared" si="169"/>
        <v/>
      </c>
      <c r="IX58" s="48" t="str">
        <f t="shared" si="170"/>
        <v/>
      </c>
      <c r="IY58" s="48" t="str">
        <f t="shared" si="171"/>
        <v/>
      </c>
      <c r="IZ58" s="48" t="str">
        <f t="shared" si="172"/>
        <v/>
      </c>
      <c r="JA58" s="48" t="str">
        <f t="shared" si="173"/>
        <v/>
      </c>
      <c r="JB58" s="48" t="str">
        <f t="shared" si="174"/>
        <v/>
      </c>
      <c r="JC58" s="48" t="str">
        <f t="shared" si="175"/>
        <v/>
      </c>
      <c r="JD58" s="48" t="str">
        <f t="shared" si="176"/>
        <v/>
      </c>
      <c r="JE58" s="48" t="str">
        <f t="shared" si="177"/>
        <v/>
      </c>
      <c r="JF58" s="49">
        <f t="shared" si="307"/>
        <v>0</v>
      </c>
      <c r="JG58" s="49">
        <f t="shared" si="178"/>
        <v>0</v>
      </c>
      <c r="JH58" s="30">
        <v>50</v>
      </c>
      <c r="JI58" s="50" t="str">
        <f t="shared" si="179"/>
        <v/>
      </c>
      <c r="JJ58" s="50" t="str">
        <f t="shared" si="180"/>
        <v/>
      </c>
      <c r="JK58" s="50" t="str">
        <f t="shared" si="181"/>
        <v/>
      </c>
      <c r="JL58" s="50" t="str">
        <f t="shared" si="182"/>
        <v/>
      </c>
      <c r="JM58" s="50" t="str">
        <f t="shared" si="183"/>
        <v/>
      </c>
      <c r="JN58" s="50" t="str">
        <f t="shared" si="184"/>
        <v/>
      </c>
      <c r="JO58" s="50" t="str">
        <f t="shared" si="185"/>
        <v/>
      </c>
      <c r="JP58" s="50" t="str">
        <f t="shared" si="186"/>
        <v/>
      </c>
      <c r="JQ58" s="50" t="str">
        <f t="shared" si="187"/>
        <v/>
      </c>
      <c r="JR58" s="50" t="str">
        <f t="shared" si="188"/>
        <v/>
      </c>
      <c r="JS58" s="50" t="str">
        <f t="shared" si="189"/>
        <v/>
      </c>
      <c r="JT58" s="50" t="str">
        <f t="shared" si="190"/>
        <v/>
      </c>
      <c r="JU58" s="50" t="str">
        <f t="shared" si="191"/>
        <v/>
      </c>
      <c r="JV58" s="50" t="str">
        <f t="shared" si="192"/>
        <v/>
      </c>
      <c r="JW58" s="50" t="str">
        <f t="shared" si="193"/>
        <v/>
      </c>
      <c r="JX58" s="50" t="str">
        <f t="shared" si="194"/>
        <v/>
      </c>
      <c r="JY58" s="50" t="str">
        <f t="shared" si="195"/>
        <v/>
      </c>
      <c r="JZ58" s="50" t="str">
        <f t="shared" si="196"/>
        <v/>
      </c>
      <c r="KA58" s="50" t="str">
        <f t="shared" si="197"/>
        <v/>
      </c>
      <c r="KB58" s="50" t="str">
        <f t="shared" si="198"/>
        <v/>
      </c>
      <c r="KC58" s="30">
        <v>50</v>
      </c>
      <c r="KD58" s="121"/>
      <c r="KE58" s="121"/>
      <c r="KF58" s="121"/>
      <c r="KG58" s="130"/>
      <c r="KH58" s="122">
        <f>6*12</f>
        <v>72</v>
      </c>
      <c r="KI58" s="130"/>
      <c r="KJ58" s="122">
        <f>12*6</f>
        <v>72</v>
      </c>
      <c r="KK58" s="130"/>
      <c r="KL58" s="130"/>
      <c r="KM58" s="130"/>
      <c r="KN58" s="130"/>
      <c r="KO58" s="131"/>
      <c r="KP58" s="130"/>
      <c r="KQ58" s="130"/>
      <c r="KR58" s="130"/>
      <c r="KS58" s="130"/>
      <c r="KT58" s="130"/>
      <c r="KU58" s="130"/>
      <c r="KV58" s="130"/>
      <c r="KW58" s="130"/>
      <c r="KX58" s="30">
        <v>50</v>
      </c>
      <c r="KY58" s="67">
        <f t="shared" si="308"/>
        <v>0</v>
      </c>
      <c r="KZ58" s="67">
        <f t="shared" si="309"/>
        <v>0</v>
      </c>
      <c r="LA58" s="67">
        <f t="shared" si="310"/>
        <v>0</v>
      </c>
      <c r="LB58" s="67">
        <f t="shared" si="311"/>
        <v>0</v>
      </c>
      <c r="LC58" s="67">
        <f t="shared" si="312"/>
        <v>60</v>
      </c>
      <c r="LD58" s="67">
        <f t="shared" si="313"/>
        <v>0</v>
      </c>
      <c r="LE58" s="67">
        <f t="shared" si="314"/>
        <v>60</v>
      </c>
      <c r="LF58" s="67">
        <f t="shared" si="315"/>
        <v>0</v>
      </c>
      <c r="LG58" s="67">
        <f t="shared" si="316"/>
        <v>0</v>
      </c>
      <c r="LH58" s="67">
        <f t="shared" si="317"/>
        <v>0</v>
      </c>
      <c r="LI58" s="67">
        <f t="shared" si="318"/>
        <v>0</v>
      </c>
      <c r="LJ58" s="67">
        <f t="shared" si="319"/>
        <v>0</v>
      </c>
      <c r="LK58" s="67">
        <f t="shared" si="320"/>
        <v>0</v>
      </c>
      <c r="LL58" s="67">
        <f t="shared" si="321"/>
        <v>0</v>
      </c>
      <c r="LM58" s="67">
        <f t="shared" si="322"/>
        <v>0</v>
      </c>
      <c r="LN58" s="67">
        <f t="shared" si="323"/>
        <v>0</v>
      </c>
      <c r="LO58" s="67">
        <f t="shared" si="324"/>
        <v>0</v>
      </c>
      <c r="LP58" s="67">
        <f t="shared" si="325"/>
        <v>0</v>
      </c>
      <c r="LQ58" s="67">
        <f t="shared" si="326"/>
        <v>0</v>
      </c>
      <c r="LR58" s="67">
        <f t="shared" si="327"/>
        <v>0</v>
      </c>
      <c r="LS58" s="30">
        <v>50</v>
      </c>
      <c r="LT58" s="51" t="str">
        <f t="shared" si="328"/>
        <v/>
      </c>
      <c r="LU58" s="51" t="str">
        <f t="shared" si="329"/>
        <v/>
      </c>
      <c r="LV58" s="51" t="str">
        <f t="shared" si="330"/>
        <v/>
      </c>
      <c r="LW58" s="51" t="str">
        <f t="shared" si="331"/>
        <v/>
      </c>
      <c r="LX58" s="51" t="str">
        <f t="shared" si="332"/>
        <v/>
      </c>
      <c r="LY58" s="51" t="str">
        <f t="shared" si="333"/>
        <v/>
      </c>
      <c r="LZ58" s="51" t="str">
        <f t="shared" si="334"/>
        <v/>
      </c>
      <c r="MA58" s="51" t="str">
        <f t="shared" si="335"/>
        <v/>
      </c>
      <c r="MB58" s="51" t="str">
        <f t="shared" si="336"/>
        <v/>
      </c>
      <c r="MC58" s="51" t="str">
        <f t="shared" si="337"/>
        <v/>
      </c>
      <c r="MD58" s="51" t="str">
        <f t="shared" si="338"/>
        <v/>
      </c>
      <c r="ME58" s="51" t="str">
        <f t="shared" si="339"/>
        <v/>
      </c>
      <c r="MF58" s="51" t="str">
        <f t="shared" si="340"/>
        <v/>
      </c>
      <c r="MG58" s="51" t="str">
        <f t="shared" si="341"/>
        <v/>
      </c>
      <c r="MH58" s="51" t="str">
        <f t="shared" si="342"/>
        <v/>
      </c>
      <c r="MI58" s="51" t="str">
        <f t="shared" si="343"/>
        <v/>
      </c>
      <c r="MJ58" s="51" t="str">
        <f t="shared" si="344"/>
        <v/>
      </c>
      <c r="MK58" s="51" t="str">
        <f t="shared" si="345"/>
        <v/>
      </c>
      <c r="ML58" s="51" t="str">
        <f t="shared" si="346"/>
        <v/>
      </c>
      <c r="MM58" s="51" t="str">
        <f t="shared" si="347"/>
        <v/>
      </c>
      <c r="MN58" s="144">
        <f t="shared" si="348"/>
        <v>0</v>
      </c>
      <c r="MO58" s="29" t="str">
        <f t="shared" si="349"/>
        <v>DESIERTO</v>
      </c>
      <c r="MP58" s="68" t="str">
        <f t="shared" si="350"/>
        <v>DESIERTO</v>
      </c>
      <c r="MQ58" s="30">
        <v>50</v>
      </c>
      <c r="MR58" s="137" t="str">
        <f t="shared" si="199"/>
        <v>D</v>
      </c>
      <c r="MS58" s="137">
        <f t="shared" si="200"/>
        <v>72199741.879999995</v>
      </c>
    </row>
    <row r="59" spans="2:357" s="53" customFormat="1" x14ac:dyDescent="0.15">
      <c r="C59" s="54"/>
      <c r="G59" s="89">
        <f>SUM(G9:G58)</f>
        <v>1440730499.0725965</v>
      </c>
      <c r="H59" s="55"/>
      <c r="I59" s="89">
        <f>SUM(I9:I58)</f>
        <v>226695000</v>
      </c>
      <c r="J59" s="89">
        <f t="shared" ref="J59:AB59" si="351">SUM(J9:J58)</f>
        <v>157771866</v>
      </c>
      <c r="K59" s="89">
        <f t="shared" si="351"/>
        <v>45552843</v>
      </c>
      <c r="L59" s="89">
        <f t="shared" si="351"/>
        <v>98814030</v>
      </c>
      <c r="M59" s="89">
        <f t="shared" si="351"/>
        <v>192185000</v>
      </c>
      <c r="N59" s="89">
        <f t="shared" si="351"/>
        <v>142012566.29000002</v>
      </c>
      <c r="O59" s="89">
        <f t="shared" si="351"/>
        <v>186752650</v>
      </c>
      <c r="P59" s="89">
        <f t="shared" si="351"/>
        <v>419590503.78000003</v>
      </c>
      <c r="Q59" s="89">
        <f t="shared" si="351"/>
        <v>57953000</v>
      </c>
      <c r="R59" s="89">
        <f t="shared" si="351"/>
        <v>47651808</v>
      </c>
      <c r="S59" s="89">
        <f t="shared" si="351"/>
        <v>167491548</v>
      </c>
      <c r="T59" s="89">
        <f t="shared" si="351"/>
        <v>153263670</v>
      </c>
      <c r="U59" s="89">
        <f t="shared" si="351"/>
        <v>440758031</v>
      </c>
      <c r="V59" s="89">
        <f t="shared" si="351"/>
        <v>144061400</v>
      </c>
      <c r="W59" s="89">
        <f t="shared" si="351"/>
        <v>279179979.75</v>
      </c>
      <c r="X59" s="89">
        <f t="shared" si="351"/>
        <v>154318010</v>
      </c>
      <c r="Y59" s="89">
        <f t="shared" si="351"/>
        <v>166061525</v>
      </c>
      <c r="Z59" s="89">
        <f t="shared" si="351"/>
        <v>75327000</v>
      </c>
      <c r="AA59" s="89">
        <f t="shared" si="351"/>
        <v>114042750</v>
      </c>
      <c r="AB59" s="89">
        <f t="shared" si="351"/>
        <v>157124625</v>
      </c>
      <c r="AC59" s="52"/>
      <c r="AX59" s="52"/>
      <c r="MN59" s="69"/>
      <c r="MP59" s="71">
        <f>SUM(MP9:MP58)</f>
        <v>847523194.57000005</v>
      </c>
      <c r="MR59" s="138">
        <f>SUM(MR9:MR58)</f>
        <v>35737822.212830007</v>
      </c>
      <c r="MS59" s="138">
        <f>SUM(MS9:MS58)</f>
        <v>557469482.28976655</v>
      </c>
    </row>
    <row r="60" spans="2:357" s="53" customFormat="1" x14ac:dyDescent="0.15">
      <c r="C60" s="54"/>
      <c r="G60" s="55"/>
      <c r="H60" s="55"/>
      <c r="AC60" s="52"/>
      <c r="AX60" s="52"/>
      <c r="MN60" s="69"/>
      <c r="MR60" s="139"/>
      <c r="MS60" s="140"/>
    </row>
    <row r="61" spans="2:357" s="53" customFormat="1" x14ac:dyDescent="0.15">
      <c r="C61" s="54"/>
      <c r="G61" s="55"/>
      <c r="H61" s="55"/>
      <c r="AC61" s="52"/>
      <c r="AX61" s="52"/>
      <c r="MN61" s="69"/>
      <c r="MR61" s="139"/>
      <c r="MS61" s="140"/>
    </row>
    <row r="62" spans="2:357" s="53" customFormat="1" x14ac:dyDescent="0.15">
      <c r="C62" s="54"/>
      <c r="G62" s="55"/>
      <c r="H62" s="55"/>
      <c r="AC62" s="52"/>
      <c r="AX62" s="52"/>
      <c r="MN62" s="69"/>
      <c r="MR62" s="139"/>
      <c r="MS62" s="140"/>
    </row>
    <row r="63" spans="2:357" s="53" customFormat="1" x14ac:dyDescent="0.15">
      <c r="C63" s="54"/>
      <c r="G63" s="55"/>
      <c r="H63" s="55"/>
      <c r="AC63" s="52"/>
      <c r="AX63" s="52"/>
      <c r="MN63" s="69"/>
      <c r="MR63" s="139"/>
      <c r="MS63" s="140"/>
    </row>
    <row r="64" spans="2:357" s="53" customFormat="1" x14ac:dyDescent="0.15">
      <c r="C64" s="54"/>
      <c r="G64" s="55"/>
      <c r="H64" s="55"/>
      <c r="AC64" s="52"/>
      <c r="AX64" s="52"/>
      <c r="MN64" s="69"/>
      <c r="MR64" s="139"/>
      <c r="MS64" s="140"/>
    </row>
    <row r="65" spans="3:357" s="53" customFormat="1" x14ac:dyDescent="0.15">
      <c r="C65" s="54"/>
      <c r="G65" s="55"/>
      <c r="H65" s="55"/>
      <c r="AC65" s="52"/>
      <c r="AX65" s="52"/>
      <c r="MN65" s="69"/>
      <c r="MR65" s="139"/>
      <c r="MS65" s="140"/>
    </row>
    <row r="66" spans="3:357" s="53" customFormat="1" x14ac:dyDescent="0.15">
      <c r="C66" s="54"/>
      <c r="G66" s="55"/>
      <c r="H66" s="55"/>
      <c r="AC66" s="52"/>
      <c r="AX66" s="52"/>
      <c r="MN66" s="69"/>
      <c r="MR66" s="139"/>
      <c r="MS66" s="140"/>
    </row>
    <row r="67" spans="3:357" s="53" customFormat="1" x14ac:dyDescent="0.15">
      <c r="C67" s="54"/>
      <c r="G67" s="55"/>
      <c r="H67" s="55"/>
      <c r="AC67" s="52"/>
      <c r="AX67" s="52"/>
      <c r="MN67" s="69"/>
      <c r="MR67" s="139"/>
      <c r="MS67" s="140"/>
    </row>
    <row r="68" spans="3:357" s="53" customFormat="1" x14ac:dyDescent="0.15">
      <c r="C68" s="54"/>
      <c r="G68" s="55"/>
      <c r="H68" s="55"/>
      <c r="AC68" s="52"/>
      <c r="AX68" s="52"/>
      <c r="MN68" s="69"/>
      <c r="MR68" s="139"/>
      <c r="MS68" s="140"/>
    </row>
    <row r="69" spans="3:357" s="53" customFormat="1" x14ac:dyDescent="0.15">
      <c r="C69" s="54"/>
      <c r="G69" s="55"/>
      <c r="H69" s="55"/>
      <c r="AC69" s="52"/>
      <c r="AX69" s="52"/>
      <c r="MN69" s="69"/>
      <c r="MR69" s="139"/>
      <c r="MS69" s="140"/>
    </row>
    <row r="70" spans="3:357" s="53" customFormat="1" x14ac:dyDescent="0.15">
      <c r="C70" s="54"/>
      <c r="G70" s="55"/>
      <c r="H70" s="55"/>
      <c r="AC70" s="52"/>
      <c r="AX70" s="52"/>
      <c r="MN70" s="69"/>
      <c r="MR70" s="139"/>
      <c r="MS70" s="140"/>
    </row>
    <row r="71" spans="3:357" s="53" customFormat="1" x14ac:dyDescent="0.15">
      <c r="C71" s="54"/>
      <c r="G71" s="55"/>
      <c r="H71" s="55"/>
      <c r="AC71" s="52"/>
      <c r="AX71" s="52"/>
      <c r="MN71" s="69"/>
      <c r="MR71" s="139"/>
      <c r="MS71" s="140"/>
    </row>
    <row r="72" spans="3:357" s="53" customFormat="1" x14ac:dyDescent="0.15">
      <c r="C72" s="54"/>
      <c r="G72" s="55"/>
      <c r="H72" s="55"/>
      <c r="AC72" s="52"/>
      <c r="AX72" s="52"/>
      <c r="MN72" s="69"/>
      <c r="MR72" s="139"/>
      <c r="MS72" s="140"/>
    </row>
    <row r="73" spans="3:357" s="53" customFormat="1" x14ac:dyDescent="0.15">
      <c r="C73" s="54"/>
      <c r="G73" s="55"/>
      <c r="H73" s="55"/>
      <c r="AC73" s="52"/>
      <c r="AX73" s="52"/>
      <c r="MN73" s="69"/>
      <c r="MR73" s="139"/>
      <c r="MS73" s="140"/>
    </row>
    <row r="74" spans="3:357" s="53" customFormat="1" x14ac:dyDescent="0.15">
      <c r="C74" s="54"/>
      <c r="G74" s="55"/>
      <c r="H74" s="55"/>
      <c r="AC74" s="52"/>
      <c r="AX74" s="52"/>
      <c r="MN74" s="69"/>
      <c r="MR74" s="139"/>
      <c r="MS74" s="140"/>
    </row>
    <row r="75" spans="3:357" s="53" customFormat="1" x14ac:dyDescent="0.15">
      <c r="C75" s="54"/>
      <c r="G75" s="55"/>
      <c r="H75" s="55"/>
      <c r="AC75" s="52"/>
      <c r="AX75" s="52"/>
      <c r="MN75" s="69"/>
      <c r="MR75" s="139"/>
      <c r="MS75" s="140"/>
    </row>
    <row r="76" spans="3:357" s="53" customFormat="1" x14ac:dyDescent="0.15">
      <c r="C76" s="54"/>
      <c r="G76" s="55"/>
      <c r="H76" s="55"/>
      <c r="AC76" s="52"/>
      <c r="AX76" s="52"/>
      <c r="MN76" s="69"/>
      <c r="MR76" s="139"/>
      <c r="MS76" s="140"/>
    </row>
    <row r="77" spans="3:357" s="53" customFormat="1" x14ac:dyDescent="0.15">
      <c r="C77" s="54"/>
      <c r="G77" s="55"/>
      <c r="H77" s="55"/>
      <c r="AC77" s="52"/>
      <c r="AX77" s="52"/>
      <c r="MN77" s="69"/>
      <c r="MR77" s="139"/>
      <c r="MS77" s="140"/>
    </row>
    <row r="78" spans="3:357" s="53" customFormat="1" x14ac:dyDescent="0.15">
      <c r="C78" s="54"/>
      <c r="G78" s="55"/>
      <c r="H78" s="55"/>
      <c r="AC78" s="52"/>
      <c r="AX78" s="52"/>
      <c r="MN78" s="69"/>
      <c r="MR78" s="139"/>
      <c r="MS78" s="140"/>
    </row>
    <row r="79" spans="3:357" s="53" customFormat="1" x14ac:dyDescent="0.15">
      <c r="C79" s="54"/>
      <c r="G79" s="55"/>
      <c r="H79" s="55"/>
      <c r="AC79" s="52"/>
      <c r="AX79" s="52"/>
      <c r="MN79" s="69"/>
      <c r="MR79" s="139"/>
      <c r="MS79" s="140"/>
    </row>
    <row r="80" spans="3:357" s="53" customFormat="1" x14ac:dyDescent="0.15">
      <c r="C80" s="54"/>
      <c r="G80" s="55"/>
      <c r="H80" s="55"/>
      <c r="AC80" s="52"/>
      <c r="AX80" s="52"/>
      <c r="MN80" s="69"/>
      <c r="MR80" s="139"/>
      <c r="MS80" s="140"/>
    </row>
    <row r="81" spans="3:357" s="53" customFormat="1" x14ac:dyDescent="0.15">
      <c r="C81" s="54"/>
      <c r="G81" s="55"/>
      <c r="H81" s="55"/>
      <c r="AC81" s="52"/>
      <c r="AX81" s="52"/>
      <c r="MN81" s="69"/>
      <c r="MR81" s="139"/>
      <c r="MS81" s="140"/>
    </row>
    <row r="82" spans="3:357" s="53" customFormat="1" x14ac:dyDescent="0.15">
      <c r="C82" s="54"/>
      <c r="G82" s="55"/>
      <c r="H82" s="55"/>
      <c r="AC82" s="52"/>
      <c r="AX82" s="52"/>
      <c r="MN82" s="69"/>
      <c r="MR82" s="139"/>
      <c r="MS82" s="140"/>
    </row>
    <row r="83" spans="3:357" s="53" customFormat="1" x14ac:dyDescent="0.15">
      <c r="C83" s="54"/>
      <c r="G83" s="55"/>
      <c r="H83" s="55"/>
      <c r="AC83" s="52"/>
      <c r="AX83" s="52"/>
      <c r="MN83" s="69"/>
      <c r="MR83" s="139"/>
      <c r="MS83" s="140"/>
    </row>
    <row r="84" spans="3:357" s="53" customFormat="1" x14ac:dyDescent="0.15">
      <c r="C84" s="54"/>
      <c r="G84" s="55"/>
      <c r="H84" s="55"/>
      <c r="AC84" s="52"/>
      <c r="AX84" s="52"/>
      <c r="MN84" s="69"/>
      <c r="MR84" s="139"/>
      <c r="MS84" s="140"/>
    </row>
    <row r="85" spans="3:357" s="53" customFormat="1" x14ac:dyDescent="0.15">
      <c r="C85" s="54"/>
      <c r="G85" s="55"/>
      <c r="H85" s="55"/>
      <c r="AC85" s="52"/>
      <c r="AX85" s="52"/>
      <c r="MN85" s="69"/>
      <c r="MR85" s="139"/>
      <c r="MS85" s="140"/>
    </row>
    <row r="86" spans="3:357" s="53" customFormat="1" x14ac:dyDescent="0.15">
      <c r="C86" s="54"/>
      <c r="G86" s="55"/>
      <c r="H86" s="55"/>
      <c r="AC86" s="52"/>
      <c r="AX86" s="52"/>
      <c r="MN86" s="69"/>
      <c r="MR86" s="139"/>
      <c r="MS86" s="140"/>
    </row>
    <row r="87" spans="3:357" s="53" customFormat="1" x14ac:dyDescent="0.15">
      <c r="C87" s="54"/>
      <c r="G87" s="55"/>
      <c r="H87" s="55"/>
      <c r="AC87" s="52"/>
      <c r="AX87" s="52"/>
      <c r="MN87" s="69"/>
      <c r="MR87" s="139"/>
      <c r="MS87" s="140"/>
    </row>
    <row r="88" spans="3:357" s="53" customFormat="1" x14ac:dyDescent="0.15">
      <c r="C88" s="54"/>
      <c r="G88" s="55"/>
      <c r="H88" s="55"/>
      <c r="AC88" s="52"/>
      <c r="AX88" s="52"/>
      <c r="MN88" s="69"/>
      <c r="MR88" s="139"/>
      <c r="MS88" s="140"/>
    </row>
    <row r="89" spans="3:357" s="53" customFormat="1" x14ac:dyDescent="0.15">
      <c r="C89" s="54"/>
      <c r="G89" s="55"/>
      <c r="H89" s="55"/>
      <c r="AC89" s="52"/>
      <c r="AX89" s="52"/>
      <c r="MN89" s="69"/>
      <c r="MR89" s="139"/>
      <c r="MS89" s="140"/>
    </row>
    <row r="90" spans="3:357" s="53" customFormat="1" x14ac:dyDescent="0.15">
      <c r="C90" s="54"/>
      <c r="G90" s="55"/>
      <c r="H90" s="55"/>
      <c r="AC90" s="52"/>
      <c r="AX90" s="52"/>
      <c r="MN90" s="69"/>
      <c r="MR90" s="139"/>
      <c r="MS90" s="140"/>
    </row>
    <row r="91" spans="3:357" s="53" customFormat="1" x14ac:dyDescent="0.15">
      <c r="C91" s="54"/>
      <c r="G91" s="55"/>
      <c r="H91" s="55"/>
      <c r="AC91" s="52"/>
      <c r="AX91" s="52"/>
      <c r="MN91" s="69"/>
      <c r="MR91" s="139"/>
      <c r="MS91" s="140"/>
    </row>
    <row r="92" spans="3:357" s="53" customFormat="1" x14ac:dyDescent="0.15">
      <c r="C92" s="54"/>
      <c r="G92" s="55"/>
      <c r="H92" s="55"/>
      <c r="AC92" s="52"/>
      <c r="AX92" s="52"/>
      <c r="MN92" s="69"/>
      <c r="MR92" s="139"/>
      <c r="MS92" s="140"/>
    </row>
    <row r="93" spans="3:357" s="53" customFormat="1" x14ac:dyDescent="0.15">
      <c r="C93" s="54"/>
      <c r="G93" s="55"/>
      <c r="H93" s="55"/>
      <c r="AC93" s="52"/>
      <c r="AX93" s="52"/>
      <c r="MN93" s="69"/>
      <c r="MR93" s="139"/>
      <c r="MS93" s="140"/>
    </row>
    <row r="94" spans="3:357" s="53" customFormat="1" x14ac:dyDescent="0.15">
      <c r="C94" s="54"/>
      <c r="G94" s="55"/>
      <c r="H94" s="55"/>
      <c r="AC94" s="52"/>
      <c r="AX94" s="52"/>
      <c r="MN94" s="69"/>
      <c r="MR94" s="139"/>
      <c r="MS94" s="140"/>
    </row>
    <row r="95" spans="3:357" s="53" customFormat="1" x14ac:dyDescent="0.15">
      <c r="C95" s="54"/>
      <c r="G95" s="55"/>
      <c r="H95" s="55"/>
      <c r="AC95" s="52"/>
      <c r="AX95" s="52"/>
      <c r="MN95" s="69"/>
      <c r="MR95" s="139"/>
      <c r="MS95" s="140"/>
    </row>
    <row r="96" spans="3:357" s="53" customFormat="1" x14ac:dyDescent="0.15">
      <c r="C96" s="54"/>
      <c r="G96" s="55"/>
      <c r="H96" s="55"/>
      <c r="AC96" s="52"/>
      <c r="AX96" s="52"/>
      <c r="MN96" s="69"/>
      <c r="MR96" s="139"/>
      <c r="MS96" s="140"/>
    </row>
    <row r="97" spans="3:357" s="53" customFormat="1" x14ac:dyDescent="0.15">
      <c r="C97" s="54"/>
      <c r="G97" s="55"/>
      <c r="H97" s="55"/>
      <c r="AC97" s="52"/>
      <c r="AX97" s="52"/>
      <c r="MN97" s="69"/>
      <c r="MR97" s="139"/>
      <c r="MS97" s="140"/>
    </row>
    <row r="98" spans="3:357" s="53" customFormat="1" x14ac:dyDescent="0.15">
      <c r="C98" s="54"/>
      <c r="G98" s="55"/>
      <c r="H98" s="55"/>
      <c r="AC98" s="52"/>
      <c r="AX98" s="52"/>
      <c r="MN98" s="69"/>
      <c r="MR98" s="139"/>
      <c r="MS98" s="140"/>
    </row>
    <row r="99" spans="3:357" s="53" customFormat="1" x14ac:dyDescent="0.15">
      <c r="C99" s="54"/>
      <c r="G99" s="55"/>
      <c r="H99" s="55"/>
      <c r="AC99" s="52"/>
      <c r="AX99" s="52"/>
      <c r="MN99" s="69"/>
      <c r="MR99" s="139"/>
      <c r="MS99" s="140"/>
    </row>
    <row r="100" spans="3:357" s="53" customFormat="1" x14ac:dyDescent="0.15">
      <c r="C100" s="54"/>
      <c r="G100" s="55"/>
      <c r="H100" s="55"/>
      <c r="AC100" s="52"/>
      <c r="AX100" s="52"/>
      <c r="MN100" s="69"/>
      <c r="MR100" s="139"/>
      <c r="MS100" s="140"/>
    </row>
    <row r="101" spans="3:357" s="53" customFormat="1" x14ac:dyDescent="0.15">
      <c r="C101" s="54"/>
      <c r="G101" s="55"/>
      <c r="H101" s="55"/>
      <c r="AC101" s="52"/>
      <c r="AX101" s="52"/>
      <c r="MN101" s="69"/>
      <c r="MR101" s="139"/>
      <c r="MS101" s="140"/>
    </row>
    <row r="102" spans="3:357" s="53" customFormat="1" x14ac:dyDescent="0.15">
      <c r="C102" s="54"/>
      <c r="G102" s="55"/>
      <c r="H102" s="55"/>
      <c r="AC102" s="52"/>
      <c r="AX102" s="52"/>
      <c r="MN102" s="69"/>
      <c r="MR102" s="139"/>
      <c r="MS102" s="140"/>
    </row>
    <row r="103" spans="3:357" s="53" customFormat="1" x14ac:dyDescent="0.15">
      <c r="C103" s="54"/>
      <c r="G103" s="55"/>
      <c r="H103" s="55"/>
      <c r="AC103" s="52"/>
      <c r="AX103" s="52"/>
      <c r="MN103" s="69"/>
      <c r="MR103" s="139"/>
      <c r="MS103" s="140"/>
    </row>
    <row r="104" spans="3:357" s="53" customFormat="1" x14ac:dyDescent="0.15">
      <c r="C104" s="54"/>
      <c r="G104" s="55"/>
      <c r="H104" s="55"/>
      <c r="AC104" s="52"/>
      <c r="AX104" s="52"/>
      <c r="MN104" s="69"/>
      <c r="MR104" s="139"/>
      <c r="MS104" s="140"/>
    </row>
    <row r="105" spans="3:357" s="53" customFormat="1" x14ac:dyDescent="0.15">
      <c r="C105" s="54"/>
      <c r="G105" s="55"/>
      <c r="H105" s="55"/>
      <c r="AC105" s="52"/>
      <c r="AX105" s="52"/>
      <c r="MN105" s="69"/>
      <c r="MR105" s="139"/>
      <c r="MS105" s="140"/>
    </row>
    <row r="106" spans="3:357" s="53" customFormat="1" x14ac:dyDescent="0.15">
      <c r="C106" s="54"/>
      <c r="G106" s="55"/>
      <c r="H106" s="55"/>
      <c r="AC106" s="52"/>
      <c r="AX106" s="52"/>
      <c r="MN106" s="69"/>
      <c r="MR106" s="139"/>
      <c r="MS106" s="140"/>
    </row>
    <row r="107" spans="3:357" s="53" customFormat="1" x14ac:dyDescent="0.15">
      <c r="C107" s="54"/>
      <c r="G107" s="55"/>
      <c r="H107" s="55"/>
      <c r="AC107" s="52"/>
      <c r="AX107" s="52"/>
      <c r="MN107" s="69"/>
      <c r="MR107" s="139"/>
      <c r="MS107" s="140"/>
    </row>
    <row r="108" spans="3:357" s="53" customFormat="1" x14ac:dyDescent="0.15">
      <c r="C108" s="54"/>
      <c r="G108" s="55"/>
      <c r="H108" s="55"/>
      <c r="AC108" s="52"/>
      <c r="AX108" s="52"/>
      <c r="MN108" s="69"/>
      <c r="MR108" s="139"/>
      <c r="MS108" s="140"/>
    </row>
    <row r="109" spans="3:357" s="53" customFormat="1" x14ac:dyDescent="0.15">
      <c r="C109" s="54"/>
      <c r="G109" s="55"/>
      <c r="H109" s="55"/>
      <c r="AC109" s="52"/>
      <c r="AX109" s="52"/>
      <c r="MN109" s="69"/>
      <c r="MR109" s="139"/>
      <c r="MS109" s="140"/>
    </row>
    <row r="110" spans="3:357" s="53" customFormat="1" x14ac:dyDescent="0.15">
      <c r="C110" s="54"/>
      <c r="G110" s="55"/>
      <c r="H110" s="55"/>
      <c r="AC110" s="52"/>
      <c r="AX110" s="52"/>
      <c r="MN110" s="69"/>
      <c r="MR110" s="139"/>
      <c r="MS110" s="140"/>
    </row>
    <row r="111" spans="3:357" s="53" customFormat="1" x14ac:dyDescent="0.15">
      <c r="C111" s="54"/>
      <c r="G111" s="55"/>
      <c r="H111" s="55"/>
      <c r="AC111" s="52"/>
      <c r="AX111" s="52"/>
      <c r="MN111" s="69"/>
      <c r="MR111" s="139"/>
      <c r="MS111" s="140"/>
    </row>
    <row r="112" spans="3:357" s="53" customFormat="1" x14ac:dyDescent="0.15">
      <c r="C112" s="54"/>
      <c r="G112" s="55"/>
      <c r="H112" s="55"/>
      <c r="AC112" s="52"/>
      <c r="AX112" s="52"/>
      <c r="MN112" s="69"/>
      <c r="MR112" s="139"/>
      <c r="MS112" s="140"/>
    </row>
    <row r="113" spans="3:357" s="53" customFormat="1" x14ac:dyDescent="0.15">
      <c r="C113" s="54"/>
      <c r="G113" s="55"/>
      <c r="H113" s="55"/>
      <c r="AC113" s="52"/>
      <c r="AX113" s="52"/>
      <c r="MN113" s="69"/>
      <c r="MR113" s="139"/>
      <c r="MS113" s="140"/>
    </row>
    <row r="114" spans="3:357" s="53" customFormat="1" x14ac:dyDescent="0.15">
      <c r="C114" s="54"/>
      <c r="G114" s="55"/>
      <c r="H114" s="55"/>
      <c r="AC114" s="52"/>
      <c r="AX114" s="52"/>
      <c r="MN114" s="69"/>
      <c r="MR114" s="139"/>
      <c r="MS114" s="140"/>
    </row>
    <row r="115" spans="3:357" s="53" customFormat="1" x14ac:dyDescent="0.15">
      <c r="C115" s="54"/>
      <c r="G115" s="55"/>
      <c r="H115" s="55"/>
      <c r="AC115" s="52"/>
      <c r="AX115" s="52"/>
      <c r="MN115" s="69"/>
      <c r="MR115" s="139"/>
      <c r="MS115" s="140"/>
    </row>
    <row r="116" spans="3:357" s="53" customFormat="1" x14ac:dyDescent="0.15">
      <c r="C116" s="54"/>
      <c r="G116" s="55"/>
      <c r="H116" s="55"/>
      <c r="AC116" s="52"/>
      <c r="AX116" s="52"/>
      <c r="MN116" s="69"/>
      <c r="MR116" s="139"/>
      <c r="MS116" s="140"/>
    </row>
    <row r="117" spans="3:357" s="53" customFormat="1" x14ac:dyDescent="0.15">
      <c r="C117" s="54"/>
      <c r="G117" s="55"/>
      <c r="H117" s="55"/>
      <c r="AC117" s="52"/>
      <c r="AX117" s="52"/>
      <c r="MN117" s="69"/>
      <c r="MR117" s="139"/>
      <c r="MS117" s="140"/>
    </row>
    <row r="118" spans="3:357" s="53" customFormat="1" x14ac:dyDescent="0.15">
      <c r="C118" s="54"/>
      <c r="G118" s="55"/>
      <c r="H118" s="55"/>
      <c r="AC118" s="52"/>
      <c r="AX118" s="52"/>
      <c r="MN118" s="69"/>
      <c r="MR118" s="139"/>
      <c r="MS118" s="140"/>
    </row>
    <row r="119" spans="3:357" s="53" customFormat="1" x14ac:dyDescent="0.15">
      <c r="C119" s="54"/>
      <c r="G119" s="55"/>
      <c r="H119" s="55"/>
      <c r="AC119" s="52"/>
      <c r="AX119" s="52"/>
      <c r="MN119" s="69"/>
      <c r="MR119" s="139"/>
      <c r="MS119" s="140"/>
    </row>
    <row r="120" spans="3:357" s="53" customFormat="1" x14ac:dyDescent="0.15">
      <c r="C120" s="54"/>
      <c r="G120" s="55"/>
      <c r="H120" s="55"/>
      <c r="AC120" s="52"/>
      <c r="AX120" s="52"/>
      <c r="MN120" s="69"/>
      <c r="MR120" s="139"/>
      <c r="MS120" s="140"/>
    </row>
    <row r="121" spans="3:357" s="53" customFormat="1" x14ac:dyDescent="0.15">
      <c r="C121" s="54"/>
      <c r="G121" s="55"/>
      <c r="H121" s="55"/>
      <c r="AC121" s="52"/>
      <c r="AX121" s="52"/>
      <c r="MN121" s="69"/>
      <c r="MR121" s="139"/>
      <c r="MS121" s="140"/>
    </row>
    <row r="122" spans="3:357" s="53" customFormat="1" x14ac:dyDescent="0.15">
      <c r="C122" s="54"/>
      <c r="G122" s="55"/>
      <c r="H122" s="55"/>
      <c r="AC122" s="52"/>
      <c r="AX122" s="52"/>
      <c r="MN122" s="69"/>
      <c r="MR122" s="139"/>
      <c r="MS122" s="140"/>
    </row>
    <row r="123" spans="3:357" s="53" customFormat="1" x14ac:dyDescent="0.15">
      <c r="C123" s="54"/>
      <c r="G123" s="55"/>
      <c r="H123" s="55"/>
      <c r="AC123" s="52"/>
      <c r="AX123" s="52"/>
      <c r="MN123" s="69"/>
      <c r="MR123" s="139"/>
      <c r="MS123" s="140"/>
    </row>
    <row r="124" spans="3:357" s="53" customFormat="1" x14ac:dyDescent="0.15">
      <c r="C124" s="54"/>
      <c r="G124" s="55"/>
      <c r="H124" s="55"/>
      <c r="AC124" s="52"/>
      <c r="AX124" s="52"/>
      <c r="MN124" s="69"/>
      <c r="MR124" s="139"/>
      <c r="MS124" s="140"/>
    </row>
    <row r="125" spans="3:357" s="53" customFormat="1" x14ac:dyDescent="0.15">
      <c r="C125" s="54"/>
      <c r="G125" s="55"/>
      <c r="H125" s="55"/>
      <c r="AC125" s="52"/>
      <c r="AX125" s="52"/>
      <c r="MN125" s="69"/>
      <c r="MR125" s="139"/>
      <c r="MS125" s="140"/>
    </row>
    <row r="126" spans="3:357" s="53" customFormat="1" x14ac:dyDescent="0.15">
      <c r="C126" s="54"/>
      <c r="G126" s="55"/>
      <c r="H126" s="55"/>
      <c r="AC126" s="52"/>
      <c r="AX126" s="52"/>
      <c r="MN126" s="69"/>
      <c r="MR126" s="139"/>
      <c r="MS126" s="140"/>
    </row>
    <row r="127" spans="3:357" s="53" customFormat="1" x14ac:dyDescent="0.15">
      <c r="C127" s="54"/>
      <c r="G127" s="55"/>
      <c r="H127" s="55"/>
      <c r="AC127" s="52"/>
      <c r="AX127" s="52"/>
      <c r="MN127" s="69"/>
      <c r="MR127" s="139"/>
      <c r="MS127" s="140"/>
    </row>
    <row r="128" spans="3:357" s="53" customFormat="1" x14ac:dyDescent="0.15">
      <c r="C128" s="54"/>
      <c r="G128" s="55"/>
      <c r="H128" s="55"/>
      <c r="AC128" s="52"/>
      <c r="AX128" s="52"/>
      <c r="MN128" s="69"/>
      <c r="MR128" s="139"/>
      <c r="MS128" s="140"/>
    </row>
    <row r="129" spans="3:357" s="53" customFormat="1" x14ac:dyDescent="0.15">
      <c r="C129" s="54"/>
      <c r="G129" s="55"/>
      <c r="H129" s="55"/>
      <c r="AC129" s="52"/>
      <c r="AX129" s="52"/>
      <c r="MN129" s="69"/>
      <c r="MR129" s="139"/>
      <c r="MS129" s="140"/>
    </row>
    <row r="130" spans="3:357" s="53" customFormat="1" x14ac:dyDescent="0.15">
      <c r="C130" s="54"/>
      <c r="G130" s="55"/>
      <c r="H130" s="55"/>
      <c r="AC130" s="52"/>
      <c r="AX130" s="52"/>
      <c r="MN130" s="69"/>
      <c r="MR130" s="139"/>
      <c r="MS130" s="140"/>
    </row>
    <row r="131" spans="3:357" s="53" customFormat="1" x14ac:dyDescent="0.15">
      <c r="C131" s="54"/>
      <c r="G131" s="55"/>
      <c r="H131" s="55"/>
      <c r="AC131" s="52"/>
      <c r="AX131" s="52"/>
      <c r="MN131" s="69"/>
      <c r="MR131" s="139"/>
      <c r="MS131" s="140"/>
    </row>
    <row r="132" spans="3:357" s="53" customFormat="1" x14ac:dyDescent="0.15">
      <c r="C132" s="54"/>
      <c r="G132" s="55"/>
      <c r="H132" s="55"/>
      <c r="AC132" s="52"/>
      <c r="AX132" s="52"/>
      <c r="MN132" s="69"/>
      <c r="MR132" s="139"/>
      <c r="MS132" s="140"/>
    </row>
    <row r="133" spans="3:357" s="53" customFormat="1" x14ac:dyDescent="0.15">
      <c r="C133" s="54"/>
      <c r="G133" s="55"/>
      <c r="H133" s="55"/>
      <c r="AC133" s="52"/>
      <c r="AX133" s="52"/>
      <c r="MN133" s="69"/>
      <c r="MR133" s="139"/>
      <c r="MS133" s="140"/>
    </row>
    <row r="134" spans="3:357" s="53" customFormat="1" x14ac:dyDescent="0.15">
      <c r="C134" s="54"/>
      <c r="G134" s="55"/>
      <c r="H134" s="55"/>
      <c r="AC134" s="52"/>
      <c r="AX134" s="52"/>
      <c r="MN134" s="69"/>
      <c r="MR134" s="139"/>
      <c r="MS134" s="140"/>
    </row>
    <row r="135" spans="3:357" s="53" customFormat="1" x14ac:dyDescent="0.15">
      <c r="C135" s="54"/>
      <c r="G135" s="55"/>
      <c r="H135" s="55"/>
      <c r="AC135" s="52"/>
      <c r="AX135" s="52"/>
      <c r="MN135" s="69"/>
      <c r="MR135" s="139"/>
      <c r="MS135" s="140"/>
    </row>
    <row r="136" spans="3:357" s="53" customFormat="1" x14ac:dyDescent="0.15">
      <c r="C136" s="54"/>
      <c r="G136" s="55"/>
      <c r="H136" s="55"/>
      <c r="AC136" s="52"/>
      <c r="AX136" s="52"/>
      <c r="MN136" s="69"/>
      <c r="MR136" s="139"/>
      <c r="MS136" s="140"/>
    </row>
    <row r="137" spans="3:357" s="53" customFormat="1" x14ac:dyDescent="0.15">
      <c r="C137" s="54"/>
      <c r="G137" s="55"/>
      <c r="H137" s="55"/>
      <c r="AC137" s="52"/>
      <c r="AX137" s="52"/>
      <c r="MN137" s="69"/>
      <c r="MR137" s="139"/>
      <c r="MS137" s="140"/>
    </row>
    <row r="138" spans="3:357" s="53" customFormat="1" x14ac:dyDescent="0.15">
      <c r="C138" s="54"/>
      <c r="G138" s="55"/>
      <c r="H138" s="55"/>
      <c r="AC138" s="52"/>
      <c r="AX138" s="52"/>
      <c r="MN138" s="69"/>
      <c r="MR138" s="139"/>
      <c r="MS138" s="140"/>
    </row>
    <row r="139" spans="3:357" s="53" customFormat="1" x14ac:dyDescent="0.15">
      <c r="C139" s="54"/>
      <c r="G139" s="55"/>
      <c r="H139" s="55"/>
      <c r="AC139" s="52"/>
      <c r="AX139" s="52"/>
      <c r="MN139" s="69"/>
      <c r="MR139" s="139"/>
      <c r="MS139" s="140"/>
    </row>
    <row r="140" spans="3:357" s="53" customFormat="1" x14ac:dyDescent="0.15">
      <c r="C140" s="54"/>
      <c r="G140" s="55"/>
      <c r="H140" s="55"/>
      <c r="AC140" s="52"/>
      <c r="AX140" s="52"/>
      <c r="MN140" s="69"/>
      <c r="MR140" s="139"/>
      <c r="MS140" s="140"/>
    </row>
    <row r="141" spans="3:357" s="53" customFormat="1" x14ac:dyDescent="0.15">
      <c r="C141" s="54"/>
      <c r="G141" s="55"/>
      <c r="H141" s="55"/>
      <c r="AC141" s="52"/>
      <c r="AX141" s="52"/>
      <c r="MN141" s="69"/>
      <c r="MR141" s="139"/>
      <c r="MS141" s="140"/>
    </row>
    <row r="142" spans="3:357" s="53" customFormat="1" x14ac:dyDescent="0.15">
      <c r="C142" s="54"/>
      <c r="G142" s="55"/>
      <c r="H142" s="55"/>
      <c r="AC142" s="52"/>
      <c r="AX142" s="52"/>
      <c r="MN142" s="69"/>
      <c r="MR142" s="139"/>
      <c r="MS142" s="140"/>
    </row>
    <row r="143" spans="3:357" s="53" customFormat="1" x14ac:dyDescent="0.15">
      <c r="C143" s="54"/>
      <c r="G143" s="55"/>
      <c r="H143" s="55"/>
      <c r="AC143" s="52"/>
      <c r="AX143" s="52"/>
      <c r="MN143" s="69"/>
      <c r="MR143" s="139"/>
      <c r="MS143" s="140"/>
    </row>
    <row r="144" spans="3:357" s="53" customFormat="1" x14ac:dyDescent="0.15">
      <c r="C144" s="54"/>
      <c r="G144" s="55"/>
      <c r="H144" s="55"/>
      <c r="AC144" s="52"/>
      <c r="AX144" s="52"/>
      <c r="MN144" s="69"/>
      <c r="MR144" s="139"/>
      <c r="MS144" s="140"/>
    </row>
    <row r="145" spans="3:357" s="53" customFormat="1" x14ac:dyDescent="0.15">
      <c r="C145" s="54"/>
      <c r="G145" s="55"/>
      <c r="H145" s="55"/>
      <c r="AC145" s="52"/>
      <c r="AX145" s="52"/>
      <c r="MN145" s="69"/>
      <c r="MR145" s="139"/>
      <c r="MS145" s="140"/>
    </row>
    <row r="146" spans="3:357" s="53" customFormat="1" x14ac:dyDescent="0.15">
      <c r="C146" s="54"/>
      <c r="G146" s="55"/>
      <c r="H146" s="55"/>
      <c r="AC146" s="52"/>
      <c r="AX146" s="52"/>
      <c r="MN146" s="69"/>
      <c r="MR146" s="139"/>
      <c r="MS146" s="140"/>
    </row>
    <row r="147" spans="3:357" s="53" customFormat="1" x14ac:dyDescent="0.15">
      <c r="C147" s="54"/>
      <c r="G147" s="55"/>
      <c r="H147" s="55"/>
      <c r="AC147" s="52"/>
      <c r="AX147" s="52"/>
      <c r="MN147" s="69"/>
      <c r="MR147" s="139"/>
      <c r="MS147" s="140"/>
    </row>
    <row r="148" spans="3:357" s="53" customFormat="1" x14ac:dyDescent="0.15">
      <c r="C148" s="54"/>
      <c r="G148" s="55"/>
      <c r="H148" s="55"/>
      <c r="AC148" s="52"/>
      <c r="AX148" s="52"/>
      <c r="MN148" s="69"/>
      <c r="MR148" s="139"/>
      <c r="MS148" s="140"/>
    </row>
    <row r="149" spans="3:357" s="53" customFormat="1" x14ac:dyDescent="0.15">
      <c r="C149" s="54"/>
      <c r="G149" s="55"/>
      <c r="H149" s="55"/>
      <c r="AC149" s="52"/>
      <c r="AX149" s="52"/>
      <c r="MN149" s="69"/>
      <c r="MR149" s="139"/>
      <c r="MS149" s="140"/>
    </row>
    <row r="150" spans="3:357" s="53" customFormat="1" x14ac:dyDescent="0.15">
      <c r="C150" s="54"/>
      <c r="G150" s="55"/>
      <c r="H150" s="55"/>
      <c r="AC150" s="52"/>
      <c r="AX150" s="52"/>
      <c r="MN150" s="69"/>
      <c r="MR150" s="139"/>
      <c r="MS150" s="140"/>
    </row>
    <row r="151" spans="3:357" s="53" customFormat="1" x14ac:dyDescent="0.15">
      <c r="C151" s="54"/>
      <c r="G151" s="55"/>
      <c r="H151" s="55"/>
      <c r="AC151" s="52"/>
      <c r="AX151" s="52"/>
      <c r="MN151" s="69"/>
      <c r="MR151" s="139"/>
      <c r="MS151" s="140"/>
    </row>
    <row r="152" spans="3:357" s="53" customFormat="1" x14ac:dyDescent="0.15">
      <c r="C152" s="54"/>
      <c r="G152" s="55"/>
      <c r="H152" s="55"/>
      <c r="AC152" s="52"/>
      <c r="AX152" s="52"/>
      <c r="MN152" s="69"/>
      <c r="MR152" s="139"/>
      <c r="MS152" s="140"/>
    </row>
    <row r="153" spans="3:357" s="53" customFormat="1" x14ac:dyDescent="0.15">
      <c r="C153" s="54"/>
      <c r="G153" s="55"/>
      <c r="H153" s="55"/>
      <c r="AC153" s="52"/>
      <c r="AX153" s="52"/>
      <c r="MN153" s="69"/>
      <c r="MR153" s="139"/>
      <c r="MS153" s="140"/>
    </row>
    <row r="154" spans="3:357" s="53" customFormat="1" x14ac:dyDescent="0.15">
      <c r="C154" s="54"/>
      <c r="G154" s="55"/>
      <c r="H154" s="55"/>
      <c r="AC154" s="52"/>
      <c r="AX154" s="52"/>
      <c r="MN154" s="69"/>
      <c r="MR154" s="139"/>
      <c r="MS154" s="140"/>
    </row>
    <row r="155" spans="3:357" s="53" customFormat="1" x14ac:dyDescent="0.15">
      <c r="C155" s="54"/>
      <c r="G155" s="55"/>
      <c r="H155" s="55"/>
      <c r="AC155" s="52"/>
      <c r="AX155" s="52"/>
      <c r="MN155" s="69"/>
      <c r="MR155" s="139"/>
      <c r="MS155" s="140"/>
    </row>
    <row r="156" spans="3:357" s="53" customFormat="1" x14ac:dyDescent="0.15">
      <c r="C156" s="54"/>
      <c r="G156" s="55"/>
      <c r="H156" s="55"/>
      <c r="AC156" s="52"/>
      <c r="AX156" s="52"/>
      <c r="MN156" s="69"/>
      <c r="MR156" s="139"/>
      <c r="MS156" s="140"/>
    </row>
    <row r="157" spans="3:357" s="53" customFormat="1" x14ac:dyDescent="0.15">
      <c r="C157" s="54"/>
      <c r="G157" s="55"/>
      <c r="H157" s="55"/>
      <c r="AC157" s="52"/>
      <c r="AX157" s="52"/>
      <c r="MN157" s="69"/>
      <c r="MR157" s="139"/>
      <c r="MS157" s="140"/>
    </row>
    <row r="158" spans="3:357" s="53" customFormat="1" x14ac:dyDescent="0.15">
      <c r="C158" s="54"/>
      <c r="G158" s="55"/>
      <c r="H158" s="55"/>
      <c r="AC158" s="52"/>
      <c r="AX158" s="52"/>
      <c r="MN158" s="69"/>
      <c r="MR158" s="139"/>
      <c r="MS158" s="140"/>
    </row>
    <row r="159" spans="3:357" s="53" customFormat="1" x14ac:dyDescent="0.15">
      <c r="C159" s="54"/>
      <c r="G159" s="55"/>
      <c r="H159" s="55"/>
      <c r="AC159" s="52"/>
      <c r="AX159" s="52"/>
      <c r="MN159" s="69"/>
      <c r="MR159" s="139"/>
      <c r="MS159" s="140"/>
    </row>
    <row r="160" spans="3:357" s="53" customFormat="1" x14ac:dyDescent="0.15">
      <c r="C160" s="54"/>
      <c r="G160" s="55"/>
      <c r="H160" s="55"/>
      <c r="AC160" s="52"/>
      <c r="AX160" s="52"/>
      <c r="MN160" s="69"/>
      <c r="MR160" s="139"/>
      <c r="MS160" s="140"/>
    </row>
    <row r="161" spans="3:357" s="53" customFormat="1" x14ac:dyDescent="0.15">
      <c r="C161" s="54"/>
      <c r="G161" s="55"/>
      <c r="H161" s="55"/>
      <c r="AC161" s="52"/>
      <c r="AX161" s="52"/>
      <c r="MN161" s="69"/>
      <c r="MR161" s="139"/>
      <c r="MS161" s="140"/>
    </row>
    <row r="162" spans="3:357" s="53" customFormat="1" x14ac:dyDescent="0.15">
      <c r="C162" s="54"/>
      <c r="G162" s="55"/>
      <c r="H162" s="55"/>
      <c r="AC162" s="52"/>
      <c r="AX162" s="52"/>
      <c r="MN162" s="69"/>
      <c r="MR162" s="139"/>
      <c r="MS162" s="140"/>
    </row>
    <row r="163" spans="3:357" s="53" customFormat="1" x14ac:dyDescent="0.15">
      <c r="C163" s="54"/>
      <c r="G163" s="55"/>
      <c r="H163" s="55"/>
      <c r="AC163" s="52"/>
      <c r="AX163" s="52"/>
      <c r="MN163" s="69"/>
      <c r="MR163" s="139"/>
      <c r="MS163" s="140"/>
    </row>
    <row r="164" spans="3:357" s="53" customFormat="1" x14ac:dyDescent="0.15">
      <c r="C164" s="54"/>
      <c r="G164" s="55"/>
      <c r="H164" s="55"/>
      <c r="AC164" s="52"/>
      <c r="AX164" s="52"/>
      <c r="MN164" s="69"/>
      <c r="MR164" s="139"/>
      <c r="MS164" s="140"/>
    </row>
    <row r="165" spans="3:357" s="53" customFormat="1" x14ac:dyDescent="0.15">
      <c r="C165" s="54"/>
      <c r="G165" s="55"/>
      <c r="H165" s="55"/>
      <c r="AC165" s="52"/>
      <c r="AX165" s="52"/>
      <c r="MN165" s="69"/>
      <c r="MR165" s="139"/>
      <c r="MS165" s="140"/>
    </row>
    <row r="166" spans="3:357" s="53" customFormat="1" x14ac:dyDescent="0.15">
      <c r="C166" s="54"/>
      <c r="G166" s="55"/>
      <c r="H166" s="55"/>
      <c r="AC166" s="52"/>
      <c r="AX166" s="52"/>
      <c r="MN166" s="69"/>
      <c r="MR166" s="139"/>
      <c r="MS166" s="140"/>
    </row>
    <row r="167" spans="3:357" s="53" customFormat="1" x14ac:dyDescent="0.15">
      <c r="C167" s="54"/>
      <c r="G167" s="55"/>
      <c r="H167" s="55"/>
      <c r="AC167" s="52"/>
      <c r="AX167" s="52"/>
      <c r="MN167" s="69"/>
      <c r="MR167" s="139"/>
      <c r="MS167" s="140"/>
    </row>
    <row r="168" spans="3:357" s="53" customFormat="1" x14ac:dyDescent="0.15">
      <c r="C168" s="54"/>
      <c r="G168" s="55"/>
      <c r="H168" s="55"/>
      <c r="AC168" s="52"/>
      <c r="AX168" s="52"/>
      <c r="MN168" s="69"/>
      <c r="MR168" s="139"/>
      <c r="MS168" s="140"/>
    </row>
    <row r="169" spans="3:357" s="53" customFormat="1" x14ac:dyDescent="0.15">
      <c r="C169" s="54"/>
      <c r="G169" s="55"/>
      <c r="H169" s="55"/>
      <c r="AC169" s="52"/>
      <c r="AX169" s="52"/>
      <c r="MN169" s="69"/>
      <c r="MR169" s="139"/>
      <c r="MS169" s="140"/>
    </row>
    <row r="170" spans="3:357" s="53" customFormat="1" x14ac:dyDescent="0.15">
      <c r="C170" s="54"/>
      <c r="G170" s="55"/>
      <c r="H170" s="55"/>
      <c r="AC170" s="52"/>
      <c r="AX170" s="52"/>
      <c r="MN170" s="69"/>
      <c r="MR170" s="139"/>
      <c r="MS170" s="140"/>
    </row>
    <row r="171" spans="3:357" s="53" customFormat="1" x14ac:dyDescent="0.15">
      <c r="C171" s="54"/>
      <c r="G171" s="55"/>
      <c r="H171" s="55"/>
      <c r="AC171" s="52"/>
      <c r="AX171" s="52"/>
      <c r="MN171" s="69"/>
      <c r="MR171" s="139"/>
      <c r="MS171" s="140"/>
    </row>
    <row r="172" spans="3:357" s="53" customFormat="1" x14ac:dyDescent="0.15">
      <c r="C172" s="54"/>
      <c r="G172" s="55"/>
      <c r="H172" s="55"/>
      <c r="AC172" s="52"/>
      <c r="AX172" s="52"/>
      <c r="MN172" s="69"/>
      <c r="MR172" s="139"/>
      <c r="MS172" s="140"/>
    </row>
    <row r="173" spans="3:357" s="53" customFormat="1" x14ac:dyDescent="0.15">
      <c r="C173" s="54"/>
      <c r="G173" s="55"/>
      <c r="H173" s="55"/>
      <c r="AC173" s="52"/>
      <c r="AX173" s="52"/>
      <c r="MN173" s="69"/>
      <c r="MR173" s="139"/>
      <c r="MS173" s="140"/>
    </row>
    <row r="174" spans="3:357" s="53" customFormat="1" x14ac:dyDescent="0.15">
      <c r="C174" s="54"/>
      <c r="G174" s="55"/>
      <c r="H174" s="55"/>
      <c r="AC174" s="52"/>
      <c r="AX174" s="52"/>
      <c r="MN174" s="69"/>
      <c r="MR174" s="139"/>
      <c r="MS174" s="140"/>
    </row>
    <row r="175" spans="3:357" s="53" customFormat="1" x14ac:dyDescent="0.15">
      <c r="C175" s="54"/>
      <c r="G175" s="55"/>
      <c r="H175" s="55"/>
      <c r="AC175" s="52"/>
      <c r="AX175" s="52"/>
      <c r="MN175" s="69"/>
      <c r="MR175" s="139"/>
      <c r="MS175" s="140"/>
    </row>
    <row r="176" spans="3:357" s="53" customFormat="1" x14ac:dyDescent="0.15">
      <c r="C176" s="54"/>
      <c r="G176" s="55"/>
      <c r="H176" s="55"/>
      <c r="AC176" s="52"/>
      <c r="AX176" s="52"/>
      <c r="MN176" s="69"/>
      <c r="MR176" s="139"/>
      <c r="MS176" s="140"/>
    </row>
    <row r="177" spans="3:357" s="53" customFormat="1" x14ac:dyDescent="0.15">
      <c r="C177" s="54"/>
      <c r="G177" s="55"/>
      <c r="H177" s="55"/>
      <c r="AC177" s="52"/>
      <c r="AX177" s="52"/>
      <c r="MN177" s="69"/>
      <c r="MR177" s="139"/>
      <c r="MS177" s="140"/>
    </row>
    <row r="178" spans="3:357" s="53" customFormat="1" x14ac:dyDescent="0.15">
      <c r="C178" s="54"/>
      <c r="G178" s="55"/>
      <c r="H178" s="55"/>
      <c r="AC178" s="52"/>
      <c r="AX178" s="52"/>
      <c r="MN178" s="69"/>
      <c r="MR178" s="139"/>
      <c r="MS178" s="140"/>
    </row>
    <row r="179" spans="3:357" s="53" customFormat="1" x14ac:dyDescent="0.15">
      <c r="C179" s="54"/>
      <c r="G179" s="55"/>
      <c r="H179" s="55"/>
      <c r="AC179" s="52"/>
      <c r="AX179" s="52"/>
      <c r="MN179" s="69"/>
      <c r="MR179" s="139"/>
      <c r="MS179" s="140"/>
    </row>
    <row r="180" spans="3:357" s="53" customFormat="1" x14ac:dyDescent="0.15">
      <c r="C180" s="54"/>
      <c r="G180" s="55"/>
      <c r="H180" s="55"/>
      <c r="AC180" s="52"/>
      <c r="AX180" s="52"/>
      <c r="MN180" s="69"/>
      <c r="MR180" s="139"/>
      <c r="MS180" s="140"/>
    </row>
    <row r="181" spans="3:357" s="53" customFormat="1" x14ac:dyDescent="0.15">
      <c r="C181" s="54"/>
      <c r="G181" s="55"/>
      <c r="H181" s="55"/>
      <c r="AC181" s="52"/>
      <c r="AX181" s="52"/>
      <c r="MN181" s="69"/>
      <c r="MR181" s="139"/>
      <c r="MS181" s="140"/>
    </row>
    <row r="182" spans="3:357" s="53" customFormat="1" x14ac:dyDescent="0.15">
      <c r="C182" s="54"/>
      <c r="G182" s="55"/>
      <c r="H182" s="55"/>
      <c r="AC182" s="52"/>
      <c r="AX182" s="52"/>
      <c r="MN182" s="69"/>
      <c r="MR182" s="139"/>
      <c r="MS182" s="140"/>
    </row>
    <row r="183" spans="3:357" s="53" customFormat="1" x14ac:dyDescent="0.15">
      <c r="C183" s="54"/>
      <c r="G183" s="55"/>
      <c r="H183" s="55"/>
      <c r="AC183" s="52"/>
      <c r="AX183" s="52"/>
      <c r="MN183" s="69"/>
      <c r="MR183" s="139"/>
      <c r="MS183" s="140"/>
    </row>
    <row r="184" spans="3:357" s="53" customFormat="1" x14ac:dyDescent="0.15">
      <c r="C184" s="54"/>
      <c r="G184" s="55"/>
      <c r="H184" s="55"/>
      <c r="AC184" s="52"/>
      <c r="AX184" s="52"/>
      <c r="MN184" s="69"/>
      <c r="MR184" s="139"/>
      <c r="MS184" s="140"/>
    </row>
    <row r="185" spans="3:357" s="53" customFormat="1" x14ac:dyDescent="0.15">
      <c r="C185" s="54"/>
      <c r="G185" s="55"/>
      <c r="H185" s="55"/>
      <c r="AC185" s="52"/>
      <c r="AX185" s="52"/>
      <c r="MN185" s="69"/>
      <c r="MR185" s="139"/>
      <c r="MS185" s="140"/>
    </row>
    <row r="186" spans="3:357" s="53" customFormat="1" x14ac:dyDescent="0.15">
      <c r="C186" s="54"/>
      <c r="G186" s="55"/>
      <c r="H186" s="55"/>
      <c r="AC186" s="52"/>
      <c r="AX186" s="52"/>
      <c r="MN186" s="69"/>
      <c r="MR186" s="139"/>
      <c r="MS186" s="140"/>
    </row>
    <row r="187" spans="3:357" s="53" customFormat="1" x14ac:dyDescent="0.15">
      <c r="C187" s="54"/>
      <c r="G187" s="55"/>
      <c r="H187" s="55"/>
      <c r="AC187" s="52"/>
      <c r="AX187" s="52"/>
      <c r="MN187" s="69"/>
      <c r="MR187" s="139"/>
      <c r="MS187" s="140"/>
    </row>
    <row r="188" spans="3:357" s="53" customFormat="1" x14ac:dyDescent="0.15">
      <c r="C188" s="54"/>
      <c r="G188" s="55"/>
      <c r="H188" s="55"/>
      <c r="AC188" s="52"/>
      <c r="AX188" s="52"/>
      <c r="MN188" s="69"/>
      <c r="MR188" s="139"/>
      <c r="MS188" s="140"/>
    </row>
    <row r="189" spans="3:357" s="53" customFormat="1" x14ac:dyDescent="0.15">
      <c r="C189" s="54"/>
      <c r="G189" s="55"/>
      <c r="H189" s="55"/>
      <c r="AC189" s="52"/>
      <c r="AX189" s="52"/>
      <c r="MN189" s="69"/>
      <c r="MR189" s="139"/>
      <c r="MS189" s="140"/>
    </row>
    <row r="190" spans="3:357" s="53" customFormat="1" x14ac:dyDescent="0.15">
      <c r="C190" s="54"/>
      <c r="G190" s="55"/>
      <c r="H190" s="55"/>
      <c r="AC190" s="52"/>
      <c r="AX190" s="52"/>
      <c r="MN190" s="69"/>
      <c r="MR190" s="139"/>
      <c r="MS190" s="140"/>
    </row>
    <row r="191" spans="3:357" s="53" customFormat="1" x14ac:dyDescent="0.15">
      <c r="C191" s="54"/>
      <c r="G191" s="55"/>
      <c r="H191" s="55"/>
      <c r="AC191" s="52"/>
      <c r="AX191" s="52"/>
      <c r="MN191" s="69"/>
      <c r="MR191" s="139"/>
      <c r="MS191" s="140"/>
    </row>
    <row r="192" spans="3:357" s="53" customFormat="1" x14ac:dyDescent="0.15">
      <c r="C192" s="54"/>
      <c r="G192" s="55"/>
      <c r="H192" s="55"/>
      <c r="AC192" s="52"/>
      <c r="AX192" s="52"/>
      <c r="MN192" s="69"/>
      <c r="MR192" s="139"/>
      <c r="MS192" s="140"/>
    </row>
    <row r="193" spans="3:357" s="53" customFormat="1" x14ac:dyDescent="0.15">
      <c r="C193" s="54"/>
      <c r="G193" s="55"/>
      <c r="H193" s="55"/>
      <c r="AC193" s="52"/>
      <c r="AX193" s="52"/>
      <c r="MN193" s="69"/>
      <c r="MR193" s="139"/>
      <c r="MS193" s="140"/>
    </row>
    <row r="194" spans="3:357" s="53" customFormat="1" x14ac:dyDescent="0.15">
      <c r="C194" s="54"/>
      <c r="G194" s="55"/>
      <c r="H194" s="55"/>
      <c r="AC194" s="52"/>
      <c r="AX194" s="52"/>
      <c r="MN194" s="69"/>
      <c r="MR194" s="139"/>
      <c r="MS194" s="140"/>
    </row>
    <row r="195" spans="3:357" s="53" customFormat="1" x14ac:dyDescent="0.15">
      <c r="C195" s="54"/>
      <c r="G195" s="55"/>
      <c r="H195" s="55"/>
      <c r="AC195" s="52"/>
      <c r="AX195" s="52"/>
      <c r="MN195" s="69"/>
      <c r="MR195" s="139"/>
      <c r="MS195" s="140"/>
    </row>
    <row r="196" spans="3:357" s="53" customFormat="1" x14ac:dyDescent="0.15">
      <c r="C196" s="54"/>
      <c r="G196" s="55"/>
      <c r="H196" s="55"/>
      <c r="AC196" s="52"/>
      <c r="AX196" s="52"/>
      <c r="MN196" s="69"/>
      <c r="MR196" s="139"/>
      <c r="MS196" s="140"/>
    </row>
    <row r="197" spans="3:357" s="53" customFormat="1" x14ac:dyDescent="0.15">
      <c r="C197" s="54"/>
      <c r="G197" s="55"/>
      <c r="H197" s="55"/>
      <c r="AC197" s="52"/>
      <c r="AX197" s="52"/>
      <c r="MN197" s="69"/>
      <c r="MR197" s="139"/>
      <c r="MS197" s="140"/>
    </row>
    <row r="198" spans="3:357" s="53" customFormat="1" x14ac:dyDescent="0.15">
      <c r="C198" s="54"/>
      <c r="G198" s="55"/>
      <c r="H198" s="55"/>
      <c r="AC198" s="52"/>
      <c r="AX198" s="52"/>
      <c r="MN198" s="69"/>
      <c r="MR198" s="139"/>
      <c r="MS198" s="140"/>
    </row>
    <row r="199" spans="3:357" s="53" customFormat="1" x14ac:dyDescent="0.15">
      <c r="C199" s="54"/>
      <c r="G199" s="55"/>
      <c r="H199" s="55"/>
      <c r="AC199" s="52"/>
      <c r="AX199" s="52"/>
      <c r="MN199" s="69"/>
      <c r="MR199" s="139"/>
      <c r="MS199" s="140"/>
    </row>
    <row r="200" spans="3:357" s="53" customFormat="1" x14ac:dyDescent="0.15">
      <c r="C200" s="54"/>
      <c r="G200" s="55"/>
      <c r="H200" s="55"/>
      <c r="AC200" s="52"/>
      <c r="AX200" s="52"/>
      <c r="MN200" s="69"/>
      <c r="MR200" s="139"/>
      <c r="MS200" s="140"/>
    </row>
    <row r="201" spans="3:357" s="53" customFormat="1" x14ac:dyDescent="0.15">
      <c r="C201" s="54"/>
      <c r="G201" s="55"/>
      <c r="H201" s="55"/>
      <c r="AC201" s="52"/>
      <c r="AX201" s="52"/>
      <c r="MN201" s="69"/>
      <c r="MR201" s="139"/>
      <c r="MS201" s="140"/>
    </row>
    <row r="202" spans="3:357" s="53" customFormat="1" x14ac:dyDescent="0.15">
      <c r="C202" s="54"/>
      <c r="G202" s="55"/>
      <c r="H202" s="55"/>
      <c r="AC202" s="52"/>
      <c r="AX202" s="52"/>
      <c r="MN202" s="69"/>
      <c r="MR202" s="139"/>
      <c r="MS202" s="140"/>
    </row>
    <row r="203" spans="3:357" s="53" customFormat="1" x14ac:dyDescent="0.15">
      <c r="C203" s="54"/>
      <c r="G203" s="55"/>
      <c r="H203" s="55"/>
      <c r="AC203" s="52"/>
      <c r="AX203" s="52"/>
      <c r="MN203" s="69"/>
      <c r="MR203" s="139"/>
      <c r="MS203" s="140"/>
    </row>
    <row r="204" spans="3:357" s="53" customFormat="1" x14ac:dyDescent="0.15">
      <c r="C204" s="54"/>
      <c r="G204" s="55"/>
      <c r="H204" s="55"/>
      <c r="AC204" s="52"/>
      <c r="AX204" s="52"/>
      <c r="MN204" s="69"/>
      <c r="MR204" s="139"/>
      <c r="MS204" s="140"/>
    </row>
    <row r="205" spans="3:357" s="53" customFormat="1" x14ac:dyDescent="0.15">
      <c r="C205" s="54"/>
      <c r="G205" s="55"/>
      <c r="H205" s="55"/>
      <c r="AC205" s="52"/>
      <c r="AX205" s="52"/>
      <c r="MN205" s="69"/>
      <c r="MR205" s="139"/>
      <c r="MS205" s="140"/>
    </row>
    <row r="206" spans="3:357" s="53" customFormat="1" x14ac:dyDescent="0.15">
      <c r="C206" s="54"/>
      <c r="G206" s="55"/>
      <c r="H206" s="55"/>
      <c r="AC206" s="52"/>
      <c r="AX206" s="52"/>
      <c r="MN206" s="69"/>
      <c r="MR206" s="139"/>
      <c r="MS206" s="140"/>
    </row>
    <row r="207" spans="3:357" s="53" customFormat="1" x14ac:dyDescent="0.15">
      <c r="C207" s="54"/>
      <c r="G207" s="55"/>
      <c r="H207" s="55"/>
      <c r="AC207" s="52"/>
      <c r="AX207" s="52"/>
      <c r="MN207" s="69"/>
      <c r="MR207" s="139"/>
      <c r="MS207" s="140"/>
    </row>
    <row r="208" spans="3:357" s="53" customFormat="1" x14ac:dyDescent="0.15">
      <c r="C208" s="54"/>
      <c r="G208" s="55"/>
      <c r="H208" s="55"/>
      <c r="AC208" s="52"/>
      <c r="AX208" s="52"/>
      <c r="MN208" s="69"/>
      <c r="MR208" s="139"/>
      <c r="MS208" s="140"/>
    </row>
    <row r="209" spans="3:357" s="53" customFormat="1" x14ac:dyDescent="0.15">
      <c r="C209" s="54"/>
      <c r="G209" s="55"/>
      <c r="H209" s="55"/>
      <c r="AC209" s="52"/>
      <c r="AX209" s="52"/>
      <c r="MN209" s="69"/>
      <c r="MR209" s="139"/>
      <c r="MS209" s="140"/>
    </row>
    <row r="210" spans="3:357" s="53" customFormat="1" x14ac:dyDescent="0.15">
      <c r="C210" s="54"/>
      <c r="G210" s="55"/>
      <c r="H210" s="55"/>
      <c r="AC210" s="52"/>
      <c r="AX210" s="52"/>
      <c r="MN210" s="69"/>
      <c r="MR210" s="139"/>
      <c r="MS210" s="140"/>
    </row>
    <row r="211" spans="3:357" s="53" customFormat="1" x14ac:dyDescent="0.15">
      <c r="C211" s="54"/>
      <c r="G211" s="55"/>
      <c r="H211" s="55"/>
      <c r="AC211" s="52"/>
      <c r="AX211" s="52"/>
      <c r="MN211" s="69"/>
      <c r="MR211" s="139"/>
      <c r="MS211" s="140"/>
    </row>
    <row r="212" spans="3:357" s="53" customFormat="1" x14ac:dyDescent="0.15">
      <c r="C212" s="54"/>
      <c r="G212" s="55"/>
      <c r="H212" s="55"/>
      <c r="AC212" s="52"/>
      <c r="AX212" s="52"/>
      <c r="MN212" s="69"/>
      <c r="MR212" s="139"/>
      <c r="MS212" s="140"/>
    </row>
    <row r="213" spans="3:357" s="53" customFormat="1" x14ac:dyDescent="0.15">
      <c r="C213" s="54"/>
      <c r="G213" s="55"/>
      <c r="H213" s="55"/>
      <c r="AC213" s="52"/>
      <c r="AX213" s="52"/>
      <c r="MN213" s="69"/>
      <c r="MR213" s="139"/>
      <c r="MS213" s="140"/>
    </row>
    <row r="214" spans="3:357" s="53" customFormat="1" x14ac:dyDescent="0.15">
      <c r="C214" s="54"/>
      <c r="G214" s="55"/>
      <c r="H214" s="55"/>
      <c r="AC214" s="52"/>
      <c r="AX214" s="52"/>
      <c r="MN214" s="69"/>
      <c r="MR214" s="139"/>
      <c r="MS214" s="140"/>
    </row>
    <row r="215" spans="3:357" s="53" customFormat="1" x14ac:dyDescent="0.15">
      <c r="C215" s="54"/>
      <c r="G215" s="55"/>
      <c r="H215" s="55"/>
      <c r="AC215" s="52"/>
      <c r="AX215" s="52"/>
      <c r="MN215" s="69"/>
      <c r="MR215" s="139"/>
      <c r="MS215" s="140"/>
    </row>
    <row r="216" spans="3:357" s="53" customFormat="1" x14ac:dyDescent="0.15">
      <c r="C216" s="54"/>
      <c r="G216" s="55"/>
      <c r="H216" s="55"/>
      <c r="AC216" s="52"/>
      <c r="AX216" s="52"/>
      <c r="MN216" s="69"/>
      <c r="MR216" s="139"/>
      <c r="MS216" s="140"/>
    </row>
    <row r="217" spans="3:357" s="53" customFormat="1" x14ac:dyDescent="0.15">
      <c r="C217" s="54"/>
      <c r="G217" s="55"/>
      <c r="H217" s="55"/>
      <c r="AC217" s="52"/>
      <c r="AX217" s="52"/>
      <c r="MN217" s="69"/>
      <c r="MR217" s="139"/>
      <c r="MS217" s="140"/>
    </row>
    <row r="218" spans="3:357" s="53" customFormat="1" x14ac:dyDescent="0.15">
      <c r="C218" s="54"/>
      <c r="G218" s="55"/>
      <c r="H218" s="55"/>
      <c r="AC218" s="52"/>
      <c r="AX218" s="52"/>
      <c r="MN218" s="69"/>
      <c r="MR218" s="139"/>
      <c r="MS218" s="140"/>
    </row>
    <row r="219" spans="3:357" s="53" customFormat="1" x14ac:dyDescent="0.15">
      <c r="C219" s="54"/>
      <c r="G219" s="55"/>
      <c r="H219" s="55"/>
      <c r="AC219" s="52"/>
      <c r="AX219" s="52"/>
      <c r="MN219" s="69"/>
      <c r="MR219" s="139"/>
      <c r="MS219" s="140"/>
    </row>
    <row r="220" spans="3:357" s="53" customFormat="1" x14ac:dyDescent="0.15">
      <c r="C220" s="54"/>
      <c r="G220" s="55"/>
      <c r="H220" s="55"/>
      <c r="AC220" s="52"/>
      <c r="AX220" s="52"/>
      <c r="MN220" s="69"/>
      <c r="MR220" s="139"/>
      <c r="MS220" s="140"/>
    </row>
    <row r="221" spans="3:357" s="53" customFormat="1" x14ac:dyDescent="0.15">
      <c r="C221" s="54"/>
      <c r="G221" s="55"/>
      <c r="H221" s="55"/>
      <c r="AC221" s="52"/>
      <c r="AX221" s="52"/>
      <c r="MN221" s="69"/>
      <c r="MR221" s="139"/>
      <c r="MS221" s="140"/>
    </row>
    <row r="222" spans="3:357" s="53" customFormat="1" x14ac:dyDescent="0.15">
      <c r="C222" s="54"/>
      <c r="G222" s="55"/>
      <c r="H222" s="55"/>
      <c r="AC222" s="52"/>
      <c r="AX222" s="52"/>
      <c r="MN222" s="69"/>
      <c r="MR222" s="139"/>
      <c r="MS222" s="140"/>
    </row>
    <row r="223" spans="3:357" s="53" customFormat="1" x14ac:dyDescent="0.15">
      <c r="C223" s="54"/>
      <c r="G223" s="55"/>
      <c r="H223" s="55"/>
      <c r="AC223" s="52"/>
      <c r="AX223" s="52"/>
      <c r="MN223" s="69"/>
      <c r="MR223" s="139"/>
      <c r="MS223" s="140"/>
    </row>
    <row r="224" spans="3:357" s="53" customFormat="1" x14ac:dyDescent="0.15">
      <c r="C224" s="54"/>
      <c r="G224" s="55"/>
      <c r="H224" s="55"/>
      <c r="AC224" s="52"/>
      <c r="AX224" s="52"/>
      <c r="MN224" s="69"/>
      <c r="MR224" s="139"/>
      <c r="MS224" s="140"/>
    </row>
    <row r="225" spans="3:357" s="53" customFormat="1" x14ac:dyDescent="0.15">
      <c r="C225" s="54"/>
      <c r="G225" s="55"/>
      <c r="H225" s="55"/>
      <c r="AC225" s="52"/>
      <c r="AX225" s="52"/>
      <c r="MN225" s="69"/>
      <c r="MR225" s="139"/>
      <c r="MS225" s="140"/>
    </row>
    <row r="226" spans="3:357" s="53" customFormat="1" x14ac:dyDescent="0.15">
      <c r="C226" s="54"/>
      <c r="G226" s="55"/>
      <c r="H226" s="55"/>
      <c r="AC226" s="52"/>
      <c r="AX226" s="52"/>
      <c r="MN226" s="69"/>
      <c r="MR226" s="139"/>
      <c r="MS226" s="140"/>
    </row>
    <row r="227" spans="3:357" s="53" customFormat="1" x14ac:dyDescent="0.15">
      <c r="C227" s="54"/>
      <c r="G227" s="55"/>
      <c r="H227" s="55"/>
      <c r="AC227" s="52"/>
      <c r="AX227" s="52"/>
      <c r="MN227" s="69"/>
      <c r="MR227" s="139"/>
      <c r="MS227" s="140"/>
    </row>
    <row r="228" spans="3:357" s="53" customFormat="1" x14ac:dyDescent="0.15">
      <c r="C228" s="54"/>
      <c r="G228" s="55"/>
      <c r="H228" s="55"/>
      <c r="AC228" s="52"/>
      <c r="AX228" s="52"/>
      <c r="MN228" s="69"/>
      <c r="MR228" s="139"/>
      <c r="MS228" s="140"/>
    </row>
    <row r="229" spans="3:357" s="53" customFormat="1" x14ac:dyDescent="0.15">
      <c r="C229" s="54"/>
      <c r="G229" s="55"/>
      <c r="H229" s="55"/>
      <c r="AC229" s="52"/>
      <c r="AX229" s="52"/>
      <c r="MN229" s="69"/>
      <c r="MR229" s="139"/>
      <c r="MS229" s="140"/>
    </row>
    <row r="230" spans="3:357" s="53" customFormat="1" x14ac:dyDescent="0.15">
      <c r="C230" s="54"/>
      <c r="G230" s="55"/>
      <c r="H230" s="55"/>
      <c r="AC230" s="52"/>
      <c r="AX230" s="52"/>
      <c r="MN230" s="69"/>
      <c r="MR230" s="139"/>
      <c r="MS230" s="140"/>
    </row>
    <row r="231" spans="3:357" s="53" customFormat="1" x14ac:dyDescent="0.15">
      <c r="C231" s="54"/>
      <c r="G231" s="55"/>
      <c r="H231" s="55"/>
      <c r="AC231" s="52"/>
      <c r="AX231" s="52"/>
      <c r="MN231" s="69"/>
      <c r="MR231" s="139"/>
      <c r="MS231" s="140"/>
    </row>
    <row r="232" spans="3:357" s="53" customFormat="1" x14ac:dyDescent="0.15">
      <c r="C232" s="54"/>
      <c r="G232" s="55"/>
      <c r="H232" s="55"/>
      <c r="AC232" s="52"/>
      <c r="AX232" s="52"/>
      <c r="MN232" s="69"/>
      <c r="MR232" s="139"/>
      <c r="MS232" s="140"/>
    </row>
    <row r="233" spans="3:357" s="53" customFormat="1" x14ac:dyDescent="0.15">
      <c r="C233" s="54"/>
      <c r="G233" s="55"/>
      <c r="H233" s="55"/>
      <c r="AC233" s="52"/>
      <c r="AX233" s="52"/>
      <c r="MN233" s="69"/>
      <c r="MR233" s="139"/>
      <c r="MS233" s="140"/>
    </row>
    <row r="234" spans="3:357" s="53" customFormat="1" x14ac:dyDescent="0.15">
      <c r="C234" s="54"/>
      <c r="G234" s="55"/>
      <c r="H234" s="55"/>
      <c r="AC234" s="52"/>
      <c r="AX234" s="52"/>
      <c r="MN234" s="69"/>
      <c r="MR234" s="139"/>
      <c r="MS234" s="140"/>
    </row>
    <row r="235" spans="3:357" s="53" customFormat="1" x14ac:dyDescent="0.15">
      <c r="C235" s="54"/>
      <c r="G235" s="55"/>
      <c r="H235" s="55"/>
      <c r="AC235" s="52"/>
      <c r="AX235" s="52"/>
      <c r="MN235" s="69"/>
      <c r="MR235" s="139"/>
      <c r="MS235" s="140"/>
    </row>
    <row r="236" spans="3:357" s="53" customFormat="1" x14ac:dyDescent="0.15">
      <c r="C236" s="54"/>
      <c r="G236" s="55"/>
      <c r="H236" s="55"/>
      <c r="AC236" s="52"/>
      <c r="AX236" s="52"/>
      <c r="MN236" s="69"/>
      <c r="MR236" s="139"/>
      <c r="MS236" s="140"/>
    </row>
    <row r="237" spans="3:357" s="53" customFormat="1" x14ac:dyDescent="0.15">
      <c r="C237" s="54"/>
      <c r="G237" s="55"/>
      <c r="H237" s="55"/>
      <c r="AC237" s="52"/>
      <c r="AX237" s="52"/>
      <c r="MN237" s="69"/>
      <c r="MR237" s="139"/>
      <c r="MS237" s="140"/>
    </row>
    <row r="238" spans="3:357" s="53" customFormat="1" x14ac:dyDescent="0.15">
      <c r="C238" s="54"/>
      <c r="G238" s="55"/>
      <c r="H238" s="55"/>
      <c r="AC238" s="52"/>
      <c r="AX238" s="52"/>
      <c r="MN238" s="69"/>
      <c r="MR238" s="139"/>
      <c r="MS238" s="140"/>
    </row>
    <row r="239" spans="3:357" s="53" customFormat="1" x14ac:dyDescent="0.15">
      <c r="C239" s="54"/>
      <c r="G239" s="55"/>
      <c r="H239" s="55"/>
      <c r="AC239" s="52"/>
      <c r="AX239" s="52"/>
      <c r="MN239" s="69"/>
      <c r="MR239" s="139"/>
      <c r="MS239" s="140"/>
    </row>
    <row r="240" spans="3:357" s="53" customFormat="1" x14ac:dyDescent="0.15">
      <c r="C240" s="54"/>
      <c r="G240" s="55"/>
      <c r="H240" s="55"/>
      <c r="AC240" s="52"/>
      <c r="AX240" s="52"/>
      <c r="MN240" s="69"/>
      <c r="MR240" s="139"/>
      <c r="MS240" s="140"/>
    </row>
    <row r="241" spans="3:357" s="53" customFormat="1" x14ac:dyDescent="0.15">
      <c r="C241" s="54"/>
      <c r="G241" s="55"/>
      <c r="H241" s="55"/>
      <c r="AC241" s="52"/>
      <c r="AX241" s="52"/>
      <c r="MN241" s="69"/>
      <c r="MR241" s="139"/>
      <c r="MS241" s="140"/>
    </row>
    <row r="242" spans="3:357" s="53" customFormat="1" x14ac:dyDescent="0.15">
      <c r="C242" s="54"/>
      <c r="G242" s="55"/>
      <c r="H242" s="55"/>
      <c r="AC242" s="52"/>
      <c r="AX242" s="52"/>
      <c r="MN242" s="69"/>
      <c r="MR242" s="139"/>
      <c r="MS242" s="140"/>
    </row>
    <row r="243" spans="3:357" s="53" customFormat="1" x14ac:dyDescent="0.15">
      <c r="C243" s="54"/>
      <c r="G243" s="55"/>
      <c r="H243" s="55"/>
      <c r="AC243" s="52"/>
      <c r="AX243" s="52"/>
      <c r="MN243" s="69"/>
      <c r="MR243" s="139"/>
      <c r="MS243" s="140"/>
    </row>
    <row r="244" spans="3:357" s="53" customFormat="1" x14ac:dyDescent="0.15">
      <c r="C244" s="54"/>
      <c r="G244" s="55"/>
      <c r="H244" s="55"/>
      <c r="AC244" s="52"/>
      <c r="AX244" s="52"/>
      <c r="MN244" s="69"/>
      <c r="MR244" s="139"/>
      <c r="MS244" s="140"/>
    </row>
    <row r="245" spans="3:357" s="53" customFormat="1" x14ac:dyDescent="0.15">
      <c r="C245" s="54"/>
      <c r="G245" s="55"/>
      <c r="H245" s="55"/>
      <c r="AC245" s="52"/>
      <c r="AX245" s="52"/>
      <c r="MN245" s="69"/>
      <c r="MR245" s="139"/>
      <c r="MS245" s="140"/>
    </row>
    <row r="246" spans="3:357" s="53" customFormat="1" x14ac:dyDescent="0.15">
      <c r="C246" s="54"/>
      <c r="G246" s="55"/>
      <c r="H246" s="55"/>
      <c r="AC246" s="52"/>
      <c r="AX246" s="52"/>
      <c r="MN246" s="69"/>
      <c r="MR246" s="139"/>
      <c r="MS246" s="140"/>
    </row>
    <row r="247" spans="3:357" s="53" customFormat="1" x14ac:dyDescent="0.15">
      <c r="C247" s="54"/>
      <c r="G247" s="55"/>
      <c r="H247" s="55"/>
      <c r="AC247" s="52"/>
      <c r="AX247" s="52"/>
      <c r="MN247" s="69"/>
      <c r="MR247" s="139"/>
      <c r="MS247" s="140"/>
    </row>
    <row r="248" spans="3:357" s="53" customFormat="1" x14ac:dyDescent="0.15">
      <c r="C248" s="54"/>
      <c r="G248" s="55"/>
      <c r="H248" s="55"/>
      <c r="AC248" s="52"/>
      <c r="AX248" s="52"/>
      <c r="MN248" s="69"/>
      <c r="MR248" s="139"/>
      <c r="MS248" s="140"/>
    </row>
    <row r="249" spans="3:357" s="53" customFormat="1" x14ac:dyDescent="0.15">
      <c r="C249" s="54"/>
      <c r="G249" s="55"/>
      <c r="H249" s="55"/>
      <c r="AC249" s="52"/>
      <c r="AX249" s="52"/>
      <c r="MN249" s="69"/>
      <c r="MR249" s="139"/>
      <c r="MS249" s="140"/>
    </row>
    <row r="250" spans="3:357" s="53" customFormat="1" x14ac:dyDescent="0.15">
      <c r="C250" s="54"/>
      <c r="G250" s="55"/>
      <c r="H250" s="55"/>
      <c r="AC250" s="52"/>
      <c r="AX250" s="52"/>
      <c r="MN250" s="69"/>
      <c r="MR250" s="139"/>
      <c r="MS250" s="140"/>
    </row>
    <row r="251" spans="3:357" s="53" customFormat="1" x14ac:dyDescent="0.15">
      <c r="C251" s="54"/>
      <c r="G251" s="55"/>
      <c r="H251" s="55"/>
      <c r="AC251" s="52"/>
      <c r="AX251" s="52"/>
      <c r="MN251" s="69"/>
      <c r="MR251" s="139"/>
      <c r="MS251" s="140"/>
    </row>
    <row r="252" spans="3:357" s="53" customFormat="1" x14ac:dyDescent="0.15">
      <c r="C252" s="54"/>
      <c r="G252" s="55"/>
      <c r="H252" s="55"/>
      <c r="AC252" s="52"/>
      <c r="AX252" s="52"/>
      <c r="MN252" s="69"/>
      <c r="MR252" s="139"/>
      <c r="MS252" s="140"/>
    </row>
    <row r="253" spans="3:357" s="53" customFormat="1" x14ac:dyDescent="0.15">
      <c r="C253" s="54"/>
      <c r="G253" s="55"/>
      <c r="H253" s="55"/>
      <c r="AC253" s="52"/>
      <c r="AX253" s="52"/>
      <c r="MN253" s="69"/>
      <c r="MR253" s="139"/>
      <c r="MS253" s="140"/>
    </row>
    <row r="254" spans="3:357" s="53" customFormat="1" x14ac:dyDescent="0.15">
      <c r="C254" s="54"/>
      <c r="G254" s="55"/>
      <c r="H254" s="55"/>
      <c r="AC254" s="52"/>
      <c r="AX254" s="52"/>
      <c r="MN254" s="69"/>
      <c r="MR254" s="139"/>
      <c r="MS254" s="140"/>
    </row>
    <row r="255" spans="3:357" s="53" customFormat="1" x14ac:dyDescent="0.15">
      <c r="C255" s="54"/>
      <c r="G255" s="55"/>
      <c r="H255" s="55"/>
      <c r="AC255" s="52"/>
      <c r="AX255" s="52"/>
      <c r="MN255" s="69"/>
      <c r="MR255" s="139"/>
      <c r="MS255" s="140"/>
    </row>
    <row r="256" spans="3:357" s="53" customFormat="1" x14ac:dyDescent="0.15">
      <c r="C256" s="54"/>
      <c r="G256" s="55"/>
      <c r="H256" s="55"/>
      <c r="AC256" s="52"/>
      <c r="AX256" s="52"/>
      <c r="MN256" s="69"/>
      <c r="MR256" s="139"/>
      <c r="MS256" s="140"/>
    </row>
    <row r="257" spans="3:357" s="53" customFormat="1" x14ac:dyDescent="0.15">
      <c r="C257" s="54"/>
      <c r="G257" s="55"/>
      <c r="H257" s="55"/>
      <c r="AC257" s="52"/>
      <c r="AX257" s="52"/>
      <c r="MN257" s="69"/>
      <c r="MR257" s="139"/>
      <c r="MS257" s="140"/>
    </row>
    <row r="258" spans="3:357" s="53" customFormat="1" x14ac:dyDescent="0.15">
      <c r="C258" s="54"/>
      <c r="G258" s="55"/>
      <c r="H258" s="55"/>
      <c r="AC258" s="52"/>
      <c r="AX258" s="52"/>
      <c r="MN258" s="69"/>
      <c r="MR258" s="139"/>
      <c r="MS258" s="140"/>
    </row>
    <row r="259" spans="3:357" s="53" customFormat="1" x14ac:dyDescent="0.15">
      <c r="C259" s="54"/>
      <c r="G259" s="55"/>
      <c r="H259" s="55"/>
      <c r="AC259" s="52"/>
      <c r="AX259" s="52"/>
      <c r="MN259" s="69"/>
      <c r="MR259" s="139"/>
      <c r="MS259" s="140"/>
    </row>
    <row r="260" spans="3:357" s="53" customFormat="1" x14ac:dyDescent="0.15">
      <c r="C260" s="54"/>
      <c r="G260" s="55"/>
      <c r="H260" s="55"/>
      <c r="AC260" s="52"/>
      <c r="AX260" s="52"/>
      <c r="MN260" s="69"/>
      <c r="MR260" s="139"/>
      <c r="MS260" s="140"/>
    </row>
    <row r="261" spans="3:357" s="53" customFormat="1" x14ac:dyDescent="0.15">
      <c r="C261" s="54"/>
      <c r="G261" s="55"/>
      <c r="H261" s="55"/>
      <c r="AC261" s="52"/>
      <c r="AX261" s="52"/>
      <c r="MN261" s="69"/>
      <c r="MR261" s="139"/>
      <c r="MS261" s="140"/>
    </row>
    <row r="262" spans="3:357" s="53" customFormat="1" x14ac:dyDescent="0.15">
      <c r="C262" s="54"/>
      <c r="G262" s="55"/>
      <c r="H262" s="55"/>
      <c r="AC262" s="52"/>
      <c r="AX262" s="52"/>
      <c r="MN262" s="69"/>
      <c r="MR262" s="139"/>
      <c r="MS262" s="140"/>
    </row>
    <row r="263" spans="3:357" s="53" customFormat="1" x14ac:dyDescent="0.15">
      <c r="C263" s="54"/>
      <c r="G263" s="55"/>
      <c r="H263" s="55"/>
      <c r="AC263" s="52"/>
      <c r="AX263" s="52"/>
      <c r="MN263" s="69"/>
      <c r="MR263" s="139"/>
      <c r="MS263" s="140"/>
    </row>
    <row r="264" spans="3:357" s="53" customFormat="1" x14ac:dyDescent="0.15">
      <c r="C264" s="54"/>
      <c r="G264" s="55"/>
      <c r="H264" s="55"/>
      <c r="AC264" s="52"/>
      <c r="AX264" s="52"/>
      <c r="MN264" s="69"/>
      <c r="MR264" s="139"/>
      <c r="MS264" s="140"/>
    </row>
    <row r="265" spans="3:357" s="53" customFormat="1" x14ac:dyDescent="0.15">
      <c r="C265" s="54"/>
      <c r="G265" s="55"/>
      <c r="H265" s="55"/>
      <c r="AC265" s="52"/>
      <c r="AX265" s="52"/>
      <c r="MN265" s="69"/>
      <c r="MR265" s="139"/>
      <c r="MS265" s="140"/>
    </row>
    <row r="266" spans="3:357" s="53" customFormat="1" x14ac:dyDescent="0.15">
      <c r="C266" s="54"/>
      <c r="G266" s="55"/>
      <c r="H266" s="55"/>
      <c r="AC266" s="52"/>
      <c r="AX266" s="52"/>
      <c r="MN266" s="69"/>
      <c r="MR266" s="139"/>
      <c r="MS266" s="140"/>
    </row>
    <row r="267" spans="3:357" s="53" customFormat="1" x14ac:dyDescent="0.15">
      <c r="C267" s="54"/>
      <c r="G267" s="55"/>
      <c r="H267" s="55"/>
      <c r="AC267" s="52"/>
      <c r="AX267" s="52"/>
      <c r="MN267" s="69"/>
      <c r="MR267" s="139"/>
      <c r="MS267" s="140"/>
    </row>
    <row r="268" spans="3:357" s="53" customFormat="1" x14ac:dyDescent="0.15">
      <c r="C268" s="54"/>
      <c r="G268" s="55"/>
      <c r="H268" s="55"/>
      <c r="AC268" s="52"/>
      <c r="AX268" s="52"/>
      <c r="MN268" s="69"/>
      <c r="MR268" s="139"/>
      <c r="MS268" s="140"/>
    </row>
    <row r="269" spans="3:357" s="53" customFormat="1" x14ac:dyDescent="0.15">
      <c r="C269" s="54"/>
      <c r="G269" s="55"/>
      <c r="H269" s="55"/>
      <c r="AC269" s="52"/>
      <c r="AX269" s="52"/>
      <c r="MN269" s="69"/>
      <c r="MR269" s="139"/>
      <c r="MS269" s="140"/>
    </row>
    <row r="270" spans="3:357" s="53" customFormat="1" x14ac:dyDescent="0.15">
      <c r="C270" s="54"/>
      <c r="G270" s="55"/>
      <c r="H270" s="55"/>
      <c r="AC270" s="52"/>
      <c r="AX270" s="52"/>
      <c r="MN270" s="69"/>
      <c r="MR270" s="139"/>
      <c r="MS270" s="140"/>
    </row>
    <row r="271" spans="3:357" s="53" customFormat="1" x14ac:dyDescent="0.15">
      <c r="C271" s="54"/>
      <c r="G271" s="55"/>
      <c r="H271" s="55"/>
      <c r="AC271" s="52"/>
      <c r="AX271" s="52"/>
      <c r="MN271" s="69"/>
      <c r="MR271" s="139"/>
      <c r="MS271" s="140"/>
    </row>
    <row r="272" spans="3:357" s="53" customFormat="1" x14ac:dyDescent="0.15">
      <c r="C272" s="54"/>
      <c r="G272" s="55"/>
      <c r="H272" s="55"/>
      <c r="AC272" s="52"/>
      <c r="AX272" s="52"/>
      <c r="MN272" s="69"/>
      <c r="MR272" s="139"/>
      <c r="MS272" s="140"/>
    </row>
    <row r="273" spans="3:357" s="53" customFormat="1" x14ac:dyDescent="0.15">
      <c r="C273" s="54"/>
      <c r="G273" s="55"/>
      <c r="H273" s="55"/>
      <c r="AC273" s="52"/>
      <c r="AX273" s="52"/>
      <c r="MN273" s="69"/>
      <c r="MR273" s="139"/>
      <c r="MS273" s="140"/>
    </row>
    <row r="274" spans="3:357" s="53" customFormat="1" x14ac:dyDescent="0.15">
      <c r="C274" s="54"/>
      <c r="G274" s="55"/>
      <c r="H274" s="55"/>
      <c r="AC274" s="52"/>
      <c r="AX274" s="52"/>
      <c r="MN274" s="69"/>
      <c r="MR274" s="139"/>
      <c r="MS274" s="140"/>
    </row>
    <row r="275" spans="3:357" s="53" customFormat="1" x14ac:dyDescent="0.15">
      <c r="C275" s="54"/>
      <c r="G275" s="55"/>
      <c r="H275" s="55"/>
      <c r="AC275" s="52"/>
      <c r="AX275" s="52"/>
      <c r="MN275" s="69"/>
      <c r="MR275" s="139"/>
      <c r="MS275" s="140"/>
    </row>
    <row r="276" spans="3:357" s="53" customFormat="1" x14ac:dyDescent="0.15">
      <c r="C276" s="54"/>
      <c r="G276" s="55"/>
      <c r="H276" s="55"/>
      <c r="AC276" s="52"/>
      <c r="AX276" s="52"/>
      <c r="MN276" s="69"/>
      <c r="MR276" s="139"/>
      <c r="MS276" s="140"/>
    </row>
    <row r="277" spans="3:357" s="53" customFormat="1" x14ac:dyDescent="0.15">
      <c r="C277" s="54"/>
      <c r="G277" s="55"/>
      <c r="H277" s="55"/>
      <c r="AC277" s="52"/>
      <c r="AX277" s="52"/>
      <c r="MN277" s="69"/>
      <c r="MR277" s="139"/>
      <c r="MS277" s="140"/>
    </row>
    <row r="278" spans="3:357" s="53" customFormat="1" x14ac:dyDescent="0.15">
      <c r="C278" s="54"/>
      <c r="G278" s="55"/>
      <c r="H278" s="55"/>
      <c r="AC278" s="52"/>
      <c r="AX278" s="52"/>
      <c r="MN278" s="69"/>
      <c r="MR278" s="139"/>
      <c r="MS278" s="140"/>
    </row>
    <row r="279" spans="3:357" s="53" customFormat="1" x14ac:dyDescent="0.15">
      <c r="C279" s="54"/>
      <c r="G279" s="55"/>
      <c r="H279" s="55"/>
      <c r="AC279" s="52"/>
      <c r="AX279" s="52"/>
      <c r="MN279" s="69"/>
      <c r="MR279" s="139"/>
      <c r="MS279" s="140"/>
    </row>
    <row r="280" spans="3:357" s="53" customFormat="1" x14ac:dyDescent="0.15">
      <c r="C280" s="54"/>
      <c r="G280" s="55"/>
      <c r="H280" s="55"/>
      <c r="AC280" s="52"/>
      <c r="AX280" s="52"/>
      <c r="MN280" s="69"/>
      <c r="MR280" s="139"/>
      <c r="MS280" s="140"/>
    </row>
    <row r="281" spans="3:357" s="53" customFormat="1" x14ac:dyDescent="0.15">
      <c r="C281" s="54"/>
      <c r="G281" s="55"/>
      <c r="H281" s="55"/>
      <c r="AC281" s="52"/>
      <c r="AX281" s="52"/>
      <c r="MN281" s="69"/>
      <c r="MR281" s="139"/>
      <c r="MS281" s="140"/>
    </row>
    <row r="282" spans="3:357" s="53" customFormat="1" x14ac:dyDescent="0.15">
      <c r="C282" s="54"/>
      <c r="G282" s="55"/>
      <c r="H282" s="55"/>
      <c r="AC282" s="52"/>
      <c r="AX282" s="52"/>
      <c r="MN282" s="69"/>
      <c r="MR282" s="139"/>
      <c r="MS282" s="140"/>
    </row>
    <row r="283" spans="3:357" s="53" customFormat="1" x14ac:dyDescent="0.15">
      <c r="C283" s="54"/>
      <c r="G283" s="55"/>
      <c r="H283" s="55"/>
      <c r="AC283" s="52"/>
      <c r="AX283" s="52"/>
      <c r="MN283" s="69"/>
      <c r="MR283" s="139"/>
      <c r="MS283" s="140"/>
    </row>
    <row r="284" spans="3:357" s="53" customFormat="1" x14ac:dyDescent="0.15">
      <c r="C284" s="54"/>
      <c r="G284" s="55"/>
      <c r="H284" s="55"/>
      <c r="AC284" s="52"/>
      <c r="AX284" s="52"/>
      <c r="MN284" s="69"/>
      <c r="MR284" s="139"/>
      <c r="MS284" s="140"/>
    </row>
    <row r="285" spans="3:357" s="53" customFormat="1" x14ac:dyDescent="0.15">
      <c r="C285" s="54"/>
      <c r="G285" s="55"/>
      <c r="H285" s="55"/>
      <c r="AC285" s="52"/>
      <c r="AX285" s="52"/>
      <c r="MN285" s="69"/>
      <c r="MR285" s="139"/>
      <c r="MS285" s="140"/>
    </row>
    <row r="286" spans="3:357" s="53" customFormat="1" x14ac:dyDescent="0.15">
      <c r="C286" s="54"/>
      <c r="G286" s="55"/>
      <c r="H286" s="55"/>
      <c r="AC286" s="52"/>
      <c r="AX286" s="52"/>
      <c r="MN286" s="69"/>
      <c r="MR286" s="139"/>
      <c r="MS286" s="140"/>
    </row>
    <row r="287" spans="3:357" s="53" customFormat="1" x14ac:dyDescent="0.15">
      <c r="C287" s="54"/>
      <c r="G287" s="55"/>
      <c r="H287" s="55"/>
      <c r="AC287" s="52"/>
      <c r="AX287" s="52"/>
      <c r="MN287" s="69"/>
      <c r="MR287" s="139"/>
      <c r="MS287" s="140"/>
    </row>
    <row r="288" spans="3:357" s="53" customFormat="1" x14ac:dyDescent="0.15">
      <c r="C288" s="54"/>
      <c r="G288" s="55"/>
      <c r="H288" s="55"/>
      <c r="AC288" s="52"/>
      <c r="AX288" s="52"/>
      <c r="MN288" s="69"/>
      <c r="MR288" s="139"/>
      <c r="MS288" s="140"/>
    </row>
    <row r="289" spans="3:357" s="53" customFormat="1" x14ac:dyDescent="0.15">
      <c r="C289" s="54"/>
      <c r="G289" s="55"/>
      <c r="H289" s="55"/>
      <c r="AC289" s="52"/>
      <c r="AX289" s="52"/>
      <c r="MN289" s="69"/>
      <c r="MR289" s="139"/>
      <c r="MS289" s="140"/>
    </row>
    <row r="290" spans="3:357" s="53" customFormat="1" x14ac:dyDescent="0.15">
      <c r="C290" s="54"/>
      <c r="G290" s="55"/>
      <c r="H290" s="55"/>
      <c r="AC290" s="52"/>
      <c r="AX290" s="52"/>
      <c r="MN290" s="69"/>
      <c r="MR290" s="139"/>
      <c r="MS290" s="140"/>
    </row>
    <row r="291" spans="3:357" s="53" customFormat="1" x14ac:dyDescent="0.15">
      <c r="C291" s="54"/>
      <c r="G291" s="55"/>
      <c r="H291" s="55"/>
      <c r="AC291" s="52"/>
      <c r="AX291" s="52"/>
      <c r="MN291" s="69"/>
      <c r="MR291" s="139"/>
      <c r="MS291" s="140"/>
    </row>
    <row r="292" spans="3:357" s="53" customFormat="1" x14ac:dyDescent="0.15">
      <c r="C292" s="54"/>
      <c r="G292" s="55"/>
      <c r="H292" s="55"/>
      <c r="AC292" s="52"/>
      <c r="AX292" s="52"/>
      <c r="MN292" s="69"/>
      <c r="MR292" s="139"/>
      <c r="MS292" s="140"/>
    </row>
    <row r="293" spans="3:357" s="53" customFormat="1" x14ac:dyDescent="0.15">
      <c r="C293" s="54"/>
      <c r="G293" s="55"/>
      <c r="H293" s="55"/>
      <c r="AC293" s="52"/>
      <c r="AX293" s="52"/>
      <c r="MN293" s="69"/>
      <c r="MR293" s="139"/>
      <c r="MS293" s="140"/>
    </row>
    <row r="294" spans="3:357" s="53" customFormat="1" x14ac:dyDescent="0.15">
      <c r="C294" s="54"/>
      <c r="G294" s="55"/>
      <c r="H294" s="55"/>
      <c r="AC294" s="52"/>
      <c r="AX294" s="52"/>
      <c r="MN294" s="69"/>
      <c r="MR294" s="139"/>
      <c r="MS294" s="140"/>
    </row>
    <row r="295" spans="3:357" s="53" customFormat="1" x14ac:dyDescent="0.15">
      <c r="C295" s="54"/>
      <c r="G295" s="55"/>
      <c r="H295" s="55"/>
      <c r="AC295" s="52"/>
      <c r="AX295" s="52"/>
      <c r="MN295" s="69"/>
      <c r="MR295" s="139"/>
      <c r="MS295" s="140"/>
    </row>
    <row r="296" spans="3:357" s="53" customFormat="1" x14ac:dyDescent="0.15">
      <c r="C296" s="54"/>
      <c r="G296" s="55"/>
      <c r="H296" s="55"/>
      <c r="AC296" s="52"/>
      <c r="AX296" s="52"/>
      <c r="MN296" s="69"/>
      <c r="MR296" s="139"/>
      <c r="MS296" s="140"/>
    </row>
    <row r="297" spans="3:357" s="53" customFormat="1" x14ac:dyDescent="0.15">
      <c r="C297" s="54"/>
      <c r="G297" s="55"/>
      <c r="H297" s="55"/>
      <c r="AC297" s="52"/>
      <c r="AX297" s="52"/>
      <c r="MN297" s="69"/>
      <c r="MR297" s="139"/>
      <c r="MS297" s="140"/>
    </row>
    <row r="298" spans="3:357" s="53" customFormat="1" x14ac:dyDescent="0.15">
      <c r="C298" s="54"/>
      <c r="G298" s="55"/>
      <c r="H298" s="55"/>
      <c r="AC298" s="52"/>
      <c r="AX298" s="52"/>
      <c r="MN298" s="69"/>
      <c r="MR298" s="139"/>
      <c r="MS298" s="140"/>
    </row>
    <row r="299" spans="3:357" s="53" customFormat="1" x14ac:dyDescent="0.15">
      <c r="C299" s="54"/>
      <c r="G299" s="55"/>
      <c r="H299" s="55"/>
      <c r="AC299" s="52"/>
      <c r="AX299" s="52"/>
      <c r="MN299" s="69"/>
      <c r="MR299" s="139"/>
      <c r="MS299" s="140"/>
    </row>
    <row r="300" spans="3:357" s="53" customFormat="1" x14ac:dyDescent="0.15">
      <c r="C300" s="54"/>
      <c r="G300" s="55"/>
      <c r="H300" s="55"/>
      <c r="AC300" s="52"/>
      <c r="AX300" s="52"/>
      <c r="MN300" s="69"/>
      <c r="MR300" s="139"/>
      <c r="MS300" s="140"/>
    </row>
    <row r="301" spans="3:357" s="53" customFormat="1" x14ac:dyDescent="0.15">
      <c r="C301" s="54"/>
      <c r="G301" s="55"/>
      <c r="H301" s="55"/>
      <c r="AC301" s="52"/>
      <c r="AX301" s="52"/>
      <c r="MN301" s="69"/>
      <c r="MR301" s="139"/>
      <c r="MS301" s="140"/>
    </row>
    <row r="302" spans="3:357" s="53" customFormat="1" x14ac:dyDescent="0.15">
      <c r="C302" s="54"/>
      <c r="G302" s="55"/>
      <c r="H302" s="55"/>
      <c r="AC302" s="52"/>
      <c r="AX302" s="52"/>
      <c r="MN302" s="69"/>
      <c r="MR302" s="139"/>
      <c r="MS302" s="140"/>
    </row>
    <row r="303" spans="3:357" s="53" customFormat="1" x14ac:dyDescent="0.15">
      <c r="C303" s="54"/>
      <c r="G303" s="55"/>
      <c r="H303" s="55"/>
      <c r="AC303" s="52"/>
      <c r="AX303" s="52"/>
      <c r="MN303" s="69"/>
      <c r="MR303" s="139"/>
      <c r="MS303" s="140"/>
    </row>
    <row r="304" spans="3:357" s="53" customFormat="1" x14ac:dyDescent="0.15">
      <c r="C304" s="54"/>
      <c r="G304" s="55"/>
      <c r="H304" s="55"/>
      <c r="AC304" s="52"/>
      <c r="AX304" s="52"/>
      <c r="MN304" s="69"/>
      <c r="MR304" s="139"/>
      <c r="MS304" s="140"/>
    </row>
    <row r="305" spans="3:357" s="53" customFormat="1" x14ac:dyDescent="0.15">
      <c r="C305" s="54"/>
      <c r="G305" s="55"/>
      <c r="H305" s="55"/>
      <c r="AC305" s="52"/>
      <c r="AX305" s="52"/>
      <c r="MN305" s="69"/>
      <c r="MR305" s="139"/>
      <c r="MS305" s="140"/>
    </row>
    <row r="306" spans="3:357" s="53" customFormat="1" x14ac:dyDescent="0.15">
      <c r="C306" s="54"/>
      <c r="G306" s="55"/>
      <c r="H306" s="55"/>
      <c r="AC306" s="52"/>
      <c r="AX306" s="52"/>
      <c r="MN306" s="69"/>
      <c r="MR306" s="139"/>
      <c r="MS306" s="140"/>
    </row>
    <row r="307" spans="3:357" s="53" customFormat="1" x14ac:dyDescent="0.15">
      <c r="C307" s="54"/>
      <c r="G307" s="55"/>
      <c r="H307" s="55"/>
      <c r="AC307" s="52"/>
      <c r="AX307" s="52"/>
      <c r="MN307" s="69"/>
      <c r="MR307" s="139"/>
      <c r="MS307" s="140"/>
    </row>
    <row r="308" spans="3:357" s="53" customFormat="1" x14ac:dyDescent="0.15">
      <c r="C308" s="54"/>
      <c r="G308" s="55"/>
      <c r="H308" s="55"/>
      <c r="AC308" s="52"/>
      <c r="AX308" s="52"/>
      <c r="MN308" s="69"/>
      <c r="MR308" s="139"/>
      <c r="MS308" s="140"/>
    </row>
    <row r="309" spans="3:357" s="53" customFormat="1" x14ac:dyDescent="0.15">
      <c r="C309" s="54"/>
      <c r="G309" s="55"/>
      <c r="H309" s="55"/>
      <c r="AC309" s="52"/>
      <c r="AX309" s="52"/>
      <c r="MN309" s="69"/>
      <c r="MR309" s="139"/>
      <c r="MS309" s="140"/>
    </row>
    <row r="310" spans="3:357" s="53" customFormat="1" x14ac:dyDescent="0.15">
      <c r="C310" s="54"/>
      <c r="G310" s="55"/>
      <c r="H310" s="55"/>
      <c r="AC310" s="52"/>
      <c r="AX310" s="52"/>
      <c r="MN310" s="69"/>
      <c r="MR310" s="139"/>
      <c r="MS310" s="140"/>
    </row>
    <row r="311" spans="3:357" s="53" customFormat="1" x14ac:dyDescent="0.15">
      <c r="C311" s="54"/>
      <c r="G311" s="55"/>
      <c r="H311" s="55"/>
      <c r="AC311" s="52"/>
      <c r="AX311" s="52"/>
      <c r="MN311" s="69"/>
      <c r="MR311" s="139"/>
      <c r="MS311" s="140"/>
    </row>
    <row r="312" spans="3:357" s="53" customFormat="1" x14ac:dyDescent="0.15">
      <c r="C312" s="54"/>
      <c r="G312" s="55"/>
      <c r="H312" s="55"/>
      <c r="AC312" s="52"/>
      <c r="AX312" s="52"/>
      <c r="MN312" s="69"/>
      <c r="MR312" s="139"/>
      <c r="MS312" s="140"/>
    </row>
    <row r="313" spans="3:357" s="53" customFormat="1" x14ac:dyDescent="0.15">
      <c r="C313" s="54"/>
      <c r="G313" s="55"/>
      <c r="H313" s="55"/>
      <c r="AC313" s="52"/>
      <c r="AX313" s="52"/>
      <c r="MN313" s="69"/>
      <c r="MR313" s="139"/>
      <c r="MS313" s="140"/>
    </row>
    <row r="314" spans="3:357" s="53" customFormat="1" x14ac:dyDescent="0.15">
      <c r="C314" s="54"/>
      <c r="G314" s="55"/>
      <c r="H314" s="55"/>
      <c r="AC314" s="52"/>
      <c r="AX314" s="52"/>
      <c r="MN314" s="69"/>
      <c r="MR314" s="139"/>
      <c r="MS314" s="140"/>
    </row>
    <row r="315" spans="3:357" s="53" customFormat="1" x14ac:dyDescent="0.15">
      <c r="C315" s="54"/>
      <c r="G315" s="55"/>
      <c r="H315" s="55"/>
      <c r="AC315" s="52"/>
      <c r="AX315" s="52"/>
      <c r="MN315" s="69"/>
      <c r="MR315" s="139"/>
      <c r="MS315" s="140"/>
    </row>
    <row r="316" spans="3:357" s="53" customFormat="1" x14ac:dyDescent="0.15">
      <c r="C316" s="54"/>
      <c r="G316" s="55"/>
      <c r="H316" s="55"/>
      <c r="AC316" s="52"/>
      <c r="AX316" s="52"/>
      <c r="MN316" s="69"/>
      <c r="MR316" s="139"/>
      <c r="MS316" s="140"/>
    </row>
    <row r="317" spans="3:357" s="53" customFormat="1" x14ac:dyDescent="0.15">
      <c r="C317" s="54"/>
      <c r="G317" s="55"/>
      <c r="H317" s="55"/>
      <c r="AC317" s="52"/>
      <c r="AX317" s="52"/>
      <c r="MN317" s="69"/>
      <c r="MR317" s="139"/>
      <c r="MS317" s="140"/>
    </row>
    <row r="318" spans="3:357" s="53" customFormat="1" x14ac:dyDescent="0.15">
      <c r="C318" s="54"/>
      <c r="G318" s="55"/>
      <c r="H318" s="55"/>
      <c r="AC318" s="52"/>
      <c r="AX318" s="52"/>
      <c r="MN318" s="69"/>
      <c r="MR318" s="139"/>
      <c r="MS318" s="140"/>
    </row>
    <row r="319" spans="3:357" s="53" customFormat="1" x14ac:dyDescent="0.15">
      <c r="C319" s="54"/>
      <c r="G319" s="55"/>
      <c r="H319" s="55"/>
      <c r="AC319" s="52"/>
      <c r="AX319" s="52"/>
      <c r="MN319" s="69"/>
      <c r="MR319" s="139"/>
      <c r="MS319" s="140"/>
    </row>
    <row r="320" spans="3:357" s="53" customFormat="1" x14ac:dyDescent="0.15">
      <c r="C320" s="54"/>
      <c r="G320" s="55"/>
      <c r="H320" s="55"/>
      <c r="AC320" s="52"/>
      <c r="AX320" s="52"/>
      <c r="MN320" s="69"/>
      <c r="MR320" s="139"/>
      <c r="MS320" s="140"/>
    </row>
    <row r="321" spans="3:357" s="53" customFormat="1" x14ac:dyDescent="0.15">
      <c r="C321" s="54"/>
      <c r="G321" s="55"/>
      <c r="H321" s="55"/>
      <c r="AC321" s="52"/>
      <c r="AX321" s="52"/>
      <c r="MN321" s="69"/>
      <c r="MR321" s="139"/>
      <c r="MS321" s="140"/>
    </row>
    <row r="322" spans="3:357" s="53" customFormat="1" x14ac:dyDescent="0.15">
      <c r="C322" s="54"/>
      <c r="G322" s="55"/>
      <c r="H322" s="55"/>
      <c r="AC322" s="52"/>
      <c r="AX322" s="52"/>
      <c r="MN322" s="69"/>
      <c r="MR322" s="139"/>
      <c r="MS322" s="140"/>
    </row>
    <row r="323" spans="3:357" s="53" customFormat="1" x14ac:dyDescent="0.15">
      <c r="C323" s="54"/>
      <c r="G323" s="55"/>
      <c r="H323" s="55"/>
      <c r="AC323" s="52"/>
      <c r="AX323" s="52"/>
      <c r="MN323" s="69"/>
      <c r="MR323" s="139"/>
      <c r="MS323" s="140"/>
    </row>
    <row r="324" spans="3:357" s="53" customFormat="1" x14ac:dyDescent="0.15">
      <c r="C324" s="54"/>
      <c r="G324" s="55"/>
      <c r="H324" s="55"/>
      <c r="AC324" s="52"/>
      <c r="AX324" s="52"/>
      <c r="MN324" s="69"/>
      <c r="MR324" s="139"/>
      <c r="MS324" s="140"/>
    </row>
    <row r="325" spans="3:357" s="53" customFormat="1" x14ac:dyDescent="0.15">
      <c r="C325" s="54"/>
      <c r="G325" s="55"/>
      <c r="H325" s="55"/>
      <c r="AC325" s="52"/>
      <c r="AX325" s="52"/>
      <c r="MN325" s="69"/>
      <c r="MR325" s="139"/>
      <c r="MS325" s="140"/>
    </row>
    <row r="326" spans="3:357" s="53" customFormat="1" x14ac:dyDescent="0.15">
      <c r="C326" s="54"/>
      <c r="G326" s="55"/>
      <c r="H326" s="55"/>
      <c r="AC326" s="52"/>
      <c r="AX326" s="52"/>
      <c r="MN326" s="69"/>
      <c r="MR326" s="139"/>
      <c r="MS326" s="140"/>
    </row>
    <row r="327" spans="3:357" s="53" customFormat="1" x14ac:dyDescent="0.15">
      <c r="C327" s="54"/>
      <c r="G327" s="55"/>
      <c r="H327" s="55"/>
      <c r="AC327" s="52"/>
      <c r="AX327" s="52"/>
      <c r="MN327" s="69"/>
      <c r="MR327" s="139"/>
      <c r="MS327" s="140"/>
    </row>
    <row r="328" spans="3:357" s="53" customFormat="1" x14ac:dyDescent="0.15">
      <c r="C328" s="54"/>
      <c r="G328" s="55"/>
      <c r="H328" s="55"/>
      <c r="AC328" s="52"/>
      <c r="AX328" s="52"/>
      <c r="MN328" s="69"/>
      <c r="MR328" s="139"/>
      <c r="MS328" s="140"/>
    </row>
    <row r="329" spans="3:357" s="53" customFormat="1" x14ac:dyDescent="0.15">
      <c r="C329" s="54"/>
      <c r="G329" s="55"/>
      <c r="H329" s="55"/>
      <c r="AC329" s="52"/>
      <c r="AX329" s="52"/>
      <c r="MN329" s="69"/>
      <c r="MR329" s="139"/>
      <c r="MS329" s="140"/>
    </row>
    <row r="330" spans="3:357" s="53" customFormat="1" x14ac:dyDescent="0.15">
      <c r="C330" s="54"/>
      <c r="G330" s="55"/>
      <c r="H330" s="55"/>
      <c r="AC330" s="52"/>
      <c r="AX330" s="52"/>
      <c r="CN330" s="52"/>
      <c r="ED330" s="52"/>
      <c r="EY330" s="52"/>
      <c r="FT330" s="52"/>
      <c r="GS330" s="52"/>
      <c r="GT330" s="52"/>
      <c r="GU330" s="52"/>
      <c r="HP330" s="52"/>
      <c r="IK330" s="52"/>
      <c r="JH330" s="52"/>
      <c r="KC330" s="52"/>
      <c r="KX330" s="52"/>
      <c r="LS330" s="52"/>
      <c r="MN330" s="69"/>
      <c r="MR330" s="139"/>
      <c r="MS330" s="140"/>
    </row>
    <row r="331" spans="3:357" s="53" customFormat="1" x14ac:dyDescent="0.15">
      <c r="C331" s="54"/>
      <c r="G331" s="55"/>
      <c r="H331" s="55"/>
      <c r="AC331" s="52"/>
      <c r="AX331" s="52"/>
      <c r="CN331" s="52"/>
      <c r="ED331" s="52"/>
      <c r="EY331" s="52"/>
      <c r="FT331" s="52"/>
      <c r="GS331" s="52"/>
      <c r="GT331" s="52"/>
      <c r="GU331" s="52"/>
      <c r="HP331" s="52"/>
      <c r="IK331" s="52"/>
      <c r="JH331" s="52"/>
      <c r="KC331" s="52"/>
      <c r="KX331" s="52"/>
      <c r="LS331" s="52"/>
      <c r="MN331" s="69"/>
      <c r="MR331" s="139"/>
      <c r="MS331" s="140"/>
    </row>
    <row r="332" spans="3:357" s="53" customFormat="1" x14ac:dyDescent="0.15">
      <c r="C332" s="54"/>
      <c r="G332" s="55"/>
      <c r="H332" s="55"/>
      <c r="AC332" s="52"/>
      <c r="AX332" s="52"/>
      <c r="CN332" s="52"/>
      <c r="ED332" s="52"/>
      <c r="EY332" s="52"/>
      <c r="FT332" s="52"/>
      <c r="GS332" s="52"/>
      <c r="GT332" s="52"/>
      <c r="GU332" s="52"/>
      <c r="HP332" s="52"/>
      <c r="IK332" s="52"/>
      <c r="JH332" s="52"/>
      <c r="KC332" s="52"/>
      <c r="KX332" s="52"/>
      <c r="LS332" s="52"/>
      <c r="MN332" s="69"/>
      <c r="MR332" s="139"/>
      <c r="MS332" s="140"/>
    </row>
    <row r="333" spans="3:357" s="53" customFormat="1" x14ac:dyDescent="0.15">
      <c r="C333" s="54"/>
      <c r="G333" s="55"/>
      <c r="H333" s="55"/>
      <c r="AC333" s="52"/>
      <c r="AX333" s="52"/>
      <c r="CN333" s="52"/>
      <c r="ED333" s="52"/>
      <c r="EY333" s="52"/>
      <c r="FT333" s="52"/>
      <c r="GS333" s="52"/>
      <c r="GT333" s="52"/>
      <c r="GU333" s="52"/>
      <c r="HP333" s="52"/>
      <c r="IK333" s="52"/>
      <c r="JH333" s="52"/>
      <c r="KC333" s="52"/>
      <c r="KX333" s="52"/>
      <c r="LS333" s="52"/>
      <c r="MN333" s="69"/>
      <c r="MR333" s="139"/>
      <c r="MS333" s="140"/>
    </row>
    <row r="334" spans="3:357" s="53" customFormat="1" x14ac:dyDescent="0.15">
      <c r="C334" s="54"/>
      <c r="G334" s="55"/>
      <c r="H334" s="55"/>
      <c r="AC334" s="52"/>
      <c r="AX334" s="52"/>
      <c r="CN334" s="52"/>
      <c r="ED334" s="52"/>
      <c r="EY334" s="52"/>
      <c r="FT334" s="52"/>
      <c r="GS334" s="52"/>
      <c r="GT334" s="52"/>
      <c r="GU334" s="52"/>
      <c r="HP334" s="52"/>
      <c r="IK334" s="52"/>
      <c r="JH334" s="52"/>
      <c r="KC334" s="52"/>
      <c r="KX334" s="52"/>
      <c r="LS334" s="52"/>
      <c r="MN334" s="69"/>
      <c r="MR334" s="139"/>
      <c r="MS334" s="140"/>
    </row>
    <row r="335" spans="3:357" s="53" customFormat="1" x14ac:dyDescent="0.15">
      <c r="C335" s="54"/>
      <c r="G335" s="55"/>
      <c r="H335" s="55"/>
      <c r="AC335" s="52"/>
      <c r="AX335" s="52"/>
      <c r="CN335" s="52"/>
      <c r="ED335" s="52"/>
      <c r="EY335" s="52"/>
      <c r="FT335" s="52"/>
      <c r="GS335" s="52"/>
      <c r="GT335" s="52"/>
      <c r="GU335" s="52"/>
      <c r="HP335" s="52"/>
      <c r="IK335" s="52"/>
      <c r="JH335" s="52"/>
      <c r="KC335" s="52"/>
      <c r="KX335" s="52"/>
      <c r="LS335" s="52"/>
      <c r="MN335" s="69"/>
      <c r="MR335" s="139"/>
      <c r="MS335" s="140"/>
    </row>
    <row r="336" spans="3:357" s="53" customFormat="1" x14ac:dyDescent="0.15">
      <c r="C336" s="54"/>
      <c r="G336" s="55"/>
      <c r="H336" s="55"/>
      <c r="AC336" s="52"/>
      <c r="AX336" s="52"/>
      <c r="CN336" s="52"/>
      <c r="ED336" s="52"/>
      <c r="EY336" s="52"/>
      <c r="FT336" s="52"/>
      <c r="GS336" s="52"/>
      <c r="GT336" s="52"/>
      <c r="GU336" s="52"/>
      <c r="HP336" s="52"/>
      <c r="IK336" s="52"/>
      <c r="JH336" s="52"/>
      <c r="KC336" s="52"/>
      <c r="KX336" s="52"/>
      <c r="LS336" s="52"/>
      <c r="MN336" s="69"/>
      <c r="MR336" s="139"/>
      <c r="MS336" s="140"/>
    </row>
    <row r="337" spans="3:357" s="53" customFormat="1" x14ac:dyDescent="0.15">
      <c r="C337" s="54"/>
      <c r="G337" s="55"/>
      <c r="H337" s="55"/>
      <c r="AC337" s="52"/>
      <c r="AX337" s="52"/>
      <c r="CN337" s="52"/>
      <c r="ED337" s="52"/>
      <c r="EY337" s="52"/>
      <c r="FT337" s="52"/>
      <c r="GS337" s="52"/>
      <c r="GT337" s="52"/>
      <c r="GU337" s="52"/>
      <c r="HP337" s="52"/>
      <c r="IK337" s="52"/>
      <c r="JH337" s="52"/>
      <c r="KC337" s="52"/>
      <c r="KX337" s="52"/>
      <c r="LS337" s="52"/>
      <c r="MN337" s="69"/>
      <c r="MR337" s="139"/>
      <c r="MS337" s="140"/>
    </row>
    <row r="338" spans="3:357" s="53" customFormat="1" x14ac:dyDescent="0.15">
      <c r="C338" s="54"/>
      <c r="G338" s="55"/>
      <c r="H338" s="55"/>
      <c r="AC338" s="52"/>
      <c r="AX338" s="52"/>
      <c r="CN338" s="52"/>
      <c r="ED338" s="52"/>
      <c r="EY338" s="52"/>
      <c r="FT338" s="52"/>
      <c r="GS338" s="52"/>
      <c r="GT338" s="52"/>
      <c r="GU338" s="52"/>
      <c r="HP338" s="52"/>
      <c r="IK338" s="52"/>
      <c r="JH338" s="52"/>
      <c r="KC338" s="52"/>
      <c r="KX338" s="52"/>
      <c r="LS338" s="52"/>
      <c r="MN338" s="69"/>
      <c r="MR338" s="139"/>
      <c r="MS338" s="140"/>
    </row>
    <row r="339" spans="3:357" s="53" customFormat="1" x14ac:dyDescent="0.15">
      <c r="C339" s="54"/>
      <c r="G339" s="55"/>
      <c r="H339" s="55"/>
      <c r="AC339" s="52"/>
      <c r="AX339" s="52"/>
      <c r="CN339" s="52"/>
      <c r="ED339" s="52"/>
      <c r="EY339" s="52"/>
      <c r="FT339" s="52"/>
      <c r="GS339" s="52"/>
      <c r="GT339" s="52"/>
      <c r="GU339" s="52"/>
      <c r="HP339" s="52"/>
      <c r="IK339" s="52"/>
      <c r="JH339" s="52"/>
      <c r="KC339" s="52"/>
      <c r="KX339" s="52"/>
      <c r="LS339" s="52"/>
      <c r="MN339" s="69"/>
      <c r="MR339" s="139"/>
      <c r="MS339" s="140"/>
    </row>
    <row r="340" spans="3:357" s="53" customFormat="1" x14ac:dyDescent="0.15">
      <c r="C340" s="54"/>
      <c r="G340" s="55"/>
      <c r="H340" s="55"/>
      <c r="AC340" s="52"/>
      <c r="AX340" s="52"/>
      <c r="CN340" s="52"/>
      <c r="ED340" s="52"/>
      <c r="EY340" s="52"/>
      <c r="FT340" s="52"/>
      <c r="GS340" s="52"/>
      <c r="GT340" s="52"/>
      <c r="GU340" s="52"/>
      <c r="HP340" s="52"/>
      <c r="IK340" s="52"/>
      <c r="JH340" s="52"/>
      <c r="KC340" s="52"/>
      <c r="KX340" s="52"/>
      <c r="LS340" s="52"/>
      <c r="MN340" s="69"/>
      <c r="MR340" s="139"/>
      <c r="MS340" s="140"/>
    </row>
    <row r="341" spans="3:357" s="53" customFormat="1" x14ac:dyDescent="0.15">
      <c r="C341" s="54"/>
      <c r="G341" s="55"/>
      <c r="H341" s="55"/>
      <c r="AC341" s="52"/>
      <c r="AX341" s="52"/>
      <c r="CN341" s="52"/>
      <c r="ED341" s="52"/>
      <c r="EY341" s="52"/>
      <c r="FT341" s="52"/>
      <c r="GS341" s="52"/>
      <c r="GT341" s="52"/>
      <c r="GU341" s="52"/>
      <c r="HP341" s="52"/>
      <c r="IK341" s="52"/>
      <c r="JH341" s="52"/>
      <c r="KC341" s="52"/>
      <c r="KX341" s="52"/>
      <c r="LS341" s="52"/>
      <c r="MN341" s="69"/>
      <c r="MR341" s="139"/>
      <c r="MS341" s="140"/>
    </row>
    <row r="342" spans="3:357" s="53" customFormat="1" x14ac:dyDescent="0.15">
      <c r="C342" s="54"/>
      <c r="G342" s="55"/>
      <c r="H342" s="55"/>
      <c r="AC342" s="52"/>
      <c r="AX342" s="52"/>
      <c r="CN342" s="52"/>
      <c r="ED342" s="52"/>
      <c r="EY342" s="52"/>
      <c r="FT342" s="52"/>
      <c r="GS342" s="52"/>
      <c r="GT342" s="52"/>
      <c r="GU342" s="52"/>
      <c r="HP342" s="52"/>
      <c r="IK342" s="52"/>
      <c r="JH342" s="52"/>
      <c r="KC342" s="52"/>
      <c r="KX342" s="52"/>
      <c r="LS342" s="52"/>
      <c r="MN342" s="69"/>
      <c r="MR342" s="139"/>
      <c r="MS342" s="140"/>
    </row>
    <row r="343" spans="3:357" s="53" customFormat="1" x14ac:dyDescent="0.15">
      <c r="C343" s="54"/>
      <c r="G343" s="55"/>
      <c r="H343" s="55"/>
      <c r="AC343" s="52"/>
      <c r="AX343" s="52"/>
      <c r="CN343" s="52"/>
      <c r="ED343" s="52"/>
      <c r="EY343" s="52"/>
      <c r="FT343" s="52"/>
      <c r="GS343" s="52"/>
      <c r="GT343" s="52"/>
      <c r="GU343" s="52"/>
      <c r="HP343" s="52"/>
      <c r="IK343" s="52"/>
      <c r="JH343" s="52"/>
      <c r="KC343" s="52"/>
      <c r="KX343" s="52"/>
      <c r="LS343" s="52"/>
      <c r="MN343" s="69"/>
      <c r="MR343" s="139"/>
      <c r="MS343" s="140"/>
    </row>
    <row r="344" spans="3:357" s="53" customFormat="1" x14ac:dyDescent="0.15">
      <c r="C344" s="54"/>
      <c r="G344" s="55"/>
      <c r="H344" s="55"/>
      <c r="AC344" s="52"/>
      <c r="AX344" s="52"/>
      <c r="CN344" s="52"/>
      <c r="ED344" s="52"/>
      <c r="EY344" s="52"/>
      <c r="FT344" s="52"/>
      <c r="GS344" s="52"/>
      <c r="GT344" s="52"/>
      <c r="GU344" s="52"/>
      <c r="HP344" s="52"/>
      <c r="IK344" s="52"/>
      <c r="JH344" s="52"/>
      <c r="KC344" s="52"/>
      <c r="KX344" s="52"/>
      <c r="LS344" s="52"/>
      <c r="MN344" s="69"/>
      <c r="MR344" s="139"/>
      <c r="MS344" s="140"/>
    </row>
    <row r="345" spans="3:357" s="53" customFormat="1" x14ac:dyDescent="0.15">
      <c r="C345" s="54"/>
      <c r="G345" s="55"/>
      <c r="H345" s="55"/>
      <c r="AC345" s="52"/>
      <c r="AX345" s="52"/>
      <c r="CN345" s="52"/>
      <c r="ED345" s="52"/>
      <c r="EY345" s="52"/>
      <c r="FT345" s="52"/>
      <c r="GS345" s="52"/>
      <c r="GT345" s="52"/>
      <c r="GU345" s="52"/>
      <c r="HP345" s="52"/>
      <c r="IK345" s="52"/>
      <c r="JH345" s="52"/>
      <c r="KC345" s="52"/>
      <c r="KX345" s="52"/>
      <c r="LS345" s="52"/>
      <c r="MN345" s="69"/>
      <c r="MR345" s="139"/>
      <c r="MS345" s="140"/>
    </row>
    <row r="346" spans="3:357" s="53" customFormat="1" x14ac:dyDescent="0.15">
      <c r="C346" s="54"/>
      <c r="G346" s="55"/>
      <c r="H346" s="55"/>
      <c r="AC346" s="52"/>
      <c r="AX346" s="52"/>
      <c r="CN346" s="52"/>
      <c r="ED346" s="52"/>
      <c r="EY346" s="52"/>
      <c r="FT346" s="52"/>
      <c r="GS346" s="52"/>
      <c r="GT346" s="52"/>
      <c r="GU346" s="52"/>
      <c r="HP346" s="52"/>
      <c r="IK346" s="52"/>
      <c r="JH346" s="52"/>
      <c r="KC346" s="52"/>
      <c r="KX346" s="52"/>
      <c r="LS346" s="52"/>
      <c r="MN346" s="69"/>
      <c r="MR346" s="139"/>
      <c r="MS346" s="140"/>
    </row>
    <row r="347" spans="3:357" s="53" customFormat="1" x14ac:dyDescent="0.15">
      <c r="C347" s="54"/>
      <c r="G347" s="55"/>
      <c r="H347" s="55"/>
      <c r="AC347" s="52"/>
      <c r="AX347" s="52"/>
      <c r="CN347" s="52"/>
      <c r="ED347" s="52"/>
      <c r="EY347" s="52"/>
      <c r="FT347" s="52"/>
      <c r="GS347" s="52"/>
      <c r="GT347" s="52"/>
      <c r="GU347" s="52"/>
      <c r="HP347" s="52"/>
      <c r="IK347" s="52"/>
      <c r="JH347" s="52"/>
      <c r="KC347" s="52"/>
      <c r="KX347" s="52"/>
      <c r="LS347" s="52"/>
      <c r="MN347" s="69"/>
      <c r="MR347" s="139"/>
      <c r="MS347" s="140"/>
    </row>
    <row r="348" spans="3:357" s="53" customFormat="1" x14ac:dyDescent="0.15">
      <c r="C348" s="54"/>
      <c r="G348" s="55"/>
      <c r="H348" s="55"/>
      <c r="AC348" s="52"/>
      <c r="AX348" s="52"/>
      <c r="CN348" s="52"/>
      <c r="ED348" s="52"/>
      <c r="EY348" s="52"/>
      <c r="FT348" s="52"/>
      <c r="GS348" s="52"/>
      <c r="GT348" s="52"/>
      <c r="GU348" s="52"/>
      <c r="HP348" s="52"/>
      <c r="IK348" s="52"/>
      <c r="JH348" s="52"/>
      <c r="KC348" s="52"/>
      <c r="KX348" s="52"/>
      <c r="LS348" s="52"/>
      <c r="MN348" s="69"/>
      <c r="MR348" s="139"/>
      <c r="MS348" s="140"/>
    </row>
    <row r="349" spans="3:357" s="53" customFormat="1" x14ac:dyDescent="0.15">
      <c r="C349" s="54"/>
      <c r="G349" s="55"/>
      <c r="H349" s="55"/>
      <c r="AC349" s="52"/>
      <c r="AX349" s="52"/>
      <c r="CN349" s="52"/>
      <c r="ED349" s="52"/>
      <c r="EY349" s="52"/>
      <c r="FT349" s="52"/>
      <c r="GS349" s="52"/>
      <c r="GT349" s="52"/>
      <c r="GU349" s="52"/>
      <c r="HP349" s="52"/>
      <c r="IK349" s="52"/>
      <c r="JH349" s="52"/>
      <c r="KC349" s="52"/>
      <c r="KX349" s="52"/>
      <c r="LS349" s="52"/>
      <c r="MN349" s="69"/>
      <c r="MR349" s="139"/>
      <c r="MS349" s="140"/>
    </row>
    <row r="350" spans="3:357" s="53" customFormat="1" x14ac:dyDescent="0.15">
      <c r="C350" s="54"/>
      <c r="G350" s="55"/>
      <c r="H350" s="55"/>
      <c r="AC350" s="52"/>
      <c r="AX350" s="52"/>
      <c r="CN350" s="52"/>
      <c r="ED350" s="52"/>
      <c r="EY350" s="52"/>
      <c r="FT350" s="52"/>
      <c r="GS350" s="52"/>
      <c r="GT350" s="52"/>
      <c r="GU350" s="52"/>
      <c r="HP350" s="52"/>
      <c r="IK350" s="52"/>
      <c r="JH350" s="52"/>
      <c r="KC350" s="52"/>
      <c r="KX350" s="52"/>
      <c r="LS350" s="52"/>
      <c r="MN350" s="69"/>
      <c r="MR350" s="139"/>
      <c r="MS350" s="140"/>
    </row>
    <row r="351" spans="3:357" s="53" customFormat="1" x14ac:dyDescent="0.15">
      <c r="C351" s="54"/>
      <c r="G351" s="55"/>
      <c r="H351" s="55"/>
      <c r="AC351" s="52"/>
      <c r="AX351" s="52"/>
      <c r="CN351" s="52"/>
      <c r="ED351" s="52"/>
      <c r="EY351" s="52"/>
      <c r="FT351" s="52"/>
      <c r="GS351" s="52"/>
      <c r="GT351" s="52"/>
      <c r="GU351" s="52"/>
      <c r="HP351" s="52"/>
      <c r="IK351" s="52"/>
      <c r="JH351" s="52"/>
      <c r="KC351" s="52"/>
      <c r="KX351" s="52"/>
      <c r="LS351" s="52"/>
      <c r="MN351" s="69"/>
      <c r="MR351" s="139"/>
      <c r="MS351" s="140"/>
    </row>
    <row r="352" spans="3:357" s="53" customFormat="1" x14ac:dyDescent="0.15">
      <c r="C352" s="54"/>
      <c r="G352" s="55"/>
      <c r="H352" s="55"/>
      <c r="AC352" s="52"/>
      <c r="AX352" s="52"/>
      <c r="CN352" s="52"/>
      <c r="ED352" s="52"/>
      <c r="EY352" s="52"/>
      <c r="FT352" s="52"/>
      <c r="GS352" s="52"/>
      <c r="GT352" s="52"/>
      <c r="GU352" s="52"/>
      <c r="HP352" s="52"/>
      <c r="IK352" s="52"/>
      <c r="JH352" s="52"/>
      <c r="KC352" s="52"/>
      <c r="KX352" s="52"/>
      <c r="LS352" s="52"/>
      <c r="MN352" s="69"/>
      <c r="MR352" s="139"/>
      <c r="MS352" s="140"/>
    </row>
    <row r="353" spans="3:357" s="53" customFormat="1" x14ac:dyDescent="0.15">
      <c r="C353" s="54"/>
      <c r="G353" s="55"/>
      <c r="H353" s="55"/>
      <c r="AC353" s="52"/>
      <c r="AX353" s="52"/>
      <c r="CN353" s="52"/>
      <c r="ED353" s="52"/>
      <c r="EY353" s="52"/>
      <c r="FT353" s="52"/>
      <c r="GS353" s="52"/>
      <c r="GT353" s="52"/>
      <c r="GU353" s="52"/>
      <c r="HP353" s="52"/>
      <c r="IK353" s="52"/>
      <c r="JH353" s="52"/>
      <c r="KC353" s="52"/>
      <c r="KX353" s="52"/>
      <c r="LS353" s="52"/>
      <c r="MN353" s="69"/>
      <c r="MR353" s="139"/>
      <c r="MS353" s="140"/>
    </row>
    <row r="354" spans="3:357" s="53" customFormat="1" x14ac:dyDescent="0.15">
      <c r="C354" s="54"/>
      <c r="G354" s="55"/>
      <c r="H354" s="55"/>
      <c r="AC354" s="52"/>
      <c r="AX354" s="52"/>
      <c r="CN354" s="52"/>
      <c r="ED354" s="52"/>
      <c r="EY354" s="52"/>
      <c r="FT354" s="52"/>
      <c r="GS354" s="52"/>
      <c r="GT354" s="52"/>
      <c r="GU354" s="52"/>
      <c r="HP354" s="52"/>
      <c r="IK354" s="52"/>
      <c r="JH354" s="52"/>
      <c r="KC354" s="52"/>
      <c r="KX354" s="52"/>
      <c r="LS354" s="52"/>
      <c r="MN354" s="69"/>
      <c r="MR354" s="139"/>
      <c r="MS354" s="140"/>
    </row>
    <row r="355" spans="3:357" s="53" customFormat="1" x14ac:dyDescent="0.15">
      <c r="C355" s="54"/>
      <c r="G355" s="55"/>
      <c r="H355" s="55"/>
      <c r="AC355" s="52"/>
      <c r="AX355" s="52"/>
      <c r="CN355" s="52"/>
      <c r="ED355" s="52"/>
      <c r="EY355" s="52"/>
      <c r="FT355" s="52"/>
      <c r="GS355" s="52"/>
      <c r="GT355" s="52"/>
      <c r="GU355" s="52"/>
      <c r="HP355" s="52"/>
      <c r="IK355" s="52"/>
      <c r="JH355" s="52"/>
      <c r="KC355" s="52"/>
      <c r="KX355" s="52"/>
      <c r="LS355" s="52"/>
      <c r="MN355" s="69"/>
      <c r="MR355" s="139"/>
      <c r="MS355" s="140"/>
    </row>
    <row r="356" spans="3:357" s="53" customFormat="1" x14ac:dyDescent="0.15">
      <c r="C356" s="54"/>
      <c r="G356" s="55"/>
      <c r="H356" s="55"/>
      <c r="AC356" s="52"/>
      <c r="AX356" s="52"/>
      <c r="CN356" s="52"/>
      <c r="ED356" s="52"/>
      <c r="EY356" s="52"/>
      <c r="FT356" s="52"/>
      <c r="GS356" s="52"/>
      <c r="GT356" s="52"/>
      <c r="GU356" s="52"/>
      <c r="HP356" s="52"/>
      <c r="IK356" s="52"/>
      <c r="JH356" s="52"/>
      <c r="KC356" s="52"/>
      <c r="KX356" s="52"/>
      <c r="LS356" s="52"/>
      <c r="MN356" s="69"/>
      <c r="MR356" s="139"/>
      <c r="MS356" s="140"/>
    </row>
    <row r="357" spans="3:357" s="53" customFormat="1" x14ac:dyDescent="0.15">
      <c r="C357" s="54"/>
      <c r="G357" s="55"/>
      <c r="H357" s="55"/>
      <c r="AC357" s="52"/>
      <c r="AX357" s="52"/>
      <c r="CN357" s="52"/>
      <c r="ED357" s="52"/>
      <c r="EY357" s="52"/>
      <c r="FT357" s="52"/>
      <c r="GS357" s="52"/>
      <c r="GT357" s="52"/>
      <c r="GU357" s="52"/>
      <c r="HP357" s="52"/>
      <c r="IK357" s="52"/>
      <c r="JH357" s="52"/>
      <c r="KC357" s="52"/>
      <c r="KX357" s="52"/>
      <c r="LS357" s="52"/>
      <c r="MN357" s="69"/>
      <c r="MR357" s="139"/>
      <c r="MS357" s="140"/>
    </row>
    <row r="358" spans="3:357" s="53" customFormat="1" x14ac:dyDescent="0.15">
      <c r="C358" s="54"/>
      <c r="G358" s="55"/>
      <c r="H358" s="55"/>
      <c r="AC358" s="52"/>
      <c r="AX358" s="52"/>
      <c r="CN358" s="52"/>
      <c r="ED358" s="52"/>
      <c r="EY358" s="52"/>
      <c r="FT358" s="52"/>
      <c r="GS358" s="52"/>
      <c r="GT358" s="52"/>
      <c r="GU358" s="52"/>
      <c r="HP358" s="52"/>
      <c r="IK358" s="52"/>
      <c r="JH358" s="52"/>
      <c r="KC358" s="52"/>
      <c r="KX358" s="52"/>
      <c r="LS358" s="52"/>
      <c r="MN358" s="69"/>
      <c r="MR358" s="139"/>
      <c r="MS358" s="140"/>
    </row>
    <row r="359" spans="3:357" s="53" customFormat="1" x14ac:dyDescent="0.15">
      <c r="C359" s="54"/>
      <c r="G359" s="55"/>
      <c r="H359" s="55"/>
      <c r="AC359" s="52"/>
      <c r="AX359" s="52"/>
      <c r="CN359" s="52"/>
      <c r="ED359" s="52"/>
      <c r="EY359" s="52"/>
      <c r="FT359" s="52"/>
      <c r="GS359" s="52"/>
      <c r="GT359" s="52"/>
      <c r="GU359" s="52"/>
      <c r="HP359" s="52"/>
      <c r="IK359" s="52"/>
      <c r="JH359" s="52"/>
      <c r="KC359" s="52"/>
      <c r="KX359" s="52"/>
      <c r="LS359" s="52"/>
      <c r="MN359" s="69"/>
      <c r="MR359" s="139"/>
      <c r="MS359" s="140"/>
    </row>
    <row r="360" spans="3:357" s="53" customFormat="1" x14ac:dyDescent="0.15">
      <c r="C360" s="54"/>
      <c r="G360" s="55"/>
      <c r="H360" s="55"/>
      <c r="AC360" s="52"/>
      <c r="AX360" s="52"/>
      <c r="CN360" s="52"/>
      <c r="ED360" s="52"/>
      <c r="EY360" s="52"/>
      <c r="FT360" s="52"/>
      <c r="GS360" s="52"/>
      <c r="GT360" s="52"/>
      <c r="GU360" s="52"/>
      <c r="HP360" s="52"/>
      <c r="IK360" s="52"/>
      <c r="JH360" s="52"/>
      <c r="KC360" s="52"/>
      <c r="KX360" s="52"/>
      <c r="LS360" s="52"/>
      <c r="MN360" s="69"/>
      <c r="MR360" s="139"/>
      <c r="MS360" s="140"/>
    </row>
    <row r="361" spans="3:357" s="53" customFormat="1" x14ac:dyDescent="0.15">
      <c r="C361" s="54"/>
      <c r="G361" s="55"/>
      <c r="H361" s="55"/>
      <c r="AC361" s="52"/>
      <c r="AX361" s="52"/>
      <c r="CN361" s="52"/>
      <c r="ED361" s="52"/>
      <c r="EY361" s="52"/>
      <c r="FT361" s="52"/>
      <c r="GS361" s="52"/>
      <c r="GT361" s="52"/>
      <c r="GU361" s="52"/>
      <c r="HP361" s="52"/>
      <c r="IK361" s="52"/>
      <c r="JH361" s="52"/>
      <c r="KC361" s="52"/>
      <c r="KX361" s="52"/>
      <c r="LS361" s="52"/>
      <c r="MN361" s="69"/>
      <c r="MR361" s="139"/>
      <c r="MS361" s="140"/>
    </row>
    <row r="362" spans="3:357" s="53" customFormat="1" x14ac:dyDescent="0.15">
      <c r="C362" s="54"/>
      <c r="G362" s="55"/>
      <c r="H362" s="55"/>
      <c r="AC362" s="52"/>
      <c r="AX362" s="52"/>
      <c r="CN362" s="52"/>
      <c r="ED362" s="52"/>
      <c r="EY362" s="52"/>
      <c r="FT362" s="52"/>
      <c r="GS362" s="52"/>
      <c r="GT362" s="52"/>
      <c r="GU362" s="52"/>
      <c r="HP362" s="52"/>
      <c r="IK362" s="52"/>
      <c r="JH362" s="52"/>
      <c r="KC362" s="52"/>
      <c r="KX362" s="52"/>
      <c r="LS362" s="52"/>
      <c r="MN362" s="69"/>
      <c r="MR362" s="139"/>
      <c r="MS362" s="140"/>
    </row>
    <row r="363" spans="3:357" s="53" customFormat="1" x14ac:dyDescent="0.15">
      <c r="C363" s="54"/>
      <c r="G363" s="55"/>
      <c r="H363" s="55"/>
      <c r="AC363" s="52"/>
      <c r="AX363" s="52"/>
      <c r="CN363" s="52"/>
      <c r="ED363" s="52"/>
      <c r="EY363" s="52"/>
      <c r="FT363" s="52"/>
      <c r="GS363" s="52"/>
      <c r="GT363" s="52"/>
      <c r="GU363" s="52"/>
      <c r="HP363" s="52"/>
      <c r="IK363" s="52"/>
      <c r="JH363" s="52"/>
      <c r="KC363" s="52"/>
      <c r="KX363" s="52"/>
      <c r="LS363" s="52"/>
      <c r="MN363" s="69"/>
      <c r="MR363" s="139"/>
      <c r="MS363" s="140"/>
    </row>
    <row r="364" spans="3:357" s="53" customFormat="1" x14ac:dyDescent="0.15">
      <c r="C364" s="54"/>
      <c r="G364" s="55"/>
      <c r="H364" s="55"/>
      <c r="AC364" s="52"/>
      <c r="AX364" s="52"/>
      <c r="CN364" s="52"/>
      <c r="ED364" s="52"/>
      <c r="EY364" s="52"/>
      <c r="FT364" s="52"/>
      <c r="GS364" s="52"/>
      <c r="GT364" s="52"/>
      <c r="GU364" s="52"/>
      <c r="HP364" s="52"/>
      <c r="IK364" s="52"/>
      <c r="JH364" s="52"/>
      <c r="KC364" s="52"/>
      <c r="KX364" s="52"/>
      <c r="LS364" s="52"/>
      <c r="MN364" s="69"/>
      <c r="MR364" s="139"/>
      <c r="MS364" s="140"/>
    </row>
    <row r="365" spans="3:357" s="53" customFormat="1" x14ac:dyDescent="0.15">
      <c r="C365" s="54"/>
      <c r="G365" s="55"/>
      <c r="H365" s="55"/>
      <c r="AC365" s="52"/>
      <c r="AX365" s="52"/>
      <c r="CN365" s="52"/>
      <c r="ED365" s="52"/>
      <c r="EY365" s="52"/>
      <c r="FT365" s="52"/>
      <c r="GS365" s="52"/>
      <c r="GT365" s="52"/>
      <c r="GU365" s="52"/>
      <c r="HP365" s="52"/>
      <c r="IK365" s="52"/>
      <c r="JH365" s="52"/>
      <c r="KC365" s="52"/>
      <c r="KX365" s="52"/>
      <c r="LS365" s="52"/>
      <c r="MN365" s="69"/>
      <c r="MR365" s="139"/>
      <c r="MS365" s="140"/>
    </row>
    <row r="366" spans="3:357" s="53" customFormat="1" x14ac:dyDescent="0.15">
      <c r="C366" s="54"/>
      <c r="G366" s="55"/>
      <c r="H366" s="55"/>
      <c r="AC366" s="52"/>
      <c r="AX366" s="52"/>
      <c r="CN366" s="52"/>
      <c r="ED366" s="52"/>
      <c r="EY366" s="52"/>
      <c r="FT366" s="52"/>
      <c r="GS366" s="52"/>
      <c r="GT366" s="52"/>
      <c r="GU366" s="52"/>
      <c r="HP366" s="52"/>
      <c r="IK366" s="52"/>
      <c r="JH366" s="52"/>
      <c r="KC366" s="52"/>
      <c r="KX366" s="52"/>
      <c r="LS366" s="52"/>
      <c r="MN366" s="69"/>
      <c r="MR366" s="139"/>
      <c r="MS366" s="140"/>
    </row>
    <row r="367" spans="3:357" s="53" customFormat="1" x14ac:dyDescent="0.15">
      <c r="C367" s="54"/>
      <c r="G367" s="55"/>
      <c r="H367" s="55"/>
      <c r="AC367" s="52"/>
      <c r="AX367" s="52"/>
      <c r="CN367" s="52"/>
      <c r="ED367" s="52"/>
      <c r="EY367" s="52"/>
      <c r="FT367" s="52"/>
      <c r="GS367" s="52"/>
      <c r="GT367" s="52"/>
      <c r="GU367" s="52"/>
      <c r="HP367" s="52"/>
      <c r="IK367" s="52"/>
      <c r="JH367" s="52"/>
      <c r="KC367" s="52"/>
      <c r="KX367" s="52"/>
      <c r="LS367" s="52"/>
      <c r="MN367" s="69"/>
      <c r="MR367" s="139"/>
      <c r="MS367" s="140"/>
    </row>
    <row r="368" spans="3:357" s="53" customFormat="1" x14ac:dyDescent="0.15">
      <c r="C368" s="54"/>
      <c r="G368" s="55"/>
      <c r="H368" s="55"/>
      <c r="AC368" s="52"/>
      <c r="AX368" s="52"/>
      <c r="CN368" s="52"/>
      <c r="ED368" s="52"/>
      <c r="EY368" s="52"/>
      <c r="FT368" s="52"/>
      <c r="GS368" s="52"/>
      <c r="GT368" s="52"/>
      <c r="GU368" s="52"/>
      <c r="HP368" s="52"/>
      <c r="IK368" s="52"/>
      <c r="JH368" s="52"/>
      <c r="KC368" s="52"/>
      <c r="KX368" s="52"/>
      <c r="LS368" s="52"/>
      <c r="MN368" s="69"/>
      <c r="MR368" s="139"/>
      <c r="MS368" s="140"/>
    </row>
    <row r="369" spans="3:357" s="53" customFormat="1" x14ac:dyDescent="0.15">
      <c r="C369" s="54"/>
      <c r="G369" s="55"/>
      <c r="H369" s="55"/>
      <c r="AC369" s="52"/>
      <c r="AX369" s="52"/>
      <c r="CN369" s="52"/>
      <c r="ED369" s="52"/>
      <c r="EY369" s="52"/>
      <c r="FT369" s="52"/>
      <c r="GS369" s="52"/>
      <c r="GT369" s="52"/>
      <c r="GU369" s="52"/>
      <c r="HP369" s="52"/>
      <c r="IK369" s="52"/>
      <c r="JH369" s="52"/>
      <c r="KC369" s="52"/>
      <c r="KX369" s="52"/>
      <c r="LS369" s="52"/>
      <c r="MN369" s="69"/>
      <c r="MR369" s="139"/>
      <c r="MS369" s="140"/>
    </row>
    <row r="370" spans="3:357" s="53" customFormat="1" x14ac:dyDescent="0.15">
      <c r="C370" s="54"/>
      <c r="G370" s="55"/>
      <c r="H370" s="55"/>
      <c r="AC370" s="52"/>
      <c r="AX370" s="52"/>
      <c r="CN370" s="52"/>
      <c r="ED370" s="52"/>
      <c r="EY370" s="52"/>
      <c r="FT370" s="52"/>
      <c r="GS370" s="52"/>
      <c r="GT370" s="52"/>
      <c r="GU370" s="52"/>
      <c r="HP370" s="52"/>
      <c r="IK370" s="52"/>
      <c r="JH370" s="52"/>
      <c r="KC370" s="52"/>
      <c r="KX370" s="52"/>
      <c r="LS370" s="52"/>
      <c r="MN370" s="69"/>
      <c r="MR370" s="139"/>
      <c r="MS370" s="140"/>
    </row>
    <row r="371" spans="3:357" s="53" customFormat="1" x14ac:dyDescent="0.15">
      <c r="C371" s="54"/>
      <c r="G371" s="55"/>
      <c r="H371" s="55"/>
      <c r="AC371" s="52"/>
      <c r="AX371" s="52"/>
      <c r="CN371" s="52"/>
      <c r="ED371" s="52"/>
      <c r="EY371" s="52"/>
      <c r="FT371" s="52"/>
      <c r="GS371" s="52"/>
      <c r="GT371" s="52"/>
      <c r="GU371" s="52"/>
      <c r="HP371" s="52"/>
      <c r="IK371" s="52"/>
      <c r="JH371" s="52"/>
      <c r="KC371" s="52"/>
      <c r="KX371" s="52"/>
      <c r="LS371" s="52"/>
      <c r="MN371" s="69"/>
      <c r="MR371" s="139"/>
      <c r="MS371" s="140"/>
    </row>
    <row r="372" spans="3:357" s="53" customFormat="1" x14ac:dyDescent="0.15">
      <c r="C372" s="54"/>
      <c r="G372" s="55"/>
      <c r="H372" s="55"/>
      <c r="AC372" s="52"/>
      <c r="AX372" s="52"/>
      <c r="CN372" s="52"/>
      <c r="ED372" s="52"/>
      <c r="EY372" s="52"/>
      <c r="FT372" s="52"/>
      <c r="GS372" s="52"/>
      <c r="GT372" s="52"/>
      <c r="GU372" s="52"/>
      <c r="HP372" s="52"/>
      <c r="IK372" s="52"/>
      <c r="JH372" s="52"/>
      <c r="KC372" s="52"/>
      <c r="KX372" s="52"/>
      <c r="LS372" s="52"/>
      <c r="MN372" s="69"/>
      <c r="MR372" s="139"/>
      <c r="MS372" s="140"/>
    </row>
    <row r="373" spans="3:357" s="53" customFormat="1" x14ac:dyDescent="0.15">
      <c r="C373" s="54"/>
      <c r="G373" s="55"/>
      <c r="H373" s="55"/>
      <c r="AC373" s="52"/>
      <c r="AX373" s="52"/>
      <c r="CN373" s="52"/>
      <c r="ED373" s="52"/>
      <c r="EY373" s="52"/>
      <c r="FT373" s="52"/>
      <c r="GS373" s="52"/>
      <c r="GT373" s="52"/>
      <c r="GU373" s="52"/>
      <c r="HP373" s="52"/>
      <c r="IK373" s="52"/>
      <c r="JH373" s="52"/>
      <c r="KC373" s="52"/>
      <c r="KX373" s="52"/>
      <c r="LS373" s="52"/>
      <c r="MN373" s="69"/>
      <c r="MR373" s="139"/>
      <c r="MS373" s="140"/>
    </row>
    <row r="374" spans="3:357" s="53" customFormat="1" x14ac:dyDescent="0.15">
      <c r="C374" s="54"/>
      <c r="G374" s="55"/>
      <c r="H374" s="55"/>
      <c r="AC374" s="52"/>
      <c r="AX374" s="52"/>
      <c r="CN374" s="52"/>
      <c r="ED374" s="52"/>
      <c r="EY374" s="52"/>
      <c r="FT374" s="52"/>
      <c r="GS374" s="52"/>
      <c r="GT374" s="52"/>
      <c r="GU374" s="52"/>
      <c r="HP374" s="52"/>
      <c r="IK374" s="52"/>
      <c r="JH374" s="52"/>
      <c r="KC374" s="52"/>
      <c r="KX374" s="52"/>
      <c r="LS374" s="52"/>
      <c r="MN374" s="69"/>
      <c r="MR374" s="139"/>
      <c r="MS374" s="140"/>
    </row>
    <row r="375" spans="3:357" s="53" customFormat="1" x14ac:dyDescent="0.15">
      <c r="C375" s="54"/>
      <c r="G375" s="55"/>
      <c r="H375" s="55"/>
      <c r="AC375" s="52"/>
      <c r="AX375" s="52"/>
      <c r="CN375" s="52"/>
      <c r="ED375" s="52"/>
      <c r="EY375" s="52"/>
      <c r="FT375" s="52"/>
      <c r="GS375" s="52"/>
      <c r="GT375" s="52"/>
      <c r="GU375" s="52"/>
      <c r="HP375" s="52"/>
      <c r="IK375" s="52"/>
      <c r="JH375" s="52"/>
      <c r="KC375" s="52"/>
      <c r="KX375" s="52"/>
      <c r="LS375" s="52"/>
      <c r="MN375" s="69"/>
      <c r="MR375" s="139"/>
      <c r="MS375" s="140"/>
    </row>
    <row r="376" spans="3:357" s="53" customFormat="1" x14ac:dyDescent="0.15">
      <c r="C376" s="54"/>
      <c r="G376" s="55"/>
      <c r="H376" s="55"/>
      <c r="AC376" s="52"/>
      <c r="AX376" s="52"/>
      <c r="CN376" s="52"/>
      <c r="ED376" s="52"/>
      <c r="EY376" s="52"/>
      <c r="FT376" s="52"/>
      <c r="GS376" s="52"/>
      <c r="GT376" s="52"/>
      <c r="GU376" s="52"/>
      <c r="HP376" s="52"/>
      <c r="IK376" s="52"/>
      <c r="JH376" s="52"/>
      <c r="KC376" s="52"/>
      <c r="KX376" s="52"/>
      <c r="LS376" s="52"/>
      <c r="MN376" s="69"/>
      <c r="MR376" s="139"/>
      <c r="MS376" s="140"/>
    </row>
    <row r="377" spans="3:357" s="53" customFormat="1" x14ac:dyDescent="0.15">
      <c r="C377" s="54"/>
      <c r="G377" s="55"/>
      <c r="H377" s="55"/>
      <c r="AC377" s="52"/>
      <c r="AX377" s="52"/>
      <c r="CN377" s="52"/>
      <c r="ED377" s="52"/>
      <c r="EY377" s="52"/>
      <c r="FT377" s="52"/>
      <c r="GS377" s="52"/>
      <c r="GT377" s="52"/>
      <c r="GU377" s="52"/>
      <c r="HP377" s="52"/>
      <c r="IK377" s="52"/>
      <c r="JH377" s="52"/>
      <c r="KC377" s="52"/>
      <c r="KX377" s="52"/>
      <c r="LS377" s="52"/>
      <c r="MN377" s="69"/>
      <c r="MR377" s="139"/>
      <c r="MS377" s="140"/>
    </row>
    <row r="378" spans="3:357" s="53" customFormat="1" x14ac:dyDescent="0.15">
      <c r="C378" s="54"/>
      <c r="G378" s="55"/>
      <c r="H378" s="55"/>
      <c r="AC378" s="52"/>
      <c r="AX378" s="52"/>
      <c r="CN378" s="52"/>
      <c r="ED378" s="52"/>
      <c r="EY378" s="52"/>
      <c r="FT378" s="52"/>
      <c r="GS378" s="52"/>
      <c r="GT378" s="52"/>
      <c r="GU378" s="52"/>
      <c r="HP378" s="52"/>
      <c r="IK378" s="52"/>
      <c r="JH378" s="52"/>
      <c r="KC378" s="52"/>
      <c r="KX378" s="52"/>
      <c r="LS378" s="52"/>
      <c r="MN378" s="69"/>
      <c r="MR378" s="139"/>
      <c r="MS378" s="140"/>
    </row>
    <row r="379" spans="3:357" s="53" customFormat="1" x14ac:dyDescent="0.15">
      <c r="C379" s="54"/>
      <c r="G379" s="55"/>
      <c r="H379" s="55"/>
      <c r="AC379" s="52"/>
      <c r="AX379" s="52"/>
      <c r="CN379" s="52"/>
      <c r="ED379" s="52"/>
      <c r="EY379" s="52"/>
      <c r="FT379" s="52"/>
      <c r="GS379" s="52"/>
      <c r="GT379" s="52"/>
      <c r="GU379" s="52"/>
      <c r="HP379" s="52"/>
      <c r="IK379" s="52"/>
      <c r="JH379" s="52"/>
      <c r="KC379" s="52"/>
      <c r="KX379" s="52"/>
      <c r="LS379" s="52"/>
      <c r="MN379" s="69"/>
      <c r="MR379" s="139"/>
      <c r="MS379" s="140"/>
    </row>
    <row r="380" spans="3:357" s="53" customFormat="1" x14ac:dyDescent="0.15">
      <c r="C380" s="54"/>
      <c r="G380" s="55"/>
      <c r="H380" s="55"/>
      <c r="AC380" s="52"/>
      <c r="AX380" s="52"/>
      <c r="CN380" s="52"/>
      <c r="ED380" s="52"/>
      <c r="EY380" s="52"/>
      <c r="FT380" s="52"/>
      <c r="GS380" s="52"/>
      <c r="GT380" s="52"/>
      <c r="GU380" s="52"/>
      <c r="HP380" s="52"/>
      <c r="IK380" s="52"/>
      <c r="JH380" s="52"/>
      <c r="KC380" s="52"/>
      <c r="KX380" s="52"/>
      <c r="LS380" s="52"/>
      <c r="MN380" s="69"/>
      <c r="MR380" s="139"/>
      <c r="MS380" s="140"/>
    </row>
    <row r="381" spans="3:357" s="53" customFormat="1" x14ac:dyDescent="0.15">
      <c r="C381" s="54"/>
      <c r="G381" s="55"/>
      <c r="H381" s="55"/>
      <c r="AC381" s="52"/>
      <c r="AX381" s="52"/>
      <c r="CN381" s="52"/>
      <c r="ED381" s="52"/>
      <c r="EY381" s="52"/>
      <c r="FT381" s="52"/>
      <c r="GS381" s="52"/>
      <c r="GT381" s="52"/>
      <c r="GU381" s="52"/>
      <c r="HP381" s="52"/>
      <c r="IK381" s="52"/>
      <c r="JH381" s="52"/>
      <c r="KC381" s="52"/>
      <c r="KX381" s="52"/>
      <c r="LS381" s="52"/>
      <c r="MN381" s="69"/>
      <c r="MR381" s="139"/>
      <c r="MS381" s="140"/>
    </row>
    <row r="382" spans="3:357" s="53" customFormat="1" x14ac:dyDescent="0.15">
      <c r="C382" s="54"/>
      <c r="G382" s="55"/>
      <c r="H382" s="55"/>
      <c r="AC382" s="52"/>
      <c r="AX382" s="52"/>
      <c r="CN382" s="52"/>
      <c r="ED382" s="52"/>
      <c r="EY382" s="52"/>
      <c r="FT382" s="52"/>
      <c r="GS382" s="52"/>
      <c r="GT382" s="52"/>
      <c r="GU382" s="52"/>
      <c r="HP382" s="52"/>
      <c r="IK382" s="52"/>
      <c r="JH382" s="52"/>
      <c r="KC382" s="52"/>
      <c r="KX382" s="52"/>
      <c r="LS382" s="52"/>
      <c r="MN382" s="69"/>
      <c r="MR382" s="139"/>
      <c r="MS382" s="140"/>
    </row>
    <row r="383" spans="3:357" s="53" customFormat="1" x14ac:dyDescent="0.15">
      <c r="C383" s="54"/>
      <c r="G383" s="55"/>
      <c r="H383" s="55"/>
      <c r="AC383" s="52"/>
      <c r="AX383" s="52"/>
      <c r="CN383" s="52"/>
      <c r="ED383" s="52"/>
      <c r="EY383" s="52"/>
      <c r="FT383" s="52"/>
      <c r="GS383" s="52"/>
      <c r="GT383" s="52"/>
      <c r="GU383" s="52"/>
      <c r="HP383" s="52"/>
      <c r="IK383" s="52"/>
      <c r="JH383" s="52"/>
      <c r="KC383" s="52"/>
      <c r="KX383" s="52"/>
      <c r="LS383" s="52"/>
      <c r="MN383" s="69"/>
      <c r="MR383" s="139"/>
      <c r="MS383" s="140"/>
    </row>
    <row r="384" spans="3:357" s="53" customFormat="1" x14ac:dyDescent="0.15">
      <c r="C384" s="54"/>
      <c r="G384" s="55"/>
      <c r="H384" s="55"/>
      <c r="AC384" s="52"/>
      <c r="AX384" s="52"/>
      <c r="CN384" s="52"/>
      <c r="ED384" s="52"/>
      <c r="EY384" s="52"/>
      <c r="FT384" s="52"/>
      <c r="GS384" s="52"/>
      <c r="GT384" s="52"/>
      <c r="GU384" s="52"/>
      <c r="HP384" s="52"/>
      <c r="IK384" s="52"/>
      <c r="JH384" s="52"/>
      <c r="KC384" s="52"/>
      <c r="KX384" s="52"/>
      <c r="LS384" s="52"/>
      <c r="MN384" s="69"/>
      <c r="MR384" s="139"/>
      <c r="MS384" s="140"/>
    </row>
    <row r="385" spans="3:357" s="53" customFormat="1" x14ac:dyDescent="0.15">
      <c r="C385" s="54"/>
      <c r="G385" s="55"/>
      <c r="H385" s="55"/>
      <c r="AC385" s="52"/>
      <c r="AX385" s="52"/>
      <c r="CN385" s="52"/>
      <c r="ED385" s="52"/>
      <c r="EY385" s="52"/>
      <c r="FT385" s="52"/>
      <c r="GS385" s="52"/>
      <c r="GT385" s="52"/>
      <c r="GU385" s="52"/>
      <c r="HP385" s="52"/>
      <c r="IK385" s="52"/>
      <c r="JH385" s="52"/>
      <c r="KC385" s="52"/>
      <c r="KX385" s="52"/>
      <c r="LS385" s="52"/>
      <c r="MN385" s="69"/>
      <c r="MR385" s="139"/>
      <c r="MS385" s="140"/>
    </row>
    <row r="386" spans="3:357" s="53" customFormat="1" x14ac:dyDescent="0.15">
      <c r="C386" s="54"/>
      <c r="G386" s="55"/>
      <c r="H386" s="55"/>
      <c r="AC386" s="52"/>
      <c r="AX386" s="52"/>
      <c r="CN386" s="52"/>
      <c r="ED386" s="52"/>
      <c r="EY386" s="52"/>
      <c r="FT386" s="52"/>
      <c r="GS386" s="52"/>
      <c r="GT386" s="52"/>
      <c r="GU386" s="52"/>
      <c r="HP386" s="52"/>
      <c r="IK386" s="52"/>
      <c r="JH386" s="52"/>
      <c r="KC386" s="52"/>
      <c r="KX386" s="52"/>
      <c r="LS386" s="52"/>
      <c r="MN386" s="69"/>
      <c r="MR386" s="139"/>
      <c r="MS386" s="140"/>
    </row>
    <row r="387" spans="3:357" s="53" customFormat="1" x14ac:dyDescent="0.15">
      <c r="C387" s="54"/>
      <c r="G387" s="55"/>
      <c r="H387" s="55"/>
      <c r="AC387" s="52"/>
      <c r="AX387" s="52"/>
      <c r="CN387" s="52"/>
      <c r="ED387" s="52"/>
      <c r="EY387" s="52"/>
      <c r="FT387" s="52"/>
      <c r="GS387" s="52"/>
      <c r="GT387" s="52"/>
      <c r="GU387" s="52"/>
      <c r="HP387" s="52"/>
      <c r="IK387" s="52"/>
      <c r="JH387" s="52"/>
      <c r="KC387" s="52"/>
      <c r="KX387" s="52"/>
      <c r="LS387" s="52"/>
      <c r="MN387" s="69"/>
      <c r="MR387" s="139"/>
      <c r="MS387" s="140"/>
    </row>
    <row r="388" spans="3:357" s="53" customFormat="1" x14ac:dyDescent="0.15">
      <c r="C388" s="54"/>
      <c r="G388" s="55"/>
      <c r="H388" s="55"/>
      <c r="AC388" s="52"/>
      <c r="AX388" s="52"/>
      <c r="CN388" s="52"/>
      <c r="ED388" s="52"/>
      <c r="EY388" s="52"/>
      <c r="FT388" s="52"/>
      <c r="GS388" s="52"/>
      <c r="GT388" s="52"/>
      <c r="GU388" s="52"/>
      <c r="HP388" s="52"/>
      <c r="IK388" s="52"/>
      <c r="JH388" s="52"/>
      <c r="KC388" s="52"/>
      <c r="KX388" s="52"/>
      <c r="LS388" s="52"/>
      <c r="MN388" s="69"/>
      <c r="MR388" s="139"/>
      <c r="MS388" s="140"/>
    </row>
    <row r="389" spans="3:357" s="53" customFormat="1" x14ac:dyDescent="0.15">
      <c r="C389" s="54"/>
      <c r="G389" s="55"/>
      <c r="H389" s="55"/>
      <c r="AC389" s="52"/>
      <c r="AX389" s="52"/>
      <c r="CN389" s="52"/>
      <c r="ED389" s="52"/>
      <c r="EY389" s="52"/>
      <c r="FT389" s="52"/>
      <c r="GS389" s="52"/>
      <c r="GT389" s="52"/>
      <c r="GU389" s="52"/>
      <c r="HP389" s="52"/>
      <c r="IK389" s="52"/>
      <c r="JH389" s="52"/>
      <c r="KC389" s="52"/>
      <c r="KX389" s="52"/>
      <c r="LS389" s="52"/>
      <c r="MN389" s="69"/>
      <c r="MR389" s="139"/>
      <c r="MS389" s="140"/>
    </row>
    <row r="390" spans="3:357" s="53" customFormat="1" x14ac:dyDescent="0.15">
      <c r="C390" s="54"/>
      <c r="G390" s="55"/>
      <c r="H390" s="55"/>
      <c r="AC390" s="52"/>
      <c r="AX390" s="52"/>
      <c r="CN390" s="52"/>
      <c r="ED390" s="52"/>
      <c r="EY390" s="52"/>
      <c r="FT390" s="52"/>
      <c r="GS390" s="52"/>
      <c r="GT390" s="52"/>
      <c r="GU390" s="52"/>
      <c r="HP390" s="52"/>
      <c r="IK390" s="52"/>
      <c r="JH390" s="52"/>
      <c r="KC390" s="52"/>
      <c r="KX390" s="52"/>
      <c r="LS390" s="52"/>
      <c r="MN390" s="69"/>
      <c r="MR390" s="139"/>
      <c r="MS390" s="140"/>
    </row>
    <row r="391" spans="3:357" s="53" customFormat="1" x14ac:dyDescent="0.15">
      <c r="C391" s="54"/>
      <c r="G391" s="55"/>
      <c r="H391" s="55"/>
      <c r="AC391" s="52"/>
      <c r="AX391" s="52"/>
      <c r="CN391" s="52"/>
      <c r="ED391" s="52"/>
      <c r="EY391" s="52"/>
      <c r="FT391" s="52"/>
      <c r="GS391" s="52"/>
      <c r="GT391" s="52"/>
      <c r="GU391" s="52"/>
      <c r="HP391" s="52"/>
      <c r="IK391" s="52"/>
      <c r="JH391" s="52"/>
      <c r="KC391" s="52"/>
      <c r="KX391" s="52"/>
      <c r="LS391" s="52"/>
      <c r="MN391" s="69"/>
      <c r="MR391" s="139"/>
      <c r="MS391" s="140"/>
    </row>
    <row r="392" spans="3:357" s="53" customFormat="1" x14ac:dyDescent="0.15">
      <c r="C392" s="54"/>
      <c r="G392" s="55"/>
      <c r="H392" s="55"/>
      <c r="AC392" s="52"/>
      <c r="AX392" s="52"/>
      <c r="CN392" s="52"/>
      <c r="ED392" s="52"/>
      <c r="EY392" s="52"/>
      <c r="FT392" s="52"/>
      <c r="GS392" s="52"/>
      <c r="GT392" s="52"/>
      <c r="GU392" s="52"/>
      <c r="HP392" s="52"/>
      <c r="IK392" s="52"/>
      <c r="JH392" s="52"/>
      <c r="KC392" s="52"/>
      <c r="KX392" s="52"/>
      <c r="LS392" s="52"/>
      <c r="MN392" s="69"/>
      <c r="MR392" s="139"/>
      <c r="MS392" s="140"/>
    </row>
    <row r="393" spans="3:357" s="53" customFormat="1" x14ac:dyDescent="0.15">
      <c r="C393" s="54"/>
      <c r="G393" s="55"/>
      <c r="H393" s="55"/>
      <c r="AC393" s="52"/>
      <c r="AX393" s="52"/>
      <c r="CN393" s="52"/>
      <c r="ED393" s="52"/>
      <c r="EY393" s="52"/>
      <c r="FT393" s="52"/>
      <c r="GS393" s="52"/>
      <c r="GT393" s="52"/>
      <c r="GU393" s="52"/>
      <c r="HP393" s="52"/>
      <c r="IK393" s="52"/>
      <c r="JH393" s="52"/>
      <c r="KC393" s="52"/>
      <c r="KX393" s="52"/>
      <c r="LS393" s="52"/>
      <c r="MN393" s="69"/>
      <c r="MR393" s="139"/>
      <c r="MS393" s="140"/>
    </row>
    <row r="394" spans="3:357" s="53" customFormat="1" x14ac:dyDescent="0.15">
      <c r="C394" s="54"/>
      <c r="G394" s="55"/>
      <c r="H394" s="55"/>
      <c r="AC394" s="52"/>
      <c r="AX394" s="52"/>
      <c r="CN394" s="52"/>
      <c r="ED394" s="52"/>
      <c r="EY394" s="52"/>
      <c r="FT394" s="52"/>
      <c r="GS394" s="52"/>
      <c r="GT394" s="52"/>
      <c r="GU394" s="52"/>
      <c r="HP394" s="52"/>
      <c r="IK394" s="52"/>
      <c r="JH394" s="52"/>
      <c r="KC394" s="52"/>
      <c r="KX394" s="52"/>
      <c r="LS394" s="52"/>
      <c r="MN394" s="69"/>
      <c r="MR394" s="139"/>
      <c r="MS394" s="140"/>
    </row>
    <row r="395" spans="3:357" s="53" customFormat="1" x14ac:dyDescent="0.15">
      <c r="C395" s="54"/>
      <c r="G395" s="55"/>
      <c r="H395" s="55"/>
      <c r="AC395" s="52"/>
      <c r="AX395" s="52"/>
      <c r="CN395" s="52"/>
      <c r="ED395" s="52"/>
      <c r="EY395" s="52"/>
      <c r="FT395" s="52"/>
      <c r="GS395" s="52"/>
      <c r="GT395" s="52"/>
      <c r="GU395" s="52"/>
      <c r="HP395" s="52"/>
      <c r="IK395" s="52"/>
      <c r="JH395" s="52"/>
      <c r="KC395" s="52"/>
      <c r="KX395" s="52"/>
      <c r="LS395" s="52"/>
      <c r="MN395" s="69"/>
      <c r="MR395" s="139"/>
      <c r="MS395" s="140"/>
    </row>
    <row r="396" spans="3:357" s="53" customFormat="1" x14ac:dyDescent="0.15">
      <c r="C396" s="54"/>
      <c r="G396" s="55"/>
      <c r="H396" s="55"/>
      <c r="AC396" s="52"/>
      <c r="AX396" s="52"/>
      <c r="CN396" s="52"/>
      <c r="ED396" s="52"/>
      <c r="EY396" s="52"/>
      <c r="FT396" s="52"/>
      <c r="GS396" s="52"/>
      <c r="GT396" s="52"/>
      <c r="GU396" s="52"/>
      <c r="HP396" s="52"/>
      <c r="IK396" s="52"/>
      <c r="JH396" s="52"/>
      <c r="KC396" s="52"/>
      <c r="KX396" s="52"/>
      <c r="LS396" s="52"/>
      <c r="MN396" s="69"/>
      <c r="MR396" s="139"/>
      <c r="MS396" s="140"/>
    </row>
    <row r="397" spans="3:357" s="53" customFormat="1" x14ac:dyDescent="0.15">
      <c r="C397" s="54"/>
      <c r="G397" s="55"/>
      <c r="H397" s="55"/>
      <c r="AC397" s="52"/>
      <c r="AX397" s="52"/>
      <c r="CN397" s="52"/>
      <c r="ED397" s="52"/>
      <c r="EY397" s="52"/>
      <c r="FT397" s="52"/>
      <c r="GS397" s="52"/>
      <c r="GT397" s="52"/>
      <c r="GU397" s="52"/>
      <c r="HP397" s="52"/>
      <c r="IK397" s="52"/>
      <c r="JH397" s="52"/>
      <c r="KC397" s="52"/>
      <c r="KX397" s="52"/>
      <c r="LS397" s="52"/>
      <c r="MN397" s="69"/>
      <c r="MR397" s="139"/>
      <c r="MS397" s="140"/>
    </row>
    <row r="398" spans="3:357" s="53" customFormat="1" x14ac:dyDescent="0.15">
      <c r="C398" s="54"/>
      <c r="G398" s="55"/>
      <c r="H398" s="55"/>
      <c r="AC398" s="52"/>
      <c r="AX398" s="52"/>
      <c r="CN398" s="52"/>
      <c r="ED398" s="52"/>
      <c r="EY398" s="52"/>
      <c r="FT398" s="52"/>
      <c r="GS398" s="52"/>
      <c r="GT398" s="52"/>
      <c r="GU398" s="52"/>
      <c r="HP398" s="52"/>
      <c r="IK398" s="52"/>
      <c r="JH398" s="52"/>
      <c r="KC398" s="52"/>
      <c r="KX398" s="52"/>
      <c r="LS398" s="52"/>
      <c r="MN398" s="69"/>
      <c r="MR398" s="139"/>
      <c r="MS398" s="140"/>
    </row>
    <row r="399" spans="3:357" s="53" customFormat="1" x14ac:dyDescent="0.15">
      <c r="C399" s="54"/>
      <c r="G399" s="55"/>
      <c r="H399" s="55"/>
      <c r="AC399" s="52"/>
      <c r="AX399" s="52"/>
      <c r="CN399" s="52"/>
      <c r="ED399" s="52"/>
      <c r="EY399" s="52"/>
      <c r="FT399" s="52"/>
      <c r="GS399" s="52"/>
      <c r="GT399" s="52"/>
      <c r="GU399" s="52"/>
      <c r="HP399" s="52"/>
      <c r="IK399" s="52"/>
      <c r="JH399" s="52"/>
      <c r="KC399" s="52"/>
      <c r="KX399" s="52"/>
      <c r="LS399" s="52"/>
      <c r="MN399" s="69"/>
      <c r="MR399" s="139"/>
      <c r="MS399" s="140"/>
    </row>
    <row r="400" spans="3:357" s="53" customFormat="1" x14ac:dyDescent="0.15">
      <c r="C400" s="54"/>
      <c r="G400" s="55"/>
      <c r="H400" s="55"/>
      <c r="AC400" s="52"/>
      <c r="AX400" s="52"/>
      <c r="CN400" s="52"/>
      <c r="ED400" s="52"/>
      <c r="EY400" s="52"/>
      <c r="FT400" s="52"/>
      <c r="GS400" s="52"/>
      <c r="GT400" s="52"/>
      <c r="GU400" s="52"/>
      <c r="HP400" s="52"/>
      <c r="IK400" s="52"/>
      <c r="JH400" s="52"/>
      <c r="KC400" s="52"/>
      <c r="KX400" s="52"/>
      <c r="LS400" s="52"/>
      <c r="MN400" s="69"/>
      <c r="MR400" s="139"/>
      <c r="MS400" s="140"/>
    </row>
    <row r="401" spans="3:357" s="53" customFormat="1" x14ac:dyDescent="0.15">
      <c r="C401" s="54"/>
      <c r="G401" s="55"/>
      <c r="H401" s="55"/>
      <c r="AC401" s="52"/>
      <c r="AX401" s="52"/>
      <c r="CN401" s="52"/>
      <c r="ED401" s="52"/>
      <c r="EY401" s="52"/>
      <c r="FT401" s="52"/>
      <c r="GS401" s="52"/>
      <c r="GT401" s="52"/>
      <c r="GU401" s="52"/>
      <c r="HP401" s="52"/>
      <c r="IK401" s="52"/>
      <c r="JH401" s="52"/>
      <c r="KC401" s="52"/>
      <c r="KX401" s="52"/>
      <c r="LS401" s="52"/>
      <c r="MN401" s="69"/>
      <c r="MR401" s="139"/>
      <c r="MS401" s="140"/>
    </row>
    <row r="402" spans="3:357" s="53" customFormat="1" x14ac:dyDescent="0.15">
      <c r="C402" s="54"/>
      <c r="G402" s="55"/>
      <c r="H402" s="55"/>
      <c r="AC402" s="52"/>
      <c r="AX402" s="52"/>
      <c r="CN402" s="52"/>
      <c r="ED402" s="52"/>
      <c r="EY402" s="52"/>
      <c r="FT402" s="52"/>
      <c r="GS402" s="52"/>
      <c r="GT402" s="52"/>
      <c r="GU402" s="52"/>
      <c r="HP402" s="52"/>
      <c r="IK402" s="52"/>
      <c r="JH402" s="52"/>
      <c r="KC402" s="52"/>
      <c r="KX402" s="52"/>
      <c r="LS402" s="52"/>
      <c r="MN402" s="69"/>
      <c r="MR402" s="139"/>
      <c r="MS402" s="140"/>
    </row>
    <row r="403" spans="3:357" s="53" customFormat="1" x14ac:dyDescent="0.15">
      <c r="C403" s="54"/>
      <c r="G403" s="55"/>
      <c r="H403" s="55"/>
      <c r="AC403" s="52"/>
      <c r="AX403" s="52"/>
      <c r="CN403" s="52"/>
      <c r="ED403" s="52"/>
      <c r="EY403" s="52"/>
      <c r="FT403" s="52"/>
      <c r="GS403" s="52"/>
      <c r="GT403" s="52"/>
      <c r="GU403" s="52"/>
      <c r="HP403" s="52"/>
      <c r="IK403" s="52"/>
      <c r="JH403" s="52"/>
      <c r="KC403" s="52"/>
      <c r="KX403" s="52"/>
      <c r="LS403" s="52"/>
      <c r="MN403" s="69"/>
      <c r="MR403" s="139"/>
      <c r="MS403" s="140"/>
    </row>
    <row r="404" spans="3:357" s="53" customFormat="1" x14ac:dyDescent="0.15">
      <c r="C404" s="54"/>
      <c r="G404" s="55"/>
      <c r="H404" s="55"/>
      <c r="AC404" s="52"/>
      <c r="AX404" s="52"/>
      <c r="CN404" s="52"/>
      <c r="ED404" s="52"/>
      <c r="EY404" s="52"/>
      <c r="FT404" s="52"/>
      <c r="GS404" s="52"/>
      <c r="GT404" s="52"/>
      <c r="GU404" s="52"/>
      <c r="HP404" s="52"/>
      <c r="IK404" s="52"/>
      <c r="JH404" s="52"/>
      <c r="KC404" s="52"/>
      <c r="KX404" s="52"/>
      <c r="LS404" s="52"/>
      <c r="MN404" s="69"/>
      <c r="MR404" s="139"/>
      <c r="MS404" s="140"/>
    </row>
    <row r="405" spans="3:357" s="53" customFormat="1" x14ac:dyDescent="0.15">
      <c r="C405" s="54"/>
      <c r="G405" s="55"/>
      <c r="H405" s="55"/>
      <c r="AC405" s="52"/>
      <c r="AX405" s="52"/>
      <c r="CN405" s="52"/>
      <c r="ED405" s="52"/>
      <c r="EY405" s="52"/>
      <c r="FT405" s="52"/>
      <c r="GS405" s="52"/>
      <c r="GT405" s="52"/>
      <c r="GU405" s="52"/>
      <c r="HP405" s="52"/>
      <c r="IK405" s="52"/>
      <c r="JH405" s="52"/>
      <c r="KC405" s="52"/>
      <c r="KX405" s="52"/>
      <c r="LS405" s="52"/>
      <c r="MN405" s="69"/>
      <c r="MR405" s="139"/>
      <c r="MS405" s="140"/>
    </row>
    <row r="406" spans="3:357" s="53" customFormat="1" x14ac:dyDescent="0.15">
      <c r="C406" s="54"/>
      <c r="G406" s="55"/>
      <c r="H406" s="55"/>
      <c r="AC406" s="52"/>
      <c r="AX406" s="52"/>
      <c r="CN406" s="52"/>
      <c r="ED406" s="52"/>
      <c r="EY406" s="52"/>
      <c r="FT406" s="52"/>
      <c r="GS406" s="52"/>
      <c r="GT406" s="52"/>
      <c r="GU406" s="52"/>
      <c r="HP406" s="52"/>
      <c r="IK406" s="52"/>
      <c r="JH406" s="52"/>
      <c r="KC406" s="52"/>
      <c r="KX406" s="52"/>
      <c r="LS406" s="52"/>
      <c r="MN406" s="69"/>
      <c r="MR406" s="139"/>
      <c r="MS406" s="140"/>
    </row>
    <row r="407" spans="3:357" s="53" customFormat="1" x14ac:dyDescent="0.15">
      <c r="C407" s="54"/>
      <c r="G407" s="55"/>
      <c r="H407" s="55"/>
      <c r="AC407" s="52"/>
      <c r="AX407" s="52"/>
      <c r="CN407" s="52"/>
      <c r="ED407" s="52"/>
      <c r="EY407" s="52"/>
      <c r="FT407" s="52"/>
      <c r="GS407" s="52"/>
      <c r="GT407" s="52"/>
      <c r="GU407" s="52"/>
      <c r="HP407" s="52"/>
      <c r="IK407" s="52"/>
      <c r="JH407" s="52"/>
      <c r="KC407" s="52"/>
      <c r="KX407" s="52"/>
      <c r="LS407" s="52"/>
      <c r="MN407" s="69"/>
      <c r="MR407" s="139"/>
      <c r="MS407" s="140"/>
    </row>
    <row r="408" spans="3:357" s="53" customFormat="1" x14ac:dyDescent="0.15">
      <c r="C408" s="54"/>
      <c r="G408" s="55"/>
      <c r="H408" s="55"/>
      <c r="AC408" s="52"/>
      <c r="AX408" s="52"/>
      <c r="CN408" s="52"/>
      <c r="ED408" s="52"/>
      <c r="EY408" s="52"/>
      <c r="FT408" s="52"/>
      <c r="GS408" s="52"/>
      <c r="GT408" s="52"/>
      <c r="GU408" s="52"/>
      <c r="HP408" s="52"/>
      <c r="IK408" s="52"/>
      <c r="JH408" s="52"/>
      <c r="KC408" s="52"/>
      <c r="KX408" s="52"/>
      <c r="LS408" s="52"/>
      <c r="MN408" s="69"/>
      <c r="MR408" s="139"/>
      <c r="MS408" s="140"/>
    </row>
    <row r="409" spans="3:357" s="53" customFormat="1" x14ac:dyDescent="0.15">
      <c r="C409" s="54"/>
      <c r="G409" s="55"/>
      <c r="H409" s="55"/>
      <c r="AC409" s="52"/>
      <c r="AX409" s="52"/>
      <c r="CN409" s="52"/>
      <c r="ED409" s="52"/>
      <c r="EY409" s="52"/>
      <c r="FT409" s="52"/>
      <c r="GS409" s="52"/>
      <c r="GT409" s="52"/>
      <c r="GU409" s="52"/>
      <c r="HP409" s="52"/>
      <c r="IK409" s="52"/>
      <c r="JH409" s="52"/>
      <c r="KC409" s="52"/>
      <c r="KX409" s="52"/>
      <c r="LS409" s="52"/>
      <c r="MN409" s="69"/>
      <c r="MR409" s="139"/>
      <c r="MS409" s="140"/>
    </row>
    <row r="410" spans="3:357" s="53" customFormat="1" x14ac:dyDescent="0.15">
      <c r="C410" s="54"/>
      <c r="G410" s="55"/>
      <c r="H410" s="55"/>
      <c r="AC410" s="52"/>
      <c r="AX410" s="52"/>
      <c r="CN410" s="52"/>
      <c r="ED410" s="52"/>
      <c r="EY410" s="52"/>
      <c r="FT410" s="52"/>
      <c r="GS410" s="52"/>
      <c r="GT410" s="52"/>
      <c r="GU410" s="52"/>
      <c r="HP410" s="52"/>
      <c r="IK410" s="52"/>
      <c r="JH410" s="52"/>
      <c r="KC410" s="52"/>
      <c r="KX410" s="52"/>
      <c r="LS410" s="52"/>
      <c r="MN410" s="69"/>
      <c r="MR410" s="139"/>
      <c r="MS410" s="140"/>
    </row>
    <row r="411" spans="3:357" s="53" customFormat="1" x14ac:dyDescent="0.15">
      <c r="C411" s="54"/>
      <c r="G411" s="55"/>
      <c r="H411" s="55"/>
      <c r="AC411" s="52"/>
      <c r="AX411" s="52"/>
      <c r="CN411" s="52"/>
      <c r="ED411" s="52"/>
      <c r="EY411" s="52"/>
      <c r="FT411" s="52"/>
      <c r="GS411" s="52"/>
      <c r="GT411" s="52"/>
      <c r="GU411" s="52"/>
      <c r="HP411" s="52"/>
      <c r="IK411" s="52"/>
      <c r="JH411" s="52"/>
      <c r="KC411" s="52"/>
      <c r="KX411" s="52"/>
      <c r="LS411" s="52"/>
      <c r="MN411" s="69"/>
      <c r="MR411" s="139"/>
      <c r="MS411" s="140"/>
    </row>
    <row r="412" spans="3:357" s="53" customFormat="1" x14ac:dyDescent="0.15">
      <c r="C412" s="54"/>
      <c r="G412" s="55"/>
      <c r="H412" s="55"/>
      <c r="AC412" s="52"/>
      <c r="AX412" s="52"/>
      <c r="CN412" s="52"/>
      <c r="ED412" s="52"/>
      <c r="EY412" s="52"/>
      <c r="FT412" s="52"/>
      <c r="GS412" s="52"/>
      <c r="GT412" s="52"/>
      <c r="GU412" s="52"/>
      <c r="HP412" s="52"/>
      <c r="IK412" s="52"/>
      <c r="JH412" s="52"/>
      <c r="KC412" s="52"/>
      <c r="KX412" s="52"/>
      <c r="LS412" s="52"/>
      <c r="MN412" s="69"/>
      <c r="MR412" s="139"/>
      <c r="MS412" s="140"/>
    </row>
    <row r="413" spans="3:357" s="53" customFormat="1" x14ac:dyDescent="0.15">
      <c r="C413" s="54"/>
      <c r="G413" s="55"/>
      <c r="H413" s="55"/>
      <c r="AC413" s="52"/>
      <c r="AX413" s="52"/>
      <c r="CN413" s="52"/>
      <c r="ED413" s="52"/>
      <c r="EY413" s="52"/>
      <c r="FT413" s="52"/>
      <c r="GS413" s="52"/>
      <c r="GT413" s="52"/>
      <c r="GU413" s="52"/>
      <c r="HP413" s="52"/>
      <c r="IK413" s="52"/>
      <c r="JH413" s="52"/>
      <c r="KC413" s="52"/>
      <c r="KX413" s="52"/>
      <c r="LS413" s="52"/>
      <c r="MN413" s="69"/>
      <c r="MR413" s="139"/>
      <c r="MS413" s="140"/>
    </row>
    <row r="414" spans="3:357" s="53" customFormat="1" x14ac:dyDescent="0.15">
      <c r="C414" s="54"/>
      <c r="G414" s="55"/>
      <c r="H414" s="55"/>
      <c r="AC414" s="52"/>
      <c r="AX414" s="52"/>
      <c r="CN414" s="52"/>
      <c r="ED414" s="52"/>
      <c r="EY414" s="52"/>
      <c r="FT414" s="52"/>
      <c r="GS414" s="52"/>
      <c r="GT414" s="52"/>
      <c r="GU414" s="52"/>
      <c r="HP414" s="52"/>
      <c r="IK414" s="52"/>
      <c r="JH414" s="52"/>
      <c r="KC414" s="52"/>
      <c r="KX414" s="52"/>
      <c r="LS414" s="52"/>
      <c r="MN414" s="69"/>
      <c r="MR414" s="139"/>
      <c r="MS414" s="140"/>
    </row>
    <row r="415" spans="3:357" s="53" customFormat="1" x14ac:dyDescent="0.15">
      <c r="C415" s="54"/>
      <c r="G415" s="55"/>
      <c r="H415" s="55"/>
      <c r="AC415" s="52"/>
      <c r="AX415" s="52"/>
      <c r="CN415" s="52"/>
      <c r="ED415" s="52"/>
      <c r="EY415" s="52"/>
      <c r="FT415" s="52"/>
      <c r="GS415" s="52"/>
      <c r="GT415" s="52"/>
      <c r="GU415" s="52"/>
      <c r="HP415" s="52"/>
      <c r="IK415" s="52"/>
      <c r="JH415" s="52"/>
      <c r="KC415" s="52"/>
      <c r="KX415" s="52"/>
      <c r="LS415" s="52"/>
      <c r="MN415" s="69"/>
      <c r="MR415" s="139"/>
      <c r="MS415" s="140"/>
    </row>
    <row r="416" spans="3:357" s="53" customFormat="1" x14ac:dyDescent="0.15">
      <c r="C416" s="54"/>
      <c r="G416" s="55"/>
      <c r="H416" s="55"/>
      <c r="AC416" s="52"/>
      <c r="AX416" s="52"/>
      <c r="CN416" s="52"/>
      <c r="ED416" s="52"/>
      <c r="EY416" s="52"/>
      <c r="FT416" s="52"/>
      <c r="GS416" s="52"/>
      <c r="GT416" s="52"/>
      <c r="GU416" s="52"/>
      <c r="HP416" s="52"/>
      <c r="IK416" s="52"/>
      <c r="JH416" s="52"/>
      <c r="KC416" s="52"/>
      <c r="KX416" s="52"/>
      <c r="LS416" s="52"/>
      <c r="MN416" s="69"/>
      <c r="MR416" s="139"/>
      <c r="MS416" s="140"/>
    </row>
    <row r="417" spans="3:357" s="53" customFormat="1" x14ac:dyDescent="0.15">
      <c r="C417" s="54"/>
      <c r="G417" s="55"/>
      <c r="H417" s="55"/>
      <c r="AC417" s="52"/>
      <c r="AX417" s="52"/>
      <c r="CN417" s="52"/>
      <c r="ED417" s="52"/>
      <c r="EY417" s="52"/>
      <c r="FT417" s="52"/>
      <c r="GS417" s="52"/>
      <c r="GT417" s="52"/>
      <c r="GU417" s="52"/>
      <c r="HP417" s="52"/>
      <c r="IK417" s="52"/>
      <c r="JH417" s="52"/>
      <c r="KC417" s="52"/>
      <c r="KX417" s="52"/>
      <c r="LS417" s="52"/>
      <c r="MN417" s="69"/>
      <c r="MR417" s="139"/>
      <c r="MS417" s="140"/>
    </row>
    <row r="418" spans="3:357" s="53" customFormat="1" x14ac:dyDescent="0.15">
      <c r="C418" s="54"/>
      <c r="G418" s="55"/>
      <c r="H418" s="55"/>
      <c r="AC418" s="52"/>
      <c r="AX418" s="52"/>
      <c r="CN418" s="52"/>
      <c r="ED418" s="52"/>
      <c r="EY418" s="52"/>
      <c r="FT418" s="52"/>
      <c r="GS418" s="52"/>
      <c r="GT418" s="52"/>
      <c r="GU418" s="52"/>
      <c r="HP418" s="52"/>
      <c r="IK418" s="52"/>
      <c r="JH418" s="52"/>
      <c r="KC418" s="52"/>
      <c r="KX418" s="52"/>
      <c r="LS418" s="52"/>
      <c r="MN418" s="69"/>
      <c r="MR418" s="139"/>
      <c r="MS418" s="140"/>
    </row>
    <row r="419" spans="3:357" s="53" customFormat="1" x14ac:dyDescent="0.15">
      <c r="C419" s="54"/>
      <c r="G419" s="55"/>
      <c r="H419" s="55"/>
      <c r="AC419" s="52"/>
      <c r="AX419" s="52"/>
      <c r="CN419" s="52"/>
      <c r="ED419" s="52"/>
      <c r="EY419" s="52"/>
      <c r="FT419" s="52"/>
      <c r="GS419" s="52"/>
      <c r="GT419" s="52"/>
      <c r="GU419" s="52"/>
      <c r="HP419" s="52"/>
      <c r="IK419" s="52"/>
      <c r="JH419" s="52"/>
      <c r="KC419" s="52"/>
      <c r="KX419" s="52"/>
      <c r="LS419" s="52"/>
      <c r="MN419" s="69"/>
      <c r="MR419" s="139"/>
      <c r="MS419" s="140"/>
    </row>
    <row r="420" spans="3:357" s="53" customFormat="1" x14ac:dyDescent="0.15">
      <c r="C420" s="54"/>
      <c r="G420" s="55"/>
      <c r="H420" s="55"/>
      <c r="AC420" s="52"/>
      <c r="AX420" s="52"/>
      <c r="CN420" s="52"/>
      <c r="ED420" s="52"/>
      <c r="EY420" s="52"/>
      <c r="FT420" s="52"/>
      <c r="GS420" s="52"/>
      <c r="GT420" s="52"/>
      <c r="GU420" s="52"/>
      <c r="HP420" s="52"/>
      <c r="IK420" s="52"/>
      <c r="JH420" s="52"/>
      <c r="KC420" s="52"/>
      <c r="KX420" s="52"/>
      <c r="LS420" s="52"/>
      <c r="MN420" s="69"/>
      <c r="MR420" s="139"/>
      <c r="MS420" s="140"/>
    </row>
    <row r="421" spans="3:357" s="53" customFormat="1" x14ac:dyDescent="0.15">
      <c r="C421" s="54"/>
      <c r="G421" s="55"/>
      <c r="H421" s="55"/>
      <c r="AC421" s="52"/>
      <c r="AX421" s="52"/>
      <c r="CN421" s="52"/>
      <c r="ED421" s="52"/>
      <c r="EY421" s="52"/>
      <c r="FT421" s="52"/>
      <c r="GS421" s="52"/>
      <c r="GT421" s="52"/>
      <c r="GU421" s="52"/>
      <c r="HP421" s="52"/>
      <c r="IK421" s="52"/>
      <c r="JH421" s="52"/>
      <c r="KC421" s="52"/>
      <c r="KX421" s="52"/>
      <c r="LS421" s="52"/>
      <c r="MN421" s="69"/>
      <c r="MR421" s="139"/>
      <c r="MS421" s="140"/>
    </row>
    <row r="422" spans="3:357" s="53" customFormat="1" x14ac:dyDescent="0.15">
      <c r="C422" s="54"/>
      <c r="G422" s="55"/>
      <c r="H422" s="55"/>
      <c r="AC422" s="52"/>
      <c r="AX422" s="52"/>
      <c r="CN422" s="52"/>
      <c r="ED422" s="52"/>
      <c r="EY422" s="52"/>
      <c r="FT422" s="52"/>
      <c r="GS422" s="52"/>
      <c r="GT422" s="52"/>
      <c r="GU422" s="52"/>
      <c r="HP422" s="52"/>
      <c r="IK422" s="52"/>
      <c r="JH422" s="52"/>
      <c r="KC422" s="52"/>
      <c r="KX422" s="52"/>
      <c r="LS422" s="52"/>
      <c r="MN422" s="69"/>
      <c r="MR422" s="139"/>
      <c r="MS422" s="140"/>
    </row>
    <row r="423" spans="3:357" s="53" customFormat="1" x14ac:dyDescent="0.15">
      <c r="C423" s="54"/>
      <c r="G423" s="55"/>
      <c r="H423" s="55"/>
      <c r="AC423" s="52"/>
      <c r="AX423" s="52"/>
      <c r="CN423" s="52"/>
      <c r="ED423" s="52"/>
      <c r="EY423" s="52"/>
      <c r="FT423" s="52"/>
      <c r="GS423" s="52"/>
      <c r="GT423" s="52"/>
      <c r="GU423" s="52"/>
      <c r="HP423" s="52"/>
      <c r="IK423" s="52"/>
      <c r="JH423" s="52"/>
      <c r="KC423" s="52"/>
      <c r="KX423" s="52"/>
      <c r="LS423" s="52"/>
      <c r="MN423" s="69"/>
      <c r="MR423" s="139"/>
      <c r="MS423" s="140"/>
    </row>
    <row r="424" spans="3:357" s="53" customFormat="1" x14ac:dyDescent="0.15">
      <c r="C424" s="54"/>
      <c r="G424" s="55"/>
      <c r="H424" s="55"/>
      <c r="AC424" s="52"/>
      <c r="AX424" s="52"/>
      <c r="CN424" s="52"/>
      <c r="ED424" s="52"/>
      <c r="EY424" s="52"/>
      <c r="FT424" s="52"/>
      <c r="GS424" s="52"/>
      <c r="GT424" s="52"/>
      <c r="GU424" s="52"/>
      <c r="HP424" s="52"/>
      <c r="IK424" s="52"/>
      <c r="JH424" s="52"/>
      <c r="KC424" s="52"/>
      <c r="KX424" s="52"/>
      <c r="LS424" s="52"/>
      <c r="MN424" s="69"/>
      <c r="MR424" s="139"/>
      <c r="MS424" s="140"/>
    </row>
    <row r="425" spans="3:357" s="53" customFormat="1" x14ac:dyDescent="0.15">
      <c r="C425" s="54"/>
      <c r="G425" s="55"/>
      <c r="H425" s="55"/>
      <c r="AC425" s="52"/>
      <c r="AX425" s="52"/>
      <c r="CN425" s="52"/>
      <c r="ED425" s="52"/>
      <c r="EY425" s="52"/>
      <c r="FT425" s="52"/>
      <c r="GS425" s="52"/>
      <c r="GT425" s="52"/>
      <c r="GU425" s="52"/>
      <c r="HP425" s="52"/>
      <c r="IK425" s="52"/>
      <c r="JH425" s="52"/>
      <c r="KC425" s="52"/>
      <c r="KX425" s="52"/>
      <c r="LS425" s="52"/>
      <c r="MN425" s="69"/>
      <c r="MR425" s="139"/>
      <c r="MS425" s="140"/>
    </row>
    <row r="426" spans="3:357" s="53" customFormat="1" x14ac:dyDescent="0.15">
      <c r="C426" s="54"/>
      <c r="G426" s="55"/>
      <c r="H426" s="55"/>
      <c r="AC426" s="52"/>
      <c r="AX426" s="52"/>
      <c r="CN426" s="52"/>
      <c r="ED426" s="52"/>
      <c r="EY426" s="52"/>
      <c r="FT426" s="52"/>
      <c r="GS426" s="52"/>
      <c r="GT426" s="52"/>
      <c r="GU426" s="52"/>
      <c r="HP426" s="52"/>
      <c r="IK426" s="52"/>
      <c r="JH426" s="52"/>
      <c r="KC426" s="52"/>
      <c r="KX426" s="52"/>
      <c r="LS426" s="52"/>
      <c r="MN426" s="69"/>
      <c r="MR426" s="139"/>
      <c r="MS426" s="140"/>
    </row>
    <row r="427" spans="3:357" s="53" customFormat="1" x14ac:dyDescent="0.15">
      <c r="C427" s="54"/>
      <c r="G427" s="55"/>
      <c r="H427" s="55"/>
      <c r="AC427" s="52"/>
      <c r="AX427" s="52"/>
      <c r="CN427" s="52"/>
      <c r="ED427" s="52"/>
      <c r="EY427" s="52"/>
      <c r="FT427" s="52"/>
      <c r="GS427" s="52"/>
      <c r="GT427" s="52"/>
      <c r="GU427" s="52"/>
      <c r="HP427" s="52"/>
      <c r="IK427" s="52"/>
      <c r="JH427" s="52"/>
      <c r="KC427" s="52"/>
      <c r="KX427" s="52"/>
      <c r="LS427" s="52"/>
      <c r="MN427" s="69"/>
      <c r="MR427" s="139"/>
      <c r="MS427" s="140"/>
    </row>
    <row r="428" spans="3:357" s="53" customFormat="1" x14ac:dyDescent="0.15">
      <c r="C428" s="54"/>
      <c r="G428" s="55"/>
      <c r="H428" s="55"/>
      <c r="AC428" s="52"/>
      <c r="AX428" s="52"/>
      <c r="CN428" s="52"/>
      <c r="ED428" s="52"/>
      <c r="EY428" s="52"/>
      <c r="FT428" s="52"/>
      <c r="GS428" s="52"/>
      <c r="GT428" s="52"/>
      <c r="GU428" s="52"/>
      <c r="HP428" s="52"/>
      <c r="IK428" s="52"/>
      <c r="JH428" s="52"/>
      <c r="KC428" s="52"/>
      <c r="KX428" s="52"/>
      <c r="LS428" s="52"/>
      <c r="MN428" s="69"/>
      <c r="MR428" s="139"/>
      <c r="MS428" s="140"/>
    </row>
    <row r="429" spans="3:357" s="53" customFormat="1" x14ac:dyDescent="0.15">
      <c r="C429" s="54"/>
      <c r="G429" s="55"/>
      <c r="H429" s="55"/>
      <c r="AC429" s="52"/>
      <c r="AX429" s="52"/>
      <c r="CN429" s="52"/>
      <c r="ED429" s="52"/>
      <c r="EY429" s="52"/>
      <c r="FT429" s="52"/>
      <c r="GS429" s="52"/>
      <c r="GT429" s="52"/>
      <c r="GU429" s="52"/>
      <c r="HP429" s="52"/>
      <c r="IK429" s="52"/>
      <c r="JH429" s="52"/>
      <c r="KC429" s="52"/>
      <c r="KX429" s="52"/>
      <c r="LS429" s="52"/>
      <c r="MN429" s="69"/>
      <c r="MR429" s="139"/>
      <c r="MS429" s="140"/>
    </row>
    <row r="430" spans="3:357" s="53" customFormat="1" x14ac:dyDescent="0.15">
      <c r="C430" s="54"/>
      <c r="G430" s="55"/>
      <c r="H430" s="55"/>
      <c r="AC430" s="52"/>
      <c r="AX430" s="52"/>
      <c r="CN430" s="52"/>
      <c r="ED430" s="52"/>
      <c r="EY430" s="52"/>
      <c r="FT430" s="52"/>
      <c r="GS430" s="52"/>
      <c r="GT430" s="52"/>
      <c r="GU430" s="52"/>
      <c r="HP430" s="52"/>
      <c r="IK430" s="52"/>
      <c r="JH430" s="52"/>
      <c r="KC430" s="52"/>
      <c r="KX430" s="52"/>
      <c r="LS430" s="52"/>
      <c r="MN430" s="69"/>
      <c r="MR430" s="139"/>
      <c r="MS430" s="140"/>
    </row>
    <row r="431" spans="3:357" s="53" customFormat="1" x14ac:dyDescent="0.15">
      <c r="C431" s="54"/>
      <c r="G431" s="55"/>
      <c r="H431" s="55"/>
      <c r="AC431" s="52"/>
      <c r="AX431" s="52"/>
      <c r="CN431" s="52"/>
      <c r="ED431" s="52"/>
      <c r="EY431" s="52"/>
      <c r="FT431" s="52"/>
      <c r="GS431" s="52"/>
      <c r="GT431" s="52"/>
      <c r="GU431" s="52"/>
      <c r="HP431" s="52"/>
      <c r="IK431" s="52"/>
      <c r="JH431" s="52"/>
      <c r="KC431" s="52"/>
      <c r="KX431" s="52"/>
      <c r="LS431" s="52"/>
      <c r="MN431" s="69"/>
      <c r="MR431" s="139"/>
      <c r="MS431" s="140"/>
    </row>
    <row r="432" spans="3:357" s="53" customFormat="1" x14ac:dyDescent="0.15">
      <c r="C432" s="54"/>
      <c r="G432" s="55"/>
      <c r="H432" s="55"/>
      <c r="AC432" s="52"/>
      <c r="AX432" s="52"/>
      <c r="CN432" s="52"/>
      <c r="ED432" s="52"/>
      <c r="EY432" s="52"/>
      <c r="FT432" s="52"/>
      <c r="GS432" s="52"/>
      <c r="GT432" s="52"/>
      <c r="GU432" s="52"/>
      <c r="HP432" s="52"/>
      <c r="IK432" s="52"/>
      <c r="JH432" s="52"/>
      <c r="KC432" s="52"/>
      <c r="KX432" s="52"/>
      <c r="LS432" s="52"/>
      <c r="MN432" s="69"/>
      <c r="MR432" s="139"/>
      <c r="MS432" s="140"/>
    </row>
    <row r="433" spans="3:357" s="53" customFormat="1" x14ac:dyDescent="0.15">
      <c r="C433" s="54"/>
      <c r="G433" s="55"/>
      <c r="H433" s="55"/>
      <c r="AC433" s="52"/>
      <c r="AX433" s="52"/>
      <c r="CN433" s="52"/>
      <c r="ED433" s="52"/>
      <c r="EY433" s="52"/>
      <c r="FT433" s="52"/>
      <c r="GS433" s="52"/>
      <c r="GT433" s="52"/>
      <c r="GU433" s="52"/>
      <c r="HP433" s="52"/>
      <c r="IK433" s="52"/>
      <c r="JH433" s="52"/>
      <c r="KC433" s="52"/>
      <c r="KX433" s="52"/>
      <c r="LS433" s="52"/>
      <c r="MN433" s="69"/>
      <c r="MR433" s="139"/>
      <c r="MS433" s="140"/>
    </row>
    <row r="434" spans="3:357" s="53" customFormat="1" x14ac:dyDescent="0.15">
      <c r="C434" s="54"/>
      <c r="G434" s="55"/>
      <c r="H434" s="55"/>
      <c r="AC434" s="52"/>
      <c r="AX434" s="52"/>
      <c r="CN434" s="52"/>
      <c r="ED434" s="52"/>
      <c r="EY434" s="52"/>
      <c r="FT434" s="52"/>
      <c r="GS434" s="52"/>
      <c r="GT434" s="52"/>
      <c r="GU434" s="52"/>
      <c r="HP434" s="52"/>
      <c r="IK434" s="52"/>
      <c r="JH434" s="52"/>
      <c r="KC434" s="52"/>
      <c r="KX434" s="52"/>
      <c r="LS434" s="52"/>
      <c r="MN434" s="69"/>
      <c r="MR434" s="139"/>
      <c r="MS434" s="140"/>
    </row>
    <row r="435" spans="3:357" s="53" customFormat="1" x14ac:dyDescent="0.15">
      <c r="C435" s="54"/>
      <c r="G435" s="55"/>
      <c r="H435" s="55"/>
      <c r="AC435" s="52"/>
      <c r="AX435" s="52"/>
      <c r="CN435" s="52"/>
      <c r="ED435" s="52"/>
      <c r="EY435" s="52"/>
      <c r="FT435" s="52"/>
      <c r="GS435" s="52"/>
      <c r="GT435" s="52"/>
      <c r="GU435" s="52"/>
      <c r="HP435" s="52"/>
      <c r="IK435" s="52"/>
      <c r="JH435" s="52"/>
      <c r="KC435" s="52"/>
      <c r="KX435" s="52"/>
      <c r="LS435" s="52"/>
      <c r="MN435" s="69"/>
      <c r="MR435" s="139"/>
      <c r="MS435" s="140"/>
    </row>
    <row r="436" spans="3:357" s="53" customFormat="1" x14ac:dyDescent="0.15">
      <c r="C436" s="54"/>
      <c r="G436" s="55"/>
      <c r="H436" s="55"/>
      <c r="AC436" s="52"/>
      <c r="AX436" s="52"/>
      <c r="CN436" s="52"/>
      <c r="ED436" s="52"/>
      <c r="EY436" s="52"/>
      <c r="FT436" s="52"/>
      <c r="GS436" s="52"/>
      <c r="GT436" s="52"/>
      <c r="GU436" s="52"/>
      <c r="HP436" s="52"/>
      <c r="IK436" s="52"/>
      <c r="JH436" s="52"/>
      <c r="KC436" s="52"/>
      <c r="KX436" s="52"/>
      <c r="LS436" s="52"/>
      <c r="MN436" s="69"/>
      <c r="MR436" s="139"/>
      <c r="MS436" s="140"/>
    </row>
    <row r="437" spans="3:357" s="53" customFormat="1" x14ac:dyDescent="0.15">
      <c r="C437" s="54"/>
      <c r="G437" s="55"/>
      <c r="H437" s="55"/>
      <c r="AC437" s="52"/>
      <c r="AX437" s="52"/>
      <c r="CN437" s="52"/>
      <c r="ED437" s="52"/>
      <c r="EY437" s="52"/>
      <c r="FT437" s="52"/>
      <c r="GS437" s="52"/>
      <c r="GT437" s="52"/>
      <c r="GU437" s="52"/>
      <c r="HP437" s="52"/>
      <c r="IK437" s="52"/>
      <c r="JH437" s="52"/>
      <c r="KC437" s="52"/>
      <c r="KX437" s="52"/>
      <c r="LS437" s="52"/>
      <c r="MN437" s="69"/>
      <c r="MR437" s="139"/>
      <c r="MS437" s="140"/>
    </row>
    <row r="438" spans="3:357" s="53" customFormat="1" x14ac:dyDescent="0.15">
      <c r="C438" s="54"/>
      <c r="G438" s="55"/>
      <c r="H438" s="55"/>
      <c r="AC438" s="52"/>
      <c r="AX438" s="52"/>
      <c r="CN438" s="52"/>
      <c r="ED438" s="52"/>
      <c r="EY438" s="52"/>
      <c r="FT438" s="52"/>
      <c r="GS438" s="52"/>
      <c r="GT438" s="52"/>
      <c r="GU438" s="52"/>
      <c r="HP438" s="52"/>
      <c r="IK438" s="52"/>
      <c r="JH438" s="52"/>
      <c r="KC438" s="52"/>
      <c r="KX438" s="52"/>
      <c r="LS438" s="52"/>
      <c r="MN438" s="69"/>
      <c r="MR438" s="139"/>
      <c r="MS438" s="140"/>
    </row>
    <row r="439" spans="3:357" s="53" customFormat="1" x14ac:dyDescent="0.15">
      <c r="C439" s="54"/>
      <c r="G439" s="55"/>
      <c r="H439" s="55"/>
      <c r="AC439" s="52"/>
      <c r="AX439" s="52"/>
      <c r="CN439" s="52"/>
      <c r="ED439" s="52"/>
      <c r="EY439" s="52"/>
      <c r="FT439" s="52"/>
      <c r="GS439" s="52"/>
      <c r="GT439" s="52"/>
      <c r="GU439" s="52"/>
      <c r="HP439" s="52"/>
      <c r="IK439" s="52"/>
      <c r="JH439" s="52"/>
      <c r="KC439" s="52"/>
      <c r="KX439" s="52"/>
      <c r="LS439" s="52"/>
      <c r="MN439" s="69"/>
      <c r="MR439" s="139"/>
      <c r="MS439" s="140"/>
    </row>
    <row r="440" spans="3:357" s="53" customFormat="1" x14ac:dyDescent="0.15">
      <c r="C440" s="54"/>
      <c r="G440" s="55"/>
      <c r="H440" s="55"/>
      <c r="AC440" s="52"/>
      <c r="AX440" s="52"/>
      <c r="CN440" s="52"/>
      <c r="ED440" s="52"/>
      <c r="EY440" s="52"/>
      <c r="FT440" s="52"/>
      <c r="GS440" s="52"/>
      <c r="GT440" s="52"/>
      <c r="GU440" s="52"/>
      <c r="HP440" s="52"/>
      <c r="IK440" s="52"/>
      <c r="JH440" s="52"/>
      <c r="KC440" s="52"/>
      <c r="KX440" s="52"/>
      <c r="LS440" s="52"/>
      <c r="MN440" s="69"/>
      <c r="MR440" s="139"/>
      <c r="MS440" s="140"/>
    </row>
    <row r="441" spans="3:357" s="53" customFormat="1" x14ac:dyDescent="0.15">
      <c r="C441" s="54"/>
      <c r="G441" s="55"/>
      <c r="H441" s="55"/>
      <c r="AC441" s="52"/>
      <c r="AX441" s="52"/>
      <c r="CN441" s="52"/>
      <c r="ED441" s="52"/>
      <c r="EY441" s="52"/>
      <c r="FT441" s="52"/>
      <c r="GS441" s="52"/>
      <c r="GT441" s="52"/>
      <c r="GU441" s="52"/>
      <c r="HP441" s="52"/>
      <c r="IK441" s="52"/>
      <c r="JH441" s="52"/>
      <c r="KC441" s="52"/>
      <c r="KX441" s="52"/>
      <c r="LS441" s="52"/>
      <c r="MN441" s="69"/>
      <c r="MR441" s="139"/>
      <c r="MS441" s="140"/>
    </row>
    <row r="442" spans="3:357" s="53" customFormat="1" x14ac:dyDescent="0.15">
      <c r="C442" s="54"/>
      <c r="G442" s="55"/>
      <c r="H442" s="55"/>
      <c r="AC442" s="52"/>
      <c r="AX442" s="52"/>
      <c r="CN442" s="52"/>
      <c r="ED442" s="52"/>
      <c r="EY442" s="52"/>
      <c r="FT442" s="52"/>
      <c r="GS442" s="52"/>
      <c r="GT442" s="52"/>
      <c r="GU442" s="52"/>
      <c r="HP442" s="52"/>
      <c r="IK442" s="52"/>
      <c r="JH442" s="52"/>
      <c r="KC442" s="52"/>
      <c r="KX442" s="52"/>
      <c r="LS442" s="52"/>
      <c r="MN442" s="69"/>
      <c r="MR442" s="139"/>
      <c r="MS442" s="140"/>
    </row>
    <row r="443" spans="3:357" s="53" customFormat="1" x14ac:dyDescent="0.15">
      <c r="C443" s="54"/>
      <c r="G443" s="55"/>
      <c r="H443" s="55"/>
      <c r="AC443" s="52"/>
      <c r="AX443" s="52"/>
      <c r="CN443" s="52"/>
      <c r="ED443" s="52"/>
      <c r="EY443" s="52"/>
      <c r="FT443" s="52"/>
      <c r="GS443" s="52"/>
      <c r="GT443" s="52"/>
      <c r="GU443" s="52"/>
      <c r="HP443" s="52"/>
      <c r="IK443" s="52"/>
      <c r="JH443" s="52"/>
      <c r="KC443" s="52"/>
      <c r="KX443" s="52"/>
      <c r="LS443" s="52"/>
      <c r="MN443" s="69"/>
      <c r="MR443" s="139"/>
      <c r="MS443" s="140"/>
    </row>
    <row r="444" spans="3:357" s="53" customFormat="1" x14ac:dyDescent="0.15">
      <c r="C444" s="54"/>
      <c r="G444" s="55"/>
      <c r="H444" s="55"/>
      <c r="AC444" s="52"/>
      <c r="AX444" s="52"/>
      <c r="CN444" s="52"/>
      <c r="ED444" s="52"/>
      <c r="EY444" s="52"/>
      <c r="FT444" s="52"/>
      <c r="GS444" s="52"/>
      <c r="GT444" s="52"/>
      <c r="GU444" s="52"/>
      <c r="HP444" s="52"/>
      <c r="IK444" s="52"/>
      <c r="JH444" s="52"/>
      <c r="KC444" s="52"/>
      <c r="KX444" s="52"/>
      <c r="LS444" s="52"/>
      <c r="MN444" s="69"/>
      <c r="MR444" s="139"/>
      <c r="MS444" s="140"/>
    </row>
    <row r="445" spans="3:357" s="53" customFormat="1" x14ac:dyDescent="0.15">
      <c r="C445" s="54"/>
      <c r="G445" s="55"/>
      <c r="H445" s="55"/>
      <c r="AC445" s="52"/>
      <c r="AX445" s="52"/>
      <c r="CN445" s="52"/>
      <c r="ED445" s="52"/>
      <c r="EY445" s="52"/>
      <c r="FT445" s="52"/>
      <c r="GS445" s="52"/>
      <c r="GT445" s="52"/>
      <c r="GU445" s="52"/>
      <c r="HP445" s="52"/>
      <c r="IK445" s="52"/>
      <c r="JH445" s="52"/>
      <c r="KC445" s="52"/>
      <c r="KX445" s="52"/>
      <c r="LS445" s="52"/>
      <c r="MN445" s="69"/>
      <c r="MR445" s="139"/>
      <c r="MS445" s="140"/>
    </row>
    <row r="446" spans="3:357" s="53" customFormat="1" x14ac:dyDescent="0.15">
      <c r="C446" s="54"/>
      <c r="G446" s="55"/>
      <c r="H446" s="55"/>
      <c r="AC446" s="52"/>
      <c r="AX446" s="52"/>
      <c r="CN446" s="52"/>
      <c r="ED446" s="52"/>
      <c r="EY446" s="52"/>
      <c r="FT446" s="52"/>
      <c r="GS446" s="52"/>
      <c r="GT446" s="52"/>
      <c r="GU446" s="52"/>
      <c r="HP446" s="52"/>
      <c r="IK446" s="52"/>
      <c r="JH446" s="52"/>
      <c r="KC446" s="52"/>
      <c r="KX446" s="52"/>
      <c r="LS446" s="52"/>
      <c r="MN446" s="69"/>
      <c r="MR446" s="139"/>
      <c r="MS446" s="140"/>
    </row>
    <row r="447" spans="3:357" s="53" customFormat="1" x14ac:dyDescent="0.15">
      <c r="C447" s="54"/>
      <c r="G447" s="55"/>
      <c r="H447" s="55"/>
      <c r="AC447" s="52"/>
      <c r="AX447" s="52"/>
      <c r="CN447" s="52"/>
      <c r="ED447" s="52"/>
      <c r="EY447" s="52"/>
      <c r="FT447" s="52"/>
      <c r="GS447" s="52"/>
      <c r="GT447" s="52"/>
      <c r="GU447" s="52"/>
      <c r="HP447" s="52"/>
      <c r="IK447" s="52"/>
      <c r="JH447" s="52"/>
      <c r="KC447" s="52"/>
      <c r="KX447" s="52"/>
      <c r="LS447" s="52"/>
      <c r="MN447" s="69"/>
      <c r="MR447" s="139"/>
      <c r="MS447" s="140"/>
    </row>
    <row r="448" spans="3:357" s="53" customFormat="1" x14ac:dyDescent="0.15">
      <c r="C448" s="54"/>
      <c r="G448" s="55"/>
      <c r="H448" s="55"/>
      <c r="AC448" s="52"/>
      <c r="AX448" s="52"/>
      <c r="CN448" s="52"/>
      <c r="ED448" s="52"/>
      <c r="EY448" s="52"/>
      <c r="FT448" s="52"/>
      <c r="GS448" s="52"/>
      <c r="GT448" s="52"/>
      <c r="GU448" s="52"/>
      <c r="HP448" s="52"/>
      <c r="IK448" s="52"/>
      <c r="JH448" s="52"/>
      <c r="KC448" s="52"/>
      <c r="KX448" s="52"/>
      <c r="LS448" s="52"/>
      <c r="MN448" s="69"/>
      <c r="MR448" s="139"/>
      <c r="MS448" s="140"/>
    </row>
    <row r="449" spans="3:357" s="53" customFormat="1" x14ac:dyDescent="0.15">
      <c r="C449" s="54"/>
      <c r="G449" s="55"/>
      <c r="H449" s="55"/>
      <c r="AC449" s="52"/>
      <c r="AX449" s="52"/>
      <c r="CN449" s="52"/>
      <c r="ED449" s="52"/>
      <c r="EY449" s="52"/>
      <c r="FT449" s="52"/>
      <c r="GS449" s="52"/>
      <c r="GT449" s="52"/>
      <c r="GU449" s="52"/>
      <c r="HP449" s="52"/>
      <c r="IK449" s="52"/>
      <c r="JH449" s="52"/>
      <c r="KC449" s="52"/>
      <c r="KX449" s="52"/>
      <c r="LS449" s="52"/>
      <c r="MN449" s="69"/>
      <c r="MR449" s="139"/>
      <c r="MS449" s="140"/>
    </row>
    <row r="450" spans="3:357" s="53" customFormat="1" x14ac:dyDescent="0.15">
      <c r="C450" s="54"/>
      <c r="G450" s="55"/>
      <c r="H450" s="55"/>
      <c r="AC450" s="52"/>
      <c r="AX450" s="52"/>
      <c r="CN450" s="52"/>
      <c r="ED450" s="52"/>
      <c r="EY450" s="52"/>
      <c r="FT450" s="52"/>
      <c r="GS450" s="52"/>
      <c r="GT450" s="52"/>
      <c r="GU450" s="52"/>
      <c r="HP450" s="52"/>
      <c r="IK450" s="52"/>
      <c r="JH450" s="52"/>
      <c r="KC450" s="52"/>
      <c r="KX450" s="52"/>
      <c r="LS450" s="52"/>
      <c r="MN450" s="69"/>
      <c r="MR450" s="139"/>
      <c r="MS450" s="140"/>
    </row>
    <row r="451" spans="3:357" s="53" customFormat="1" x14ac:dyDescent="0.15">
      <c r="C451" s="54"/>
      <c r="G451" s="55"/>
      <c r="H451" s="55"/>
      <c r="AC451" s="52"/>
      <c r="AX451" s="52"/>
      <c r="CN451" s="52"/>
      <c r="ED451" s="52"/>
      <c r="EY451" s="52"/>
      <c r="FT451" s="52"/>
      <c r="GS451" s="52"/>
      <c r="GT451" s="52"/>
      <c r="GU451" s="52"/>
      <c r="HP451" s="52"/>
      <c r="IK451" s="52"/>
      <c r="JH451" s="52"/>
      <c r="KC451" s="52"/>
      <c r="KX451" s="52"/>
      <c r="LS451" s="52"/>
      <c r="MN451" s="69"/>
      <c r="MR451" s="139"/>
      <c r="MS451" s="140"/>
    </row>
    <row r="452" spans="3:357" s="53" customFormat="1" x14ac:dyDescent="0.15">
      <c r="C452" s="54"/>
      <c r="G452" s="55"/>
      <c r="H452" s="55"/>
      <c r="AC452" s="52"/>
      <c r="AX452" s="52"/>
      <c r="CN452" s="52"/>
      <c r="ED452" s="52"/>
      <c r="EY452" s="52"/>
      <c r="FT452" s="52"/>
      <c r="GS452" s="52"/>
      <c r="GT452" s="52"/>
      <c r="GU452" s="52"/>
      <c r="HP452" s="52"/>
      <c r="IK452" s="52"/>
      <c r="JH452" s="52"/>
      <c r="KC452" s="52"/>
      <c r="KX452" s="52"/>
      <c r="LS452" s="52"/>
      <c r="MN452" s="69"/>
      <c r="MR452" s="139"/>
      <c r="MS452" s="140"/>
    </row>
    <row r="453" spans="3:357" s="53" customFormat="1" x14ac:dyDescent="0.15">
      <c r="C453" s="54"/>
      <c r="G453" s="55"/>
      <c r="H453" s="55"/>
      <c r="AC453" s="52"/>
      <c r="AX453" s="52"/>
      <c r="CN453" s="52"/>
      <c r="ED453" s="52"/>
      <c r="EY453" s="52"/>
      <c r="FT453" s="52"/>
      <c r="GS453" s="52"/>
      <c r="GT453" s="52"/>
      <c r="GU453" s="52"/>
      <c r="HP453" s="52"/>
      <c r="IK453" s="52"/>
      <c r="JH453" s="52"/>
      <c r="KC453" s="52"/>
      <c r="KX453" s="52"/>
      <c r="LS453" s="52"/>
      <c r="MN453" s="69"/>
      <c r="MR453" s="139"/>
      <c r="MS453" s="140"/>
    </row>
    <row r="454" spans="3:357" s="53" customFormat="1" x14ac:dyDescent="0.15">
      <c r="C454" s="54"/>
      <c r="G454" s="55"/>
      <c r="H454" s="55"/>
      <c r="AC454" s="52"/>
      <c r="AX454" s="52"/>
      <c r="CN454" s="52"/>
      <c r="ED454" s="52"/>
      <c r="EY454" s="52"/>
      <c r="FT454" s="52"/>
      <c r="GS454" s="52"/>
      <c r="GT454" s="52"/>
      <c r="GU454" s="52"/>
      <c r="HP454" s="52"/>
      <c r="IK454" s="52"/>
      <c r="JH454" s="52"/>
      <c r="KC454" s="52"/>
      <c r="KX454" s="52"/>
      <c r="LS454" s="52"/>
      <c r="MN454" s="69"/>
      <c r="MR454" s="139"/>
      <c r="MS454" s="140"/>
    </row>
    <row r="455" spans="3:357" s="53" customFormat="1" x14ac:dyDescent="0.15">
      <c r="C455" s="54"/>
      <c r="G455" s="55"/>
      <c r="H455" s="55"/>
      <c r="AC455" s="52"/>
      <c r="AX455" s="52"/>
      <c r="CN455" s="52"/>
      <c r="ED455" s="52"/>
      <c r="EY455" s="52"/>
      <c r="FT455" s="52"/>
      <c r="GS455" s="52"/>
      <c r="GT455" s="52"/>
      <c r="GU455" s="52"/>
      <c r="HP455" s="52"/>
      <c r="IK455" s="52"/>
      <c r="JH455" s="52"/>
      <c r="KC455" s="52"/>
      <c r="KX455" s="52"/>
      <c r="LS455" s="52"/>
      <c r="MN455" s="69"/>
      <c r="MR455" s="139"/>
      <c r="MS455" s="140"/>
    </row>
    <row r="456" spans="3:357" s="53" customFormat="1" x14ac:dyDescent="0.15">
      <c r="C456" s="54"/>
      <c r="G456" s="55"/>
      <c r="H456" s="55"/>
      <c r="AC456" s="52"/>
      <c r="AX456" s="52"/>
      <c r="CN456" s="52"/>
      <c r="ED456" s="52"/>
      <c r="EY456" s="52"/>
      <c r="FT456" s="52"/>
      <c r="GS456" s="52"/>
      <c r="GT456" s="52"/>
      <c r="GU456" s="52"/>
      <c r="HP456" s="52"/>
      <c r="IK456" s="52"/>
      <c r="JH456" s="52"/>
      <c r="KC456" s="52"/>
      <c r="KX456" s="52"/>
      <c r="LS456" s="52"/>
      <c r="MN456" s="69"/>
      <c r="MR456" s="139"/>
      <c r="MS456" s="140"/>
    </row>
    <row r="457" spans="3:357" s="53" customFormat="1" x14ac:dyDescent="0.15">
      <c r="C457" s="54"/>
      <c r="G457" s="55"/>
      <c r="H457" s="55"/>
      <c r="AC457" s="52"/>
      <c r="AX457" s="52"/>
      <c r="CN457" s="52"/>
      <c r="ED457" s="52"/>
      <c r="EY457" s="52"/>
      <c r="FT457" s="52"/>
      <c r="GS457" s="52"/>
      <c r="GT457" s="52"/>
      <c r="GU457" s="52"/>
      <c r="HP457" s="52"/>
      <c r="IK457" s="52"/>
      <c r="JH457" s="52"/>
      <c r="KC457" s="52"/>
      <c r="KX457" s="52"/>
      <c r="LS457" s="52"/>
      <c r="MN457" s="69"/>
      <c r="MR457" s="139"/>
      <c r="MS457" s="140"/>
    </row>
    <row r="458" spans="3:357" s="53" customFormat="1" x14ac:dyDescent="0.15">
      <c r="C458" s="54"/>
      <c r="G458" s="55"/>
      <c r="H458" s="55"/>
      <c r="AC458" s="52"/>
      <c r="AX458" s="52"/>
      <c r="CN458" s="52"/>
      <c r="ED458" s="52"/>
      <c r="EY458" s="52"/>
      <c r="FT458" s="52"/>
      <c r="GS458" s="52"/>
      <c r="GT458" s="52"/>
      <c r="GU458" s="52"/>
      <c r="HP458" s="52"/>
      <c r="IK458" s="52"/>
      <c r="JH458" s="52"/>
      <c r="KC458" s="52"/>
      <c r="KX458" s="52"/>
      <c r="LS458" s="52"/>
      <c r="MN458" s="69"/>
      <c r="MR458" s="139"/>
      <c r="MS458" s="140"/>
    </row>
    <row r="459" spans="3:357" s="53" customFormat="1" x14ac:dyDescent="0.15">
      <c r="C459" s="54"/>
      <c r="G459" s="55"/>
      <c r="H459" s="55"/>
      <c r="AC459" s="52"/>
      <c r="AX459" s="52"/>
      <c r="CN459" s="52"/>
      <c r="ED459" s="52"/>
      <c r="EY459" s="52"/>
      <c r="FT459" s="52"/>
      <c r="GS459" s="52"/>
      <c r="GT459" s="52"/>
      <c r="GU459" s="52"/>
      <c r="HP459" s="52"/>
      <c r="IK459" s="52"/>
      <c r="JH459" s="52"/>
      <c r="KC459" s="52"/>
      <c r="KX459" s="52"/>
      <c r="LS459" s="52"/>
      <c r="MN459" s="69"/>
      <c r="MR459" s="139"/>
      <c r="MS459" s="140"/>
    </row>
    <row r="460" spans="3:357" s="53" customFormat="1" x14ac:dyDescent="0.15">
      <c r="C460" s="54"/>
      <c r="G460" s="55"/>
      <c r="H460" s="55"/>
      <c r="AC460" s="52"/>
      <c r="AX460" s="52"/>
      <c r="CN460" s="52"/>
      <c r="ED460" s="52"/>
      <c r="EY460" s="52"/>
      <c r="FT460" s="52"/>
      <c r="GS460" s="52"/>
      <c r="GT460" s="52"/>
      <c r="GU460" s="52"/>
      <c r="HP460" s="52"/>
      <c r="IK460" s="52"/>
      <c r="JH460" s="52"/>
      <c r="KC460" s="52"/>
      <c r="KX460" s="52"/>
      <c r="LS460" s="52"/>
      <c r="MN460" s="69"/>
      <c r="MR460" s="139"/>
      <c r="MS460" s="140"/>
    </row>
    <row r="461" spans="3:357" s="53" customFormat="1" x14ac:dyDescent="0.15">
      <c r="C461" s="54"/>
      <c r="G461" s="55"/>
      <c r="H461" s="55"/>
      <c r="AC461" s="52"/>
      <c r="AX461" s="52"/>
      <c r="CN461" s="52"/>
      <c r="ED461" s="52"/>
      <c r="EY461" s="52"/>
      <c r="FT461" s="52"/>
      <c r="GS461" s="52"/>
      <c r="GT461" s="52"/>
      <c r="GU461" s="52"/>
      <c r="HP461" s="52"/>
      <c r="IK461" s="52"/>
      <c r="JH461" s="52"/>
      <c r="KC461" s="52"/>
      <c r="KX461" s="52"/>
      <c r="LS461" s="52"/>
      <c r="MN461" s="69"/>
      <c r="MR461" s="139"/>
      <c r="MS461" s="140"/>
    </row>
    <row r="462" spans="3:357" s="53" customFormat="1" x14ac:dyDescent="0.15">
      <c r="C462" s="54"/>
      <c r="G462" s="55"/>
      <c r="H462" s="55"/>
      <c r="AC462" s="52"/>
      <c r="AX462" s="52"/>
      <c r="CN462" s="52"/>
      <c r="ED462" s="52"/>
      <c r="EY462" s="52"/>
      <c r="FT462" s="52"/>
      <c r="GS462" s="52"/>
      <c r="GT462" s="52"/>
      <c r="GU462" s="52"/>
      <c r="HP462" s="52"/>
      <c r="IK462" s="52"/>
      <c r="JH462" s="52"/>
      <c r="KC462" s="52"/>
      <c r="KX462" s="52"/>
      <c r="LS462" s="52"/>
      <c r="MN462" s="69"/>
      <c r="MR462" s="139"/>
      <c r="MS462" s="140"/>
    </row>
    <row r="463" spans="3:357" s="53" customFormat="1" x14ac:dyDescent="0.15">
      <c r="C463" s="54"/>
      <c r="G463" s="55"/>
      <c r="H463" s="55"/>
      <c r="AC463" s="52"/>
      <c r="AX463" s="52"/>
      <c r="CN463" s="52"/>
      <c r="ED463" s="52"/>
      <c r="EY463" s="52"/>
      <c r="FT463" s="52"/>
      <c r="GS463" s="52"/>
      <c r="GT463" s="52"/>
      <c r="GU463" s="52"/>
      <c r="HP463" s="52"/>
      <c r="IK463" s="52"/>
      <c r="JH463" s="52"/>
      <c r="KC463" s="52"/>
      <c r="KX463" s="52"/>
      <c r="LS463" s="52"/>
      <c r="MN463" s="69"/>
      <c r="MR463" s="139"/>
      <c r="MS463" s="140"/>
    </row>
    <row r="464" spans="3:357" s="53" customFormat="1" x14ac:dyDescent="0.15">
      <c r="C464" s="54"/>
      <c r="G464" s="55"/>
      <c r="H464" s="55"/>
      <c r="AC464" s="52"/>
      <c r="AX464" s="52"/>
      <c r="CN464" s="52"/>
      <c r="ED464" s="52"/>
      <c r="EY464" s="52"/>
      <c r="FT464" s="52"/>
      <c r="GS464" s="52"/>
      <c r="GT464" s="52"/>
      <c r="GU464" s="52"/>
      <c r="HP464" s="52"/>
      <c r="IK464" s="52"/>
      <c r="JH464" s="52"/>
      <c r="KC464" s="52"/>
      <c r="KX464" s="52"/>
      <c r="LS464" s="52"/>
      <c r="MN464" s="69"/>
      <c r="MR464" s="139"/>
      <c r="MS464" s="140"/>
    </row>
    <row r="465" spans="3:357" s="53" customFormat="1" x14ac:dyDescent="0.15">
      <c r="C465" s="54"/>
      <c r="G465" s="55"/>
      <c r="H465" s="55"/>
      <c r="AC465" s="52"/>
      <c r="AX465" s="52"/>
      <c r="CN465" s="52"/>
      <c r="ED465" s="52"/>
      <c r="EY465" s="52"/>
      <c r="FT465" s="52"/>
      <c r="GS465" s="52"/>
      <c r="GT465" s="52"/>
      <c r="GU465" s="52"/>
      <c r="HP465" s="52"/>
      <c r="IK465" s="52"/>
      <c r="JH465" s="52"/>
      <c r="KC465" s="52"/>
      <c r="KX465" s="52"/>
      <c r="LS465" s="52"/>
      <c r="MN465" s="69"/>
      <c r="MR465" s="139"/>
      <c r="MS465" s="140"/>
    </row>
    <row r="466" spans="3:357" s="53" customFormat="1" x14ac:dyDescent="0.15">
      <c r="C466" s="54"/>
      <c r="G466" s="55"/>
      <c r="H466" s="55"/>
      <c r="AC466" s="52"/>
      <c r="AX466" s="52"/>
      <c r="CN466" s="52"/>
      <c r="ED466" s="52"/>
      <c r="EY466" s="52"/>
      <c r="FT466" s="52"/>
      <c r="GS466" s="52"/>
      <c r="GT466" s="52"/>
      <c r="GU466" s="52"/>
      <c r="HP466" s="52"/>
      <c r="IK466" s="52"/>
      <c r="JH466" s="52"/>
      <c r="KC466" s="52"/>
      <c r="KX466" s="52"/>
      <c r="LS466" s="52"/>
      <c r="MN466" s="69"/>
      <c r="MR466" s="139"/>
      <c r="MS466" s="140"/>
    </row>
    <row r="467" spans="3:357" s="53" customFormat="1" x14ac:dyDescent="0.15">
      <c r="C467" s="54"/>
      <c r="G467" s="55"/>
      <c r="H467" s="55"/>
      <c r="AC467" s="52"/>
      <c r="AX467" s="52"/>
      <c r="CN467" s="52"/>
      <c r="ED467" s="52"/>
      <c r="EY467" s="52"/>
      <c r="FT467" s="52"/>
      <c r="GS467" s="52"/>
      <c r="GT467" s="52"/>
      <c r="GU467" s="52"/>
      <c r="HP467" s="52"/>
      <c r="IK467" s="52"/>
      <c r="JH467" s="52"/>
      <c r="KC467" s="52"/>
      <c r="KX467" s="52"/>
      <c r="LS467" s="52"/>
      <c r="MN467" s="69"/>
      <c r="MR467" s="139"/>
      <c r="MS467" s="140"/>
    </row>
    <row r="468" spans="3:357" s="53" customFormat="1" x14ac:dyDescent="0.15">
      <c r="C468" s="54"/>
      <c r="G468" s="55"/>
      <c r="H468" s="55"/>
      <c r="AC468" s="52"/>
      <c r="AX468" s="52"/>
      <c r="CN468" s="52"/>
      <c r="ED468" s="52"/>
      <c r="EY468" s="52"/>
      <c r="FT468" s="52"/>
      <c r="GS468" s="52"/>
      <c r="GT468" s="52"/>
      <c r="GU468" s="52"/>
      <c r="HP468" s="52"/>
      <c r="IK468" s="52"/>
      <c r="JH468" s="52"/>
      <c r="KC468" s="52"/>
      <c r="KX468" s="52"/>
      <c r="LS468" s="52"/>
      <c r="MN468" s="69"/>
      <c r="MR468" s="139"/>
      <c r="MS468" s="140"/>
    </row>
    <row r="469" spans="3:357" s="53" customFormat="1" x14ac:dyDescent="0.15">
      <c r="C469" s="54"/>
      <c r="G469" s="55"/>
      <c r="H469" s="55"/>
      <c r="AC469" s="52"/>
      <c r="AX469" s="52"/>
      <c r="CN469" s="52"/>
      <c r="ED469" s="52"/>
      <c r="EY469" s="52"/>
      <c r="FT469" s="52"/>
      <c r="GS469" s="52"/>
      <c r="GT469" s="52"/>
      <c r="GU469" s="52"/>
      <c r="HP469" s="52"/>
      <c r="IK469" s="52"/>
      <c r="JH469" s="52"/>
      <c r="KC469" s="52"/>
      <c r="KX469" s="52"/>
      <c r="LS469" s="52"/>
      <c r="MN469" s="69"/>
      <c r="MR469" s="139"/>
      <c r="MS469" s="140"/>
    </row>
    <row r="470" spans="3:357" s="53" customFormat="1" x14ac:dyDescent="0.15">
      <c r="C470" s="54"/>
      <c r="G470" s="55"/>
      <c r="H470" s="55"/>
      <c r="AC470" s="52"/>
      <c r="AX470" s="52"/>
      <c r="CN470" s="52"/>
      <c r="ED470" s="52"/>
      <c r="EY470" s="52"/>
      <c r="FT470" s="52"/>
      <c r="GS470" s="52"/>
      <c r="GT470" s="52"/>
      <c r="GU470" s="52"/>
      <c r="HP470" s="52"/>
      <c r="IK470" s="52"/>
      <c r="JH470" s="52"/>
      <c r="KC470" s="52"/>
      <c r="KX470" s="52"/>
      <c r="LS470" s="52"/>
      <c r="MN470" s="69"/>
      <c r="MR470" s="139"/>
      <c r="MS470" s="140"/>
    </row>
    <row r="471" spans="3:357" s="53" customFormat="1" x14ac:dyDescent="0.15">
      <c r="C471" s="54"/>
      <c r="G471" s="55"/>
      <c r="H471" s="55"/>
      <c r="AC471" s="52"/>
      <c r="AX471" s="52"/>
      <c r="CN471" s="52"/>
      <c r="ED471" s="52"/>
      <c r="EY471" s="52"/>
      <c r="FT471" s="52"/>
      <c r="GS471" s="52"/>
      <c r="GT471" s="52"/>
      <c r="GU471" s="52"/>
      <c r="HP471" s="52"/>
      <c r="IK471" s="52"/>
      <c r="JH471" s="52"/>
      <c r="KC471" s="52"/>
      <c r="KX471" s="52"/>
      <c r="LS471" s="52"/>
      <c r="MN471" s="69"/>
      <c r="MR471" s="139"/>
      <c r="MS471" s="140"/>
    </row>
    <row r="472" spans="3:357" s="53" customFormat="1" x14ac:dyDescent="0.15">
      <c r="C472" s="54"/>
      <c r="G472" s="55"/>
      <c r="H472" s="55"/>
      <c r="AC472" s="52"/>
      <c r="AX472" s="52"/>
      <c r="CN472" s="52"/>
      <c r="ED472" s="52"/>
      <c r="EY472" s="52"/>
      <c r="FT472" s="52"/>
      <c r="GS472" s="52"/>
      <c r="GT472" s="52"/>
      <c r="GU472" s="52"/>
      <c r="HP472" s="52"/>
      <c r="IK472" s="52"/>
      <c r="JH472" s="52"/>
      <c r="KC472" s="52"/>
      <c r="KX472" s="52"/>
      <c r="LS472" s="52"/>
      <c r="MN472" s="69"/>
      <c r="MR472" s="139"/>
      <c r="MS472" s="140"/>
    </row>
    <row r="473" spans="3:357" s="53" customFormat="1" x14ac:dyDescent="0.15">
      <c r="C473" s="54"/>
      <c r="G473" s="55"/>
      <c r="H473" s="55"/>
      <c r="AC473" s="52"/>
      <c r="AX473" s="52"/>
      <c r="CN473" s="52"/>
      <c r="ED473" s="52"/>
      <c r="EY473" s="52"/>
      <c r="FT473" s="52"/>
      <c r="GS473" s="52"/>
      <c r="GT473" s="52"/>
      <c r="GU473" s="52"/>
      <c r="HP473" s="52"/>
      <c r="IK473" s="52"/>
      <c r="JH473" s="52"/>
      <c r="KC473" s="52"/>
      <c r="KX473" s="52"/>
      <c r="LS473" s="52"/>
      <c r="MN473" s="69"/>
      <c r="MR473" s="139"/>
      <c r="MS473" s="140"/>
    </row>
    <row r="474" spans="3:357" s="53" customFormat="1" x14ac:dyDescent="0.15">
      <c r="C474" s="54"/>
      <c r="G474" s="55"/>
      <c r="H474" s="55"/>
      <c r="AC474" s="52"/>
      <c r="AX474" s="52"/>
      <c r="CN474" s="52"/>
      <c r="ED474" s="52"/>
      <c r="EY474" s="52"/>
      <c r="FT474" s="52"/>
      <c r="GS474" s="52"/>
      <c r="GT474" s="52"/>
      <c r="GU474" s="52"/>
      <c r="HP474" s="52"/>
      <c r="IK474" s="52"/>
      <c r="JH474" s="52"/>
      <c r="KC474" s="52"/>
      <c r="KX474" s="52"/>
      <c r="LS474" s="52"/>
      <c r="MN474" s="69"/>
      <c r="MR474" s="139"/>
      <c r="MS474" s="140"/>
    </row>
    <row r="475" spans="3:357" s="53" customFormat="1" x14ac:dyDescent="0.15">
      <c r="C475" s="54"/>
      <c r="G475" s="55"/>
      <c r="H475" s="55"/>
      <c r="AC475" s="52"/>
      <c r="AX475" s="52"/>
      <c r="CN475" s="52"/>
      <c r="ED475" s="52"/>
      <c r="EY475" s="52"/>
      <c r="FT475" s="52"/>
      <c r="GS475" s="52"/>
      <c r="GT475" s="52"/>
      <c r="GU475" s="52"/>
      <c r="HP475" s="52"/>
      <c r="IK475" s="52"/>
      <c r="JH475" s="52"/>
      <c r="KC475" s="52"/>
      <c r="KX475" s="52"/>
      <c r="LS475" s="52"/>
      <c r="MN475" s="69"/>
      <c r="MR475" s="139"/>
      <c r="MS475" s="140"/>
    </row>
    <row r="476" spans="3:357" s="53" customFormat="1" x14ac:dyDescent="0.15">
      <c r="C476" s="54"/>
      <c r="G476" s="55"/>
      <c r="H476" s="55"/>
      <c r="AC476" s="52"/>
      <c r="AX476" s="52"/>
      <c r="CN476" s="52"/>
      <c r="ED476" s="52"/>
      <c r="EY476" s="52"/>
      <c r="FT476" s="52"/>
      <c r="GS476" s="52"/>
      <c r="GT476" s="52"/>
      <c r="GU476" s="52"/>
      <c r="HP476" s="52"/>
      <c r="IK476" s="52"/>
      <c r="JH476" s="52"/>
      <c r="KC476" s="52"/>
      <c r="KX476" s="52"/>
      <c r="LS476" s="52"/>
      <c r="MN476" s="69"/>
      <c r="MR476" s="139"/>
      <c r="MS476" s="140"/>
    </row>
    <row r="477" spans="3:357" s="53" customFormat="1" x14ac:dyDescent="0.15">
      <c r="C477" s="54"/>
      <c r="G477" s="55"/>
      <c r="H477" s="55"/>
      <c r="AC477" s="52"/>
      <c r="AX477" s="52"/>
      <c r="CN477" s="52"/>
      <c r="ED477" s="52"/>
      <c r="EY477" s="52"/>
      <c r="FT477" s="52"/>
      <c r="GS477" s="52"/>
      <c r="GT477" s="52"/>
      <c r="GU477" s="52"/>
      <c r="HP477" s="52"/>
      <c r="IK477" s="52"/>
      <c r="JH477" s="52"/>
      <c r="KC477" s="52"/>
      <c r="KX477" s="52"/>
      <c r="LS477" s="52"/>
      <c r="MN477" s="69"/>
      <c r="MR477" s="139"/>
      <c r="MS477" s="140"/>
    </row>
    <row r="478" spans="3:357" s="53" customFormat="1" x14ac:dyDescent="0.15">
      <c r="C478" s="54"/>
      <c r="G478" s="55"/>
      <c r="H478" s="55"/>
      <c r="AC478" s="52"/>
      <c r="AX478" s="52"/>
      <c r="CN478" s="52"/>
      <c r="ED478" s="52"/>
      <c r="EY478" s="52"/>
      <c r="FT478" s="52"/>
      <c r="GS478" s="52"/>
      <c r="GT478" s="52"/>
      <c r="GU478" s="52"/>
      <c r="HP478" s="52"/>
      <c r="IK478" s="52"/>
      <c r="JH478" s="52"/>
      <c r="KC478" s="52"/>
      <c r="KX478" s="52"/>
      <c r="LS478" s="52"/>
      <c r="MN478" s="69"/>
      <c r="MR478" s="139"/>
      <c r="MS478" s="140"/>
    </row>
    <row r="479" spans="3:357" s="53" customFormat="1" x14ac:dyDescent="0.15">
      <c r="C479" s="54"/>
      <c r="G479" s="55"/>
      <c r="H479" s="55"/>
      <c r="AC479" s="52"/>
      <c r="AX479" s="52"/>
      <c r="CN479" s="52"/>
      <c r="ED479" s="52"/>
      <c r="EY479" s="52"/>
      <c r="FT479" s="52"/>
      <c r="GS479" s="52"/>
      <c r="GT479" s="52"/>
      <c r="GU479" s="52"/>
      <c r="HP479" s="52"/>
      <c r="IK479" s="52"/>
      <c r="JH479" s="52"/>
      <c r="KC479" s="52"/>
      <c r="KX479" s="52"/>
      <c r="LS479" s="52"/>
      <c r="MN479" s="69"/>
      <c r="MR479" s="139"/>
      <c r="MS479" s="140"/>
    </row>
    <row r="480" spans="3:357" s="53" customFormat="1" x14ac:dyDescent="0.15">
      <c r="C480" s="54"/>
      <c r="G480" s="55"/>
      <c r="H480" s="55"/>
      <c r="AC480" s="52"/>
      <c r="AX480" s="52"/>
      <c r="CN480" s="52"/>
      <c r="ED480" s="52"/>
      <c r="EY480" s="52"/>
      <c r="FT480" s="52"/>
      <c r="GS480" s="52"/>
      <c r="GT480" s="52"/>
      <c r="GU480" s="52"/>
      <c r="HP480" s="52"/>
      <c r="IK480" s="52"/>
      <c r="JH480" s="52"/>
      <c r="KC480" s="52"/>
      <c r="KX480" s="52"/>
      <c r="LS480" s="52"/>
      <c r="MN480" s="69"/>
      <c r="MR480" s="139"/>
      <c r="MS480" s="140"/>
    </row>
    <row r="481" spans="3:357" s="53" customFormat="1" x14ac:dyDescent="0.15">
      <c r="C481" s="54"/>
      <c r="G481" s="55"/>
      <c r="H481" s="55"/>
      <c r="AC481" s="52"/>
      <c r="AX481" s="52"/>
      <c r="CN481" s="52"/>
      <c r="ED481" s="52"/>
      <c r="EY481" s="52"/>
      <c r="FT481" s="52"/>
      <c r="GS481" s="52"/>
      <c r="GT481" s="52"/>
      <c r="GU481" s="52"/>
      <c r="HP481" s="52"/>
      <c r="IK481" s="52"/>
      <c r="JH481" s="52"/>
      <c r="KC481" s="52"/>
      <c r="KX481" s="52"/>
      <c r="LS481" s="52"/>
      <c r="MN481" s="69"/>
      <c r="MR481" s="139"/>
      <c r="MS481" s="140"/>
    </row>
    <row r="482" spans="3:357" s="53" customFormat="1" x14ac:dyDescent="0.15">
      <c r="C482" s="54"/>
      <c r="G482" s="55"/>
      <c r="H482" s="55"/>
      <c r="AC482" s="52"/>
      <c r="AX482" s="52"/>
      <c r="CN482" s="52"/>
      <c r="ED482" s="52"/>
      <c r="EY482" s="52"/>
      <c r="FT482" s="52"/>
      <c r="GS482" s="52"/>
      <c r="GT482" s="52"/>
      <c r="GU482" s="52"/>
      <c r="HP482" s="52"/>
      <c r="IK482" s="52"/>
      <c r="JH482" s="52"/>
      <c r="KC482" s="52"/>
      <c r="KX482" s="52"/>
      <c r="LS482" s="52"/>
      <c r="MN482" s="69"/>
      <c r="MR482" s="139"/>
      <c r="MS482" s="140"/>
    </row>
    <row r="483" spans="3:357" s="53" customFormat="1" x14ac:dyDescent="0.15">
      <c r="C483" s="54"/>
      <c r="G483" s="55"/>
      <c r="H483" s="55"/>
      <c r="AC483" s="52"/>
      <c r="AX483" s="52"/>
      <c r="CN483" s="52"/>
      <c r="ED483" s="52"/>
      <c r="EY483" s="52"/>
      <c r="FT483" s="52"/>
      <c r="GS483" s="52"/>
      <c r="GT483" s="52"/>
      <c r="GU483" s="52"/>
      <c r="HP483" s="52"/>
      <c r="IK483" s="52"/>
      <c r="JH483" s="52"/>
      <c r="KC483" s="52"/>
      <c r="KX483" s="52"/>
      <c r="LS483" s="52"/>
      <c r="MN483" s="69"/>
      <c r="MR483" s="139"/>
      <c r="MS483" s="140"/>
    </row>
    <row r="484" spans="3:357" s="53" customFormat="1" x14ac:dyDescent="0.15">
      <c r="C484" s="54"/>
      <c r="G484" s="55"/>
      <c r="H484" s="55"/>
      <c r="AC484" s="52"/>
      <c r="AX484" s="52"/>
      <c r="CN484" s="52"/>
      <c r="ED484" s="52"/>
      <c r="EY484" s="52"/>
      <c r="FT484" s="52"/>
      <c r="GS484" s="52"/>
      <c r="GT484" s="52"/>
      <c r="GU484" s="52"/>
      <c r="HP484" s="52"/>
      <c r="IK484" s="52"/>
      <c r="JH484" s="52"/>
      <c r="KC484" s="52"/>
      <c r="KX484" s="52"/>
      <c r="LS484" s="52"/>
      <c r="MN484" s="69"/>
      <c r="MR484" s="139"/>
      <c r="MS484" s="140"/>
    </row>
    <row r="485" spans="3:357" s="53" customFormat="1" x14ac:dyDescent="0.15">
      <c r="C485" s="54"/>
      <c r="G485" s="55"/>
      <c r="H485" s="55"/>
      <c r="AC485" s="52"/>
      <c r="AX485" s="52"/>
      <c r="CN485" s="52"/>
      <c r="ED485" s="52"/>
      <c r="EY485" s="52"/>
      <c r="FT485" s="52"/>
      <c r="GS485" s="52"/>
      <c r="GT485" s="52"/>
      <c r="GU485" s="52"/>
      <c r="HP485" s="52"/>
      <c r="IK485" s="52"/>
      <c r="JH485" s="52"/>
      <c r="KC485" s="52"/>
      <c r="KX485" s="52"/>
      <c r="LS485" s="52"/>
      <c r="MN485" s="69"/>
      <c r="MR485" s="139"/>
      <c r="MS485" s="140"/>
    </row>
    <row r="486" spans="3:357" s="53" customFormat="1" x14ac:dyDescent="0.15">
      <c r="C486" s="54"/>
      <c r="G486" s="55"/>
      <c r="H486" s="55"/>
      <c r="AC486" s="52"/>
      <c r="AX486" s="52"/>
      <c r="CN486" s="52"/>
      <c r="ED486" s="52"/>
      <c r="EY486" s="52"/>
      <c r="FT486" s="52"/>
      <c r="GS486" s="52"/>
      <c r="GT486" s="52"/>
      <c r="GU486" s="52"/>
      <c r="HP486" s="52"/>
      <c r="IK486" s="52"/>
      <c r="JH486" s="52"/>
      <c r="KC486" s="52"/>
      <c r="KX486" s="52"/>
      <c r="LS486" s="52"/>
      <c r="MN486" s="69"/>
      <c r="MR486" s="139"/>
      <c r="MS486" s="140"/>
    </row>
    <row r="487" spans="3:357" s="53" customFormat="1" x14ac:dyDescent="0.15">
      <c r="C487" s="54"/>
      <c r="G487" s="55"/>
      <c r="H487" s="55"/>
      <c r="AC487" s="52"/>
      <c r="AX487" s="52"/>
      <c r="CN487" s="52"/>
      <c r="ED487" s="52"/>
      <c r="EY487" s="52"/>
      <c r="FT487" s="52"/>
      <c r="GS487" s="52"/>
      <c r="GT487" s="52"/>
      <c r="GU487" s="52"/>
      <c r="HP487" s="52"/>
      <c r="IK487" s="52"/>
      <c r="JH487" s="52"/>
      <c r="KC487" s="52"/>
      <c r="KX487" s="52"/>
      <c r="LS487" s="52"/>
      <c r="MN487" s="69"/>
      <c r="MR487" s="139"/>
      <c r="MS487" s="140"/>
    </row>
    <row r="488" spans="3:357" s="53" customFormat="1" x14ac:dyDescent="0.15">
      <c r="C488" s="54"/>
      <c r="G488" s="55"/>
      <c r="H488" s="55"/>
      <c r="AC488" s="52"/>
      <c r="AX488" s="52"/>
      <c r="CN488" s="52"/>
      <c r="ED488" s="52"/>
      <c r="EY488" s="52"/>
      <c r="FT488" s="52"/>
      <c r="GS488" s="52"/>
      <c r="GT488" s="52"/>
      <c r="GU488" s="52"/>
      <c r="HP488" s="52"/>
      <c r="IK488" s="52"/>
      <c r="JH488" s="52"/>
      <c r="KC488" s="52"/>
      <c r="KX488" s="52"/>
      <c r="LS488" s="52"/>
      <c r="MN488" s="69"/>
      <c r="MR488" s="139"/>
      <c r="MS488" s="140"/>
    </row>
    <row r="489" spans="3:357" s="53" customFormat="1" x14ac:dyDescent="0.15">
      <c r="C489" s="54"/>
      <c r="G489" s="55"/>
      <c r="H489" s="55"/>
      <c r="AC489" s="52"/>
      <c r="AX489" s="52"/>
      <c r="CN489" s="52"/>
      <c r="ED489" s="52"/>
      <c r="EY489" s="52"/>
      <c r="FT489" s="52"/>
      <c r="GS489" s="52"/>
      <c r="GT489" s="52"/>
      <c r="GU489" s="52"/>
      <c r="HP489" s="52"/>
      <c r="IK489" s="52"/>
      <c r="JH489" s="52"/>
      <c r="KC489" s="52"/>
      <c r="KX489" s="52"/>
      <c r="LS489" s="52"/>
      <c r="MN489" s="69"/>
      <c r="MR489" s="139"/>
      <c r="MS489" s="140"/>
    </row>
    <row r="490" spans="3:357" s="53" customFormat="1" x14ac:dyDescent="0.15">
      <c r="C490" s="54"/>
      <c r="G490" s="55"/>
      <c r="H490" s="55"/>
      <c r="AC490" s="52"/>
      <c r="AX490" s="52"/>
      <c r="CN490" s="52"/>
      <c r="ED490" s="52"/>
      <c r="EY490" s="52"/>
      <c r="FT490" s="52"/>
      <c r="GS490" s="52"/>
      <c r="GT490" s="52"/>
      <c r="GU490" s="52"/>
      <c r="HP490" s="52"/>
      <c r="IK490" s="52"/>
      <c r="JH490" s="52"/>
      <c r="KC490" s="52"/>
      <c r="KX490" s="52"/>
      <c r="LS490" s="52"/>
      <c r="MN490" s="69"/>
      <c r="MR490" s="139"/>
      <c r="MS490" s="140"/>
    </row>
    <row r="491" spans="3:357" s="53" customFormat="1" x14ac:dyDescent="0.15">
      <c r="C491" s="54"/>
      <c r="G491" s="55"/>
      <c r="H491" s="55"/>
      <c r="AC491" s="52"/>
      <c r="AX491" s="52"/>
      <c r="CN491" s="52"/>
      <c r="ED491" s="52"/>
      <c r="EY491" s="52"/>
      <c r="FT491" s="52"/>
      <c r="GS491" s="52"/>
      <c r="GT491" s="52"/>
      <c r="GU491" s="52"/>
      <c r="HP491" s="52"/>
      <c r="IK491" s="52"/>
      <c r="JH491" s="52"/>
      <c r="KC491" s="52"/>
      <c r="KX491" s="52"/>
      <c r="LS491" s="52"/>
      <c r="MN491" s="69"/>
      <c r="MR491" s="139"/>
      <c r="MS491" s="140"/>
    </row>
    <row r="492" spans="3:357" s="53" customFormat="1" x14ac:dyDescent="0.15">
      <c r="C492" s="54"/>
      <c r="G492" s="55"/>
      <c r="H492" s="55"/>
      <c r="AC492" s="52"/>
      <c r="AX492" s="52"/>
      <c r="CN492" s="52"/>
      <c r="ED492" s="52"/>
      <c r="EY492" s="52"/>
      <c r="FT492" s="52"/>
      <c r="GS492" s="52"/>
      <c r="GT492" s="52"/>
      <c r="GU492" s="52"/>
      <c r="HP492" s="52"/>
      <c r="IK492" s="52"/>
      <c r="JH492" s="52"/>
      <c r="KC492" s="52"/>
      <c r="KX492" s="52"/>
      <c r="LS492" s="52"/>
      <c r="MN492" s="69"/>
      <c r="MR492" s="139"/>
      <c r="MS492" s="140"/>
    </row>
    <row r="493" spans="3:357" s="53" customFormat="1" x14ac:dyDescent="0.15">
      <c r="C493" s="54"/>
      <c r="G493" s="55"/>
      <c r="H493" s="55"/>
      <c r="AC493" s="52"/>
      <c r="AX493" s="52"/>
      <c r="CN493" s="52"/>
      <c r="ED493" s="52"/>
      <c r="EY493" s="52"/>
      <c r="FT493" s="52"/>
      <c r="GS493" s="52"/>
      <c r="GT493" s="52"/>
      <c r="GU493" s="52"/>
      <c r="HP493" s="52"/>
      <c r="IK493" s="52"/>
      <c r="JH493" s="52"/>
      <c r="KC493" s="52"/>
      <c r="KX493" s="52"/>
      <c r="LS493" s="52"/>
      <c r="MN493" s="69"/>
      <c r="MR493" s="139"/>
      <c r="MS493" s="140"/>
    </row>
    <row r="494" spans="3:357" s="53" customFormat="1" x14ac:dyDescent="0.15">
      <c r="C494" s="54"/>
      <c r="G494" s="55"/>
      <c r="H494" s="55"/>
      <c r="AC494" s="52"/>
      <c r="AX494" s="52"/>
      <c r="CN494" s="52"/>
      <c r="ED494" s="52"/>
      <c r="EY494" s="52"/>
      <c r="FT494" s="52"/>
      <c r="GS494" s="52"/>
      <c r="GT494" s="52"/>
      <c r="GU494" s="52"/>
      <c r="HP494" s="52"/>
      <c r="IK494" s="52"/>
      <c r="JH494" s="52"/>
      <c r="KC494" s="52"/>
      <c r="KX494" s="52"/>
      <c r="LS494" s="52"/>
      <c r="MN494" s="69"/>
      <c r="MR494" s="139"/>
      <c r="MS494" s="140"/>
    </row>
    <row r="495" spans="3:357" s="53" customFormat="1" x14ac:dyDescent="0.15">
      <c r="C495" s="54"/>
      <c r="G495" s="55"/>
      <c r="H495" s="55"/>
      <c r="AC495" s="52"/>
      <c r="AX495" s="52"/>
      <c r="CN495" s="52"/>
      <c r="ED495" s="52"/>
      <c r="EY495" s="52"/>
      <c r="FT495" s="52"/>
      <c r="GS495" s="52"/>
      <c r="GT495" s="52"/>
      <c r="GU495" s="52"/>
      <c r="HP495" s="52"/>
      <c r="IK495" s="52"/>
      <c r="JH495" s="52"/>
      <c r="KC495" s="52"/>
      <c r="KX495" s="52"/>
      <c r="LS495" s="52"/>
      <c r="MN495" s="69"/>
      <c r="MR495" s="139"/>
      <c r="MS495" s="140"/>
    </row>
    <row r="496" spans="3:357" s="53" customFormat="1" x14ac:dyDescent="0.15">
      <c r="C496" s="54"/>
      <c r="G496" s="55"/>
      <c r="H496" s="55"/>
      <c r="AC496" s="52"/>
      <c r="AX496" s="52"/>
      <c r="CN496" s="52"/>
      <c r="ED496" s="52"/>
      <c r="EY496" s="52"/>
      <c r="FT496" s="52"/>
      <c r="GS496" s="52"/>
      <c r="GT496" s="52"/>
      <c r="GU496" s="52"/>
      <c r="HP496" s="52"/>
      <c r="IK496" s="52"/>
      <c r="JH496" s="52"/>
      <c r="KC496" s="52"/>
      <c r="KX496" s="52"/>
      <c r="LS496" s="52"/>
      <c r="MN496" s="69"/>
      <c r="MR496" s="139"/>
      <c r="MS496" s="140"/>
    </row>
    <row r="497" spans="3:357" s="53" customFormat="1" x14ac:dyDescent="0.15">
      <c r="C497" s="54"/>
      <c r="G497" s="55"/>
      <c r="H497" s="55"/>
      <c r="AC497" s="52"/>
      <c r="AX497" s="52"/>
      <c r="CN497" s="52"/>
      <c r="ED497" s="52"/>
      <c r="EY497" s="52"/>
      <c r="FT497" s="52"/>
      <c r="GS497" s="52"/>
      <c r="GT497" s="52"/>
      <c r="GU497" s="52"/>
      <c r="HP497" s="52"/>
      <c r="IK497" s="52"/>
      <c r="JH497" s="52"/>
      <c r="KC497" s="52"/>
      <c r="KX497" s="52"/>
      <c r="LS497" s="52"/>
      <c r="MN497" s="69"/>
      <c r="MR497" s="139"/>
      <c r="MS497" s="140"/>
    </row>
    <row r="498" spans="3:357" s="53" customFormat="1" x14ac:dyDescent="0.15">
      <c r="C498" s="54"/>
      <c r="G498" s="55"/>
      <c r="H498" s="55"/>
      <c r="AC498" s="52"/>
      <c r="AX498" s="52"/>
      <c r="CN498" s="52"/>
      <c r="ED498" s="52"/>
      <c r="EY498" s="52"/>
      <c r="FT498" s="52"/>
      <c r="GS498" s="52"/>
      <c r="GT498" s="52"/>
      <c r="GU498" s="52"/>
      <c r="HP498" s="52"/>
      <c r="IK498" s="52"/>
      <c r="JH498" s="52"/>
      <c r="KC498" s="52"/>
      <c r="KX498" s="52"/>
      <c r="LS498" s="52"/>
      <c r="MN498" s="69"/>
      <c r="MR498" s="139"/>
      <c r="MS498" s="140"/>
    </row>
    <row r="499" spans="3:357" s="53" customFormat="1" x14ac:dyDescent="0.15">
      <c r="C499" s="54"/>
      <c r="G499" s="55"/>
      <c r="H499" s="55"/>
      <c r="AC499" s="52"/>
      <c r="AX499" s="52"/>
      <c r="CN499" s="52"/>
      <c r="ED499" s="52"/>
      <c r="EY499" s="52"/>
      <c r="FT499" s="52"/>
      <c r="GS499" s="52"/>
      <c r="GT499" s="52"/>
      <c r="GU499" s="52"/>
      <c r="HP499" s="52"/>
      <c r="IK499" s="52"/>
      <c r="JH499" s="52"/>
      <c r="KC499" s="52"/>
      <c r="KX499" s="52"/>
      <c r="LS499" s="52"/>
      <c r="MN499" s="69"/>
      <c r="MR499" s="139"/>
      <c r="MS499" s="140"/>
    </row>
    <row r="500" spans="3:357" s="53" customFormat="1" x14ac:dyDescent="0.15">
      <c r="C500" s="54"/>
      <c r="G500" s="55"/>
      <c r="H500" s="55"/>
      <c r="AC500" s="52"/>
      <c r="AX500" s="52"/>
      <c r="CN500" s="52"/>
      <c r="ED500" s="52"/>
      <c r="EY500" s="52"/>
      <c r="FT500" s="52"/>
      <c r="GS500" s="52"/>
      <c r="GT500" s="52"/>
      <c r="GU500" s="52"/>
      <c r="HP500" s="52"/>
      <c r="IK500" s="52"/>
      <c r="JH500" s="52"/>
      <c r="KC500" s="52"/>
      <c r="KX500" s="52"/>
      <c r="LS500" s="52"/>
      <c r="MN500" s="69"/>
      <c r="MR500" s="139"/>
      <c r="MS500" s="140"/>
    </row>
    <row r="501" spans="3:357" s="53" customFormat="1" x14ac:dyDescent="0.15">
      <c r="C501" s="54"/>
      <c r="G501" s="55"/>
      <c r="H501" s="55"/>
      <c r="AC501" s="52"/>
      <c r="AX501" s="52"/>
      <c r="CN501" s="52"/>
      <c r="ED501" s="52"/>
      <c r="EY501" s="52"/>
      <c r="FT501" s="52"/>
      <c r="GS501" s="52"/>
      <c r="GT501" s="52"/>
      <c r="GU501" s="52"/>
      <c r="HP501" s="52"/>
      <c r="IK501" s="52"/>
      <c r="JH501" s="52"/>
      <c r="KC501" s="52"/>
      <c r="KX501" s="52"/>
      <c r="LS501" s="52"/>
      <c r="MN501" s="69"/>
      <c r="MR501" s="139"/>
      <c r="MS501" s="140"/>
    </row>
    <row r="502" spans="3:357" s="53" customFormat="1" x14ac:dyDescent="0.15">
      <c r="C502" s="54"/>
      <c r="G502" s="55"/>
      <c r="H502" s="55"/>
      <c r="AC502" s="52"/>
      <c r="AX502" s="52"/>
      <c r="CN502" s="52"/>
      <c r="ED502" s="52"/>
      <c r="EY502" s="52"/>
      <c r="FT502" s="52"/>
      <c r="GS502" s="52"/>
      <c r="GT502" s="52"/>
      <c r="GU502" s="52"/>
      <c r="HP502" s="52"/>
      <c r="IK502" s="52"/>
      <c r="JH502" s="52"/>
      <c r="KC502" s="52"/>
      <c r="KX502" s="52"/>
      <c r="LS502" s="52"/>
      <c r="MN502" s="69"/>
      <c r="MR502" s="139"/>
      <c r="MS502" s="140"/>
    </row>
    <row r="503" spans="3:357" s="53" customFormat="1" x14ac:dyDescent="0.15">
      <c r="C503" s="54"/>
      <c r="G503" s="55"/>
      <c r="H503" s="55"/>
      <c r="AC503" s="52"/>
      <c r="AX503" s="52"/>
      <c r="CN503" s="52"/>
      <c r="ED503" s="52"/>
      <c r="EY503" s="52"/>
      <c r="FT503" s="52"/>
      <c r="GS503" s="52"/>
      <c r="GT503" s="52"/>
      <c r="GU503" s="52"/>
      <c r="HP503" s="52"/>
      <c r="IK503" s="52"/>
      <c r="JH503" s="52"/>
      <c r="KC503" s="52"/>
      <c r="KX503" s="52"/>
      <c r="LS503" s="52"/>
      <c r="MN503" s="69"/>
      <c r="MR503" s="139"/>
      <c r="MS503" s="140"/>
    </row>
    <row r="504" spans="3:357" s="53" customFormat="1" x14ac:dyDescent="0.15">
      <c r="C504" s="54"/>
      <c r="G504" s="55"/>
      <c r="H504" s="55"/>
      <c r="AC504" s="52"/>
      <c r="AX504" s="52"/>
      <c r="CN504" s="52"/>
      <c r="ED504" s="52"/>
      <c r="EY504" s="52"/>
      <c r="FT504" s="52"/>
      <c r="GS504" s="52"/>
      <c r="GT504" s="52"/>
      <c r="GU504" s="52"/>
      <c r="HP504" s="52"/>
      <c r="IK504" s="52"/>
      <c r="JH504" s="52"/>
      <c r="KC504" s="52"/>
      <c r="KX504" s="52"/>
      <c r="LS504" s="52"/>
      <c r="MN504" s="69"/>
      <c r="MR504" s="139"/>
      <c r="MS504" s="140"/>
    </row>
    <row r="505" spans="3:357" s="53" customFormat="1" x14ac:dyDescent="0.15">
      <c r="C505" s="54"/>
      <c r="G505" s="55"/>
      <c r="H505" s="55"/>
      <c r="AC505" s="52"/>
      <c r="AX505" s="52"/>
      <c r="CN505" s="52"/>
      <c r="ED505" s="52"/>
      <c r="EY505" s="52"/>
      <c r="FT505" s="52"/>
      <c r="GS505" s="52"/>
      <c r="GT505" s="52"/>
      <c r="GU505" s="52"/>
      <c r="HP505" s="52"/>
      <c r="IK505" s="52"/>
      <c r="JH505" s="52"/>
      <c r="KC505" s="52"/>
      <c r="KX505" s="52"/>
      <c r="LS505" s="52"/>
      <c r="MN505" s="69"/>
      <c r="MR505" s="139"/>
      <c r="MS505" s="140"/>
    </row>
    <row r="506" spans="3:357" s="53" customFormat="1" x14ac:dyDescent="0.15">
      <c r="C506" s="54"/>
      <c r="G506" s="55"/>
      <c r="H506" s="55"/>
      <c r="AC506" s="52"/>
      <c r="AX506" s="52"/>
      <c r="CN506" s="52"/>
      <c r="ED506" s="52"/>
      <c r="EY506" s="52"/>
      <c r="FT506" s="52"/>
      <c r="GS506" s="52"/>
      <c r="GT506" s="52"/>
      <c r="GU506" s="52"/>
      <c r="HP506" s="52"/>
      <c r="IK506" s="52"/>
      <c r="JH506" s="52"/>
      <c r="KC506" s="52"/>
      <c r="KX506" s="52"/>
      <c r="LS506" s="52"/>
      <c r="MN506" s="69"/>
      <c r="MR506" s="139"/>
      <c r="MS506" s="140"/>
    </row>
    <row r="507" spans="3:357" s="53" customFormat="1" x14ac:dyDescent="0.15">
      <c r="C507" s="54"/>
      <c r="G507" s="55"/>
      <c r="H507" s="55"/>
      <c r="AC507" s="52"/>
      <c r="AX507" s="52"/>
      <c r="CN507" s="52"/>
      <c r="ED507" s="52"/>
      <c r="EY507" s="52"/>
      <c r="FT507" s="52"/>
      <c r="GS507" s="52"/>
      <c r="GT507" s="52"/>
      <c r="GU507" s="52"/>
      <c r="HP507" s="52"/>
      <c r="IK507" s="52"/>
      <c r="JH507" s="52"/>
      <c r="KC507" s="52"/>
      <c r="KX507" s="52"/>
      <c r="LS507" s="52"/>
      <c r="MN507" s="69"/>
      <c r="MR507" s="139"/>
      <c r="MS507" s="140"/>
    </row>
    <row r="508" spans="3:357" s="53" customFormat="1" x14ac:dyDescent="0.15">
      <c r="C508" s="54"/>
      <c r="G508" s="55"/>
      <c r="H508" s="55"/>
      <c r="AC508" s="52"/>
      <c r="AX508" s="52"/>
      <c r="CN508" s="52"/>
      <c r="ED508" s="52"/>
      <c r="EY508" s="52"/>
      <c r="FT508" s="52"/>
      <c r="GS508" s="52"/>
      <c r="GT508" s="52"/>
      <c r="GU508" s="52"/>
      <c r="HP508" s="52"/>
      <c r="IK508" s="52"/>
      <c r="JH508" s="52"/>
      <c r="KC508" s="52"/>
      <c r="KX508" s="52"/>
      <c r="LS508" s="52"/>
      <c r="MN508" s="69"/>
      <c r="MR508" s="139"/>
      <c r="MS508" s="140"/>
    </row>
    <row r="509" spans="3:357" s="53" customFormat="1" x14ac:dyDescent="0.15">
      <c r="C509" s="54"/>
      <c r="G509" s="55"/>
      <c r="H509" s="55"/>
      <c r="AC509" s="52"/>
      <c r="AX509" s="52"/>
      <c r="CN509" s="52"/>
      <c r="ED509" s="52"/>
      <c r="EY509" s="52"/>
      <c r="FT509" s="52"/>
      <c r="GS509" s="52"/>
      <c r="GT509" s="52"/>
      <c r="GU509" s="52"/>
      <c r="HP509" s="52"/>
      <c r="IK509" s="52"/>
      <c r="JH509" s="52"/>
      <c r="KC509" s="52"/>
      <c r="KX509" s="52"/>
      <c r="LS509" s="52"/>
      <c r="MN509" s="69"/>
      <c r="MR509" s="139"/>
      <c r="MS509" s="140"/>
    </row>
    <row r="510" spans="3:357" s="53" customFormat="1" x14ac:dyDescent="0.15">
      <c r="C510" s="54"/>
      <c r="G510" s="55"/>
      <c r="H510" s="55"/>
      <c r="AC510" s="52"/>
      <c r="AX510" s="52"/>
      <c r="CN510" s="52"/>
      <c r="ED510" s="52"/>
      <c r="EY510" s="52"/>
      <c r="FT510" s="52"/>
      <c r="GS510" s="52"/>
      <c r="GT510" s="52"/>
      <c r="GU510" s="52"/>
      <c r="HP510" s="52"/>
      <c r="IK510" s="52"/>
      <c r="JH510" s="52"/>
      <c r="KC510" s="52"/>
      <c r="KX510" s="52"/>
      <c r="LS510" s="52"/>
      <c r="MN510" s="69"/>
      <c r="MR510" s="139"/>
      <c r="MS510" s="140"/>
    </row>
    <row r="511" spans="3:357" s="53" customFormat="1" x14ac:dyDescent="0.15">
      <c r="C511" s="54"/>
      <c r="G511" s="55"/>
      <c r="H511" s="55"/>
      <c r="AC511" s="52"/>
      <c r="AX511" s="52"/>
      <c r="CN511" s="52"/>
      <c r="ED511" s="52"/>
      <c r="EY511" s="52"/>
      <c r="FT511" s="52"/>
      <c r="GS511" s="52"/>
      <c r="GT511" s="52"/>
      <c r="GU511" s="52"/>
      <c r="HP511" s="52"/>
      <c r="IK511" s="52"/>
      <c r="JH511" s="52"/>
      <c r="KC511" s="52"/>
      <c r="KX511" s="52"/>
      <c r="LS511" s="52"/>
      <c r="MN511" s="69"/>
      <c r="MR511" s="139"/>
      <c r="MS511" s="140"/>
    </row>
    <row r="512" spans="3:357" s="53" customFormat="1" x14ac:dyDescent="0.15">
      <c r="C512" s="54"/>
      <c r="G512" s="55"/>
      <c r="H512" s="55"/>
      <c r="AC512" s="52"/>
      <c r="AX512" s="52"/>
      <c r="CN512" s="52"/>
      <c r="ED512" s="52"/>
      <c r="EY512" s="52"/>
      <c r="FT512" s="52"/>
      <c r="GS512" s="52"/>
      <c r="GT512" s="52"/>
      <c r="GU512" s="52"/>
      <c r="HP512" s="52"/>
      <c r="IK512" s="52"/>
      <c r="JH512" s="52"/>
      <c r="KC512" s="52"/>
      <c r="KX512" s="52"/>
      <c r="LS512" s="52"/>
      <c r="MN512" s="69"/>
      <c r="MR512" s="139"/>
      <c r="MS512" s="140"/>
    </row>
    <row r="513" spans="3:357" s="53" customFormat="1" x14ac:dyDescent="0.15">
      <c r="C513" s="54"/>
      <c r="G513" s="55"/>
      <c r="H513" s="55"/>
      <c r="AC513" s="52"/>
      <c r="AX513" s="52"/>
      <c r="CN513" s="52"/>
      <c r="ED513" s="52"/>
      <c r="EY513" s="52"/>
      <c r="FT513" s="52"/>
      <c r="GS513" s="52"/>
      <c r="GT513" s="52"/>
      <c r="GU513" s="52"/>
      <c r="HP513" s="52"/>
      <c r="IK513" s="52"/>
      <c r="JH513" s="52"/>
      <c r="KC513" s="52"/>
      <c r="KX513" s="52"/>
      <c r="LS513" s="52"/>
      <c r="MN513" s="69"/>
      <c r="MR513" s="139"/>
      <c r="MS513" s="140"/>
    </row>
    <row r="514" spans="3:357" s="53" customFormat="1" x14ac:dyDescent="0.15">
      <c r="C514" s="54"/>
      <c r="G514" s="55"/>
      <c r="H514" s="55"/>
      <c r="AC514" s="52"/>
      <c r="AX514" s="52"/>
      <c r="CN514" s="52"/>
      <c r="ED514" s="52"/>
      <c r="EY514" s="52"/>
      <c r="FT514" s="52"/>
      <c r="GS514" s="52"/>
      <c r="GT514" s="52"/>
      <c r="GU514" s="52"/>
      <c r="HP514" s="52"/>
      <c r="IK514" s="52"/>
      <c r="JH514" s="52"/>
      <c r="KC514" s="52"/>
      <c r="KX514" s="52"/>
      <c r="LS514" s="52"/>
      <c r="MN514" s="69"/>
      <c r="MR514" s="139"/>
      <c r="MS514" s="140"/>
    </row>
    <row r="515" spans="3:357" s="53" customFormat="1" x14ac:dyDescent="0.15">
      <c r="C515" s="54"/>
      <c r="G515" s="55"/>
      <c r="H515" s="55"/>
      <c r="AC515" s="52"/>
      <c r="AX515" s="52"/>
      <c r="CN515" s="52"/>
      <c r="ED515" s="52"/>
      <c r="EY515" s="52"/>
      <c r="FT515" s="52"/>
      <c r="GS515" s="52"/>
      <c r="GT515" s="52"/>
      <c r="GU515" s="52"/>
      <c r="HP515" s="52"/>
      <c r="IK515" s="52"/>
      <c r="JH515" s="52"/>
      <c r="KC515" s="52"/>
      <c r="KX515" s="52"/>
      <c r="LS515" s="52"/>
      <c r="MN515" s="69"/>
      <c r="MR515" s="139"/>
      <c r="MS515" s="140"/>
    </row>
    <row r="516" spans="3:357" s="53" customFormat="1" x14ac:dyDescent="0.15">
      <c r="C516" s="54"/>
      <c r="G516" s="55"/>
      <c r="H516" s="55"/>
      <c r="AC516" s="52"/>
      <c r="AX516" s="52"/>
      <c r="CN516" s="52"/>
      <c r="ED516" s="52"/>
      <c r="EY516" s="52"/>
      <c r="FT516" s="52"/>
      <c r="GS516" s="52"/>
      <c r="GT516" s="52"/>
      <c r="GU516" s="52"/>
      <c r="HP516" s="52"/>
      <c r="IK516" s="52"/>
      <c r="JH516" s="52"/>
      <c r="KC516" s="52"/>
      <c r="KX516" s="52"/>
      <c r="LS516" s="52"/>
      <c r="MN516" s="69"/>
      <c r="MR516" s="139"/>
      <c r="MS516" s="140"/>
    </row>
    <row r="517" spans="3:357" s="53" customFormat="1" x14ac:dyDescent="0.15">
      <c r="C517" s="54"/>
      <c r="G517" s="55"/>
      <c r="H517" s="55"/>
      <c r="AC517" s="52"/>
      <c r="AX517" s="52"/>
      <c r="CN517" s="52"/>
      <c r="ED517" s="52"/>
      <c r="EY517" s="52"/>
      <c r="FT517" s="52"/>
      <c r="GS517" s="52"/>
      <c r="GT517" s="52"/>
      <c r="GU517" s="52"/>
      <c r="HP517" s="52"/>
      <c r="IK517" s="52"/>
      <c r="JH517" s="52"/>
      <c r="KC517" s="52"/>
      <c r="KX517" s="52"/>
      <c r="LS517" s="52"/>
      <c r="MN517" s="69"/>
      <c r="MR517" s="139"/>
      <c r="MS517" s="140"/>
    </row>
    <row r="518" spans="3:357" s="53" customFormat="1" x14ac:dyDescent="0.15">
      <c r="C518" s="54"/>
      <c r="G518" s="55"/>
      <c r="H518" s="55"/>
      <c r="AC518" s="52"/>
      <c r="AX518" s="52"/>
      <c r="CN518" s="52"/>
      <c r="ED518" s="52"/>
      <c r="EY518" s="52"/>
      <c r="FT518" s="52"/>
      <c r="GS518" s="52"/>
      <c r="GT518" s="52"/>
      <c r="GU518" s="52"/>
      <c r="HP518" s="52"/>
      <c r="IK518" s="52"/>
      <c r="JH518" s="52"/>
      <c r="KC518" s="52"/>
      <c r="KX518" s="52"/>
      <c r="LS518" s="52"/>
      <c r="MN518" s="69"/>
      <c r="MR518" s="139"/>
      <c r="MS518" s="140"/>
    </row>
    <row r="519" spans="3:357" s="53" customFormat="1" x14ac:dyDescent="0.15">
      <c r="C519" s="54"/>
      <c r="G519" s="55"/>
      <c r="H519" s="55"/>
      <c r="AC519" s="52"/>
      <c r="AX519" s="52"/>
      <c r="CN519" s="52"/>
      <c r="ED519" s="52"/>
      <c r="EY519" s="52"/>
      <c r="FT519" s="52"/>
      <c r="GS519" s="52"/>
      <c r="GT519" s="52"/>
      <c r="GU519" s="52"/>
      <c r="HP519" s="52"/>
      <c r="IK519" s="52"/>
      <c r="JH519" s="52"/>
      <c r="KC519" s="52"/>
      <c r="KX519" s="52"/>
      <c r="LS519" s="52"/>
      <c r="MN519" s="69"/>
      <c r="MR519" s="139"/>
      <c r="MS519" s="140"/>
    </row>
    <row r="520" spans="3:357" s="53" customFormat="1" x14ac:dyDescent="0.15">
      <c r="C520" s="54"/>
      <c r="G520" s="55"/>
      <c r="H520" s="55"/>
      <c r="AC520" s="52"/>
      <c r="AX520" s="52"/>
      <c r="CN520" s="52"/>
      <c r="ED520" s="52"/>
      <c r="EY520" s="52"/>
      <c r="FT520" s="52"/>
      <c r="GS520" s="52"/>
      <c r="GT520" s="52"/>
      <c r="GU520" s="52"/>
      <c r="HP520" s="52"/>
      <c r="IK520" s="52"/>
      <c r="JH520" s="52"/>
      <c r="KC520" s="52"/>
      <c r="KX520" s="52"/>
      <c r="LS520" s="52"/>
      <c r="MN520" s="69"/>
      <c r="MR520" s="139"/>
      <c r="MS520" s="140"/>
    </row>
    <row r="521" spans="3:357" s="53" customFormat="1" x14ac:dyDescent="0.15">
      <c r="C521" s="54"/>
      <c r="G521" s="55"/>
      <c r="H521" s="55"/>
      <c r="AC521" s="52"/>
      <c r="AX521" s="52"/>
      <c r="CN521" s="52"/>
      <c r="ED521" s="52"/>
      <c r="EY521" s="52"/>
      <c r="FT521" s="52"/>
      <c r="GS521" s="52"/>
      <c r="GT521" s="52"/>
      <c r="GU521" s="52"/>
      <c r="HP521" s="52"/>
      <c r="IK521" s="52"/>
      <c r="JH521" s="52"/>
      <c r="KC521" s="52"/>
      <c r="KX521" s="52"/>
      <c r="LS521" s="52"/>
      <c r="MN521" s="69"/>
      <c r="MR521" s="139"/>
      <c r="MS521" s="140"/>
    </row>
    <row r="522" spans="3:357" s="53" customFormat="1" x14ac:dyDescent="0.15">
      <c r="C522" s="54"/>
      <c r="G522" s="55"/>
      <c r="H522" s="55"/>
      <c r="AC522" s="52"/>
      <c r="AX522" s="52"/>
      <c r="CN522" s="52"/>
      <c r="ED522" s="52"/>
      <c r="EY522" s="52"/>
      <c r="FT522" s="52"/>
      <c r="GS522" s="52"/>
      <c r="GT522" s="52"/>
      <c r="GU522" s="52"/>
      <c r="HP522" s="52"/>
      <c r="IK522" s="52"/>
      <c r="JH522" s="52"/>
      <c r="KC522" s="52"/>
      <c r="KX522" s="52"/>
      <c r="LS522" s="52"/>
      <c r="MN522" s="69"/>
      <c r="MR522" s="139"/>
      <c r="MS522" s="140"/>
    </row>
    <row r="523" spans="3:357" s="53" customFormat="1" x14ac:dyDescent="0.15">
      <c r="C523" s="54"/>
      <c r="G523" s="55"/>
      <c r="H523" s="55"/>
      <c r="AC523" s="52"/>
      <c r="AX523" s="52"/>
      <c r="CN523" s="52"/>
      <c r="ED523" s="52"/>
      <c r="EY523" s="52"/>
      <c r="FT523" s="52"/>
      <c r="GS523" s="52"/>
      <c r="GT523" s="52"/>
      <c r="GU523" s="52"/>
      <c r="HP523" s="52"/>
      <c r="IK523" s="52"/>
      <c r="JH523" s="52"/>
      <c r="KC523" s="52"/>
      <c r="KX523" s="52"/>
      <c r="LS523" s="52"/>
      <c r="MN523" s="69"/>
      <c r="MR523" s="139"/>
      <c r="MS523" s="140"/>
    </row>
    <row r="524" spans="3:357" s="53" customFormat="1" x14ac:dyDescent="0.15">
      <c r="C524" s="54"/>
      <c r="G524" s="55"/>
      <c r="H524" s="55"/>
      <c r="AC524" s="52"/>
      <c r="AX524" s="52"/>
      <c r="CN524" s="52"/>
      <c r="ED524" s="52"/>
      <c r="EY524" s="52"/>
      <c r="FT524" s="52"/>
      <c r="GS524" s="52"/>
      <c r="GT524" s="52"/>
      <c r="GU524" s="52"/>
      <c r="HP524" s="52"/>
      <c r="IK524" s="52"/>
      <c r="JH524" s="52"/>
      <c r="KC524" s="52"/>
      <c r="KX524" s="52"/>
      <c r="LS524" s="52"/>
      <c r="MN524" s="69"/>
      <c r="MR524" s="139"/>
      <c r="MS524" s="140"/>
    </row>
    <row r="525" spans="3:357" s="53" customFormat="1" x14ac:dyDescent="0.15">
      <c r="C525" s="54"/>
      <c r="G525" s="55"/>
      <c r="H525" s="55"/>
      <c r="AC525" s="52"/>
      <c r="AX525" s="52"/>
      <c r="CN525" s="52"/>
      <c r="ED525" s="52"/>
      <c r="EY525" s="52"/>
      <c r="FT525" s="52"/>
      <c r="GS525" s="52"/>
      <c r="GT525" s="52"/>
      <c r="GU525" s="52"/>
      <c r="HP525" s="52"/>
      <c r="IK525" s="52"/>
      <c r="JH525" s="52"/>
      <c r="KC525" s="52"/>
      <c r="KX525" s="52"/>
      <c r="LS525" s="52"/>
      <c r="MN525" s="69"/>
      <c r="MR525" s="139"/>
      <c r="MS525" s="140"/>
    </row>
    <row r="526" spans="3:357" s="53" customFormat="1" x14ac:dyDescent="0.15">
      <c r="C526" s="54"/>
      <c r="G526" s="55"/>
      <c r="H526" s="55"/>
      <c r="AC526" s="52"/>
      <c r="AX526" s="52"/>
      <c r="CN526" s="52"/>
      <c r="ED526" s="52"/>
      <c r="EY526" s="52"/>
      <c r="FT526" s="52"/>
      <c r="GS526" s="52"/>
      <c r="GT526" s="52"/>
      <c r="GU526" s="52"/>
      <c r="HP526" s="52"/>
      <c r="IK526" s="52"/>
      <c r="JH526" s="52"/>
      <c r="KC526" s="52"/>
      <c r="KX526" s="52"/>
      <c r="LS526" s="52"/>
      <c r="MN526" s="69"/>
      <c r="MR526" s="139"/>
      <c r="MS526" s="140"/>
    </row>
    <row r="527" spans="3:357" s="53" customFormat="1" x14ac:dyDescent="0.15">
      <c r="C527" s="54"/>
      <c r="G527" s="55"/>
      <c r="H527" s="55"/>
      <c r="AC527" s="52"/>
      <c r="AX527" s="52"/>
      <c r="CN527" s="52"/>
      <c r="ED527" s="52"/>
      <c r="EY527" s="52"/>
      <c r="FT527" s="52"/>
      <c r="GS527" s="52"/>
      <c r="GT527" s="52"/>
      <c r="GU527" s="52"/>
      <c r="HP527" s="52"/>
      <c r="IK527" s="52"/>
      <c r="JH527" s="52"/>
      <c r="KC527" s="52"/>
      <c r="KX527" s="52"/>
      <c r="LS527" s="52"/>
      <c r="MN527" s="69"/>
      <c r="MR527" s="139"/>
      <c r="MS527" s="140"/>
    </row>
    <row r="528" spans="3:357" s="53" customFormat="1" x14ac:dyDescent="0.15">
      <c r="C528" s="54"/>
      <c r="G528" s="55"/>
      <c r="H528" s="55"/>
      <c r="AC528" s="52"/>
      <c r="AX528" s="52"/>
      <c r="CN528" s="52"/>
      <c r="ED528" s="52"/>
      <c r="EY528" s="52"/>
      <c r="FT528" s="52"/>
      <c r="GS528" s="52"/>
      <c r="GT528" s="52"/>
      <c r="GU528" s="52"/>
      <c r="HP528" s="52"/>
      <c r="IK528" s="52"/>
      <c r="JH528" s="52"/>
      <c r="KC528" s="52"/>
      <c r="KX528" s="52"/>
      <c r="LS528" s="52"/>
      <c r="MN528" s="69"/>
      <c r="MR528" s="139"/>
      <c r="MS528" s="140"/>
    </row>
    <row r="529" spans="3:357" s="53" customFormat="1" x14ac:dyDescent="0.15">
      <c r="C529" s="54"/>
      <c r="G529" s="55"/>
      <c r="H529" s="55"/>
      <c r="AC529" s="52"/>
      <c r="AX529" s="52"/>
      <c r="CN529" s="52"/>
      <c r="ED529" s="52"/>
      <c r="EY529" s="52"/>
      <c r="FT529" s="52"/>
      <c r="GS529" s="52"/>
      <c r="GT529" s="52"/>
      <c r="GU529" s="52"/>
      <c r="HP529" s="52"/>
      <c r="IK529" s="52"/>
      <c r="JH529" s="52"/>
      <c r="KC529" s="52"/>
      <c r="KX529" s="52"/>
      <c r="LS529" s="52"/>
      <c r="MN529" s="69"/>
      <c r="MR529" s="139"/>
      <c r="MS529" s="140"/>
    </row>
    <row r="530" spans="3:357" s="53" customFormat="1" x14ac:dyDescent="0.15">
      <c r="C530" s="54"/>
      <c r="G530" s="55"/>
      <c r="H530" s="55"/>
      <c r="AC530" s="52"/>
      <c r="AX530" s="52"/>
      <c r="CN530" s="52"/>
      <c r="ED530" s="52"/>
      <c r="EY530" s="52"/>
      <c r="FT530" s="52"/>
      <c r="GS530" s="52"/>
      <c r="GT530" s="52"/>
      <c r="GU530" s="52"/>
      <c r="HP530" s="52"/>
      <c r="IK530" s="52"/>
      <c r="JH530" s="52"/>
      <c r="KC530" s="52"/>
      <c r="KX530" s="52"/>
      <c r="LS530" s="52"/>
      <c r="MN530" s="69"/>
      <c r="MR530" s="139"/>
      <c r="MS530" s="140"/>
    </row>
    <row r="531" spans="3:357" s="53" customFormat="1" x14ac:dyDescent="0.15">
      <c r="C531" s="54"/>
      <c r="G531" s="55"/>
      <c r="H531" s="55"/>
      <c r="AC531" s="52"/>
      <c r="AX531" s="52"/>
      <c r="CN531" s="52"/>
      <c r="ED531" s="52"/>
      <c r="EY531" s="52"/>
      <c r="FT531" s="52"/>
      <c r="GS531" s="52"/>
      <c r="GT531" s="52"/>
      <c r="GU531" s="52"/>
      <c r="HP531" s="52"/>
      <c r="IK531" s="52"/>
      <c r="JH531" s="52"/>
      <c r="KC531" s="52"/>
      <c r="KX531" s="52"/>
      <c r="LS531" s="52"/>
      <c r="MN531" s="69"/>
      <c r="MR531" s="139"/>
      <c r="MS531" s="140"/>
    </row>
    <row r="532" spans="3:357" s="53" customFormat="1" x14ac:dyDescent="0.15">
      <c r="C532" s="54"/>
      <c r="G532" s="55"/>
      <c r="H532" s="55"/>
      <c r="AC532" s="52"/>
      <c r="AX532" s="52"/>
      <c r="CN532" s="52"/>
      <c r="ED532" s="52"/>
      <c r="EY532" s="52"/>
      <c r="FT532" s="52"/>
      <c r="GS532" s="52"/>
      <c r="GT532" s="52"/>
      <c r="GU532" s="52"/>
      <c r="HP532" s="52"/>
      <c r="IK532" s="52"/>
      <c r="JH532" s="52"/>
      <c r="KC532" s="52"/>
      <c r="KX532" s="52"/>
      <c r="LS532" s="52"/>
      <c r="MN532" s="69"/>
      <c r="MR532" s="139"/>
      <c r="MS532" s="140"/>
    </row>
    <row r="533" spans="3:357" s="53" customFormat="1" x14ac:dyDescent="0.15">
      <c r="C533" s="54"/>
      <c r="G533" s="55"/>
      <c r="H533" s="55"/>
      <c r="AC533" s="52"/>
      <c r="AX533" s="52"/>
      <c r="CN533" s="52"/>
      <c r="ED533" s="52"/>
      <c r="EY533" s="52"/>
      <c r="FT533" s="52"/>
      <c r="GS533" s="52"/>
      <c r="GT533" s="52"/>
      <c r="GU533" s="52"/>
      <c r="HP533" s="52"/>
      <c r="IK533" s="52"/>
      <c r="JH533" s="52"/>
      <c r="KC533" s="52"/>
      <c r="KX533" s="52"/>
      <c r="LS533" s="52"/>
      <c r="MN533" s="69"/>
      <c r="MR533" s="139"/>
      <c r="MS533" s="140"/>
    </row>
    <row r="534" spans="3:357" s="53" customFormat="1" x14ac:dyDescent="0.15">
      <c r="C534" s="54"/>
      <c r="G534" s="55"/>
      <c r="H534" s="55"/>
      <c r="AC534" s="52"/>
      <c r="AX534" s="52"/>
      <c r="CN534" s="52"/>
      <c r="ED534" s="52"/>
      <c r="EY534" s="52"/>
      <c r="FT534" s="52"/>
      <c r="GS534" s="52"/>
      <c r="GT534" s="52"/>
      <c r="GU534" s="52"/>
      <c r="HP534" s="52"/>
      <c r="IK534" s="52"/>
      <c r="JH534" s="52"/>
      <c r="KC534" s="52"/>
      <c r="KX534" s="52"/>
      <c r="LS534" s="52"/>
      <c r="MN534" s="69"/>
      <c r="MR534" s="139"/>
      <c r="MS534" s="140"/>
    </row>
    <row r="535" spans="3:357" s="53" customFormat="1" x14ac:dyDescent="0.15">
      <c r="C535" s="54"/>
      <c r="G535" s="55"/>
      <c r="H535" s="55"/>
      <c r="AC535" s="52"/>
      <c r="AX535" s="52"/>
      <c r="CN535" s="52"/>
      <c r="ED535" s="52"/>
      <c r="EY535" s="52"/>
      <c r="FT535" s="52"/>
      <c r="GS535" s="52"/>
      <c r="GT535" s="52"/>
      <c r="GU535" s="52"/>
      <c r="HP535" s="52"/>
      <c r="IK535" s="52"/>
      <c r="JH535" s="52"/>
      <c r="KC535" s="52"/>
      <c r="KX535" s="52"/>
      <c r="LS535" s="52"/>
      <c r="MN535" s="69"/>
      <c r="MR535" s="139"/>
      <c r="MS535" s="140"/>
    </row>
    <row r="536" spans="3:357" s="53" customFormat="1" x14ac:dyDescent="0.15">
      <c r="C536" s="54"/>
      <c r="G536" s="55"/>
      <c r="H536" s="55"/>
      <c r="AC536" s="52"/>
      <c r="AX536" s="52"/>
      <c r="CN536" s="52"/>
      <c r="ED536" s="52"/>
      <c r="EY536" s="52"/>
      <c r="FT536" s="52"/>
      <c r="GS536" s="52"/>
      <c r="GT536" s="52"/>
      <c r="GU536" s="52"/>
      <c r="HP536" s="52"/>
      <c r="IK536" s="52"/>
      <c r="JH536" s="52"/>
      <c r="KC536" s="52"/>
      <c r="KX536" s="52"/>
      <c r="LS536" s="52"/>
      <c r="MN536" s="69"/>
      <c r="MR536" s="139"/>
      <c r="MS536" s="140"/>
    </row>
    <row r="537" spans="3:357" s="53" customFormat="1" x14ac:dyDescent="0.15">
      <c r="C537" s="54"/>
      <c r="G537" s="55"/>
      <c r="H537" s="55"/>
      <c r="AC537" s="52"/>
      <c r="AX537" s="52"/>
      <c r="CN537" s="52"/>
      <c r="ED537" s="52"/>
      <c r="EY537" s="52"/>
      <c r="FT537" s="52"/>
      <c r="GS537" s="52"/>
      <c r="GT537" s="52"/>
      <c r="GU537" s="52"/>
      <c r="HP537" s="52"/>
      <c r="IK537" s="52"/>
      <c r="JH537" s="52"/>
      <c r="KC537" s="52"/>
      <c r="KX537" s="52"/>
      <c r="LS537" s="52"/>
      <c r="MN537" s="69"/>
      <c r="MR537" s="139"/>
      <c r="MS537" s="140"/>
    </row>
    <row r="538" spans="3:357" s="53" customFormat="1" x14ac:dyDescent="0.15">
      <c r="C538" s="54"/>
      <c r="G538" s="55"/>
      <c r="H538" s="55"/>
      <c r="AC538" s="52"/>
      <c r="AX538" s="52"/>
      <c r="CN538" s="52"/>
      <c r="ED538" s="52"/>
      <c r="EY538" s="52"/>
      <c r="FT538" s="52"/>
      <c r="GS538" s="52"/>
      <c r="GT538" s="52"/>
      <c r="GU538" s="52"/>
      <c r="HP538" s="52"/>
      <c r="IK538" s="52"/>
      <c r="JH538" s="52"/>
      <c r="KC538" s="52"/>
      <c r="KX538" s="52"/>
      <c r="LS538" s="52"/>
      <c r="MN538" s="69"/>
      <c r="MR538" s="139"/>
      <c r="MS538" s="140"/>
    </row>
    <row r="539" spans="3:357" s="53" customFormat="1" x14ac:dyDescent="0.15">
      <c r="C539" s="54"/>
      <c r="G539" s="55"/>
      <c r="H539" s="55"/>
      <c r="AC539" s="52"/>
      <c r="AX539" s="52"/>
      <c r="CN539" s="52"/>
      <c r="ED539" s="52"/>
      <c r="EY539" s="52"/>
      <c r="FT539" s="52"/>
      <c r="GS539" s="52"/>
      <c r="GT539" s="52"/>
      <c r="GU539" s="52"/>
      <c r="HP539" s="52"/>
      <c r="IK539" s="52"/>
      <c r="JH539" s="52"/>
      <c r="KC539" s="52"/>
      <c r="KX539" s="52"/>
      <c r="LS539" s="52"/>
      <c r="MN539" s="69"/>
      <c r="MR539" s="139"/>
      <c r="MS539" s="140"/>
    </row>
    <row r="540" spans="3:357" s="53" customFormat="1" x14ac:dyDescent="0.15">
      <c r="C540" s="54"/>
      <c r="G540" s="55"/>
      <c r="H540" s="55"/>
      <c r="AC540" s="52"/>
      <c r="AX540" s="52"/>
      <c r="CN540" s="52"/>
      <c r="ED540" s="52"/>
      <c r="EY540" s="52"/>
      <c r="FT540" s="52"/>
      <c r="GS540" s="52"/>
      <c r="GT540" s="52"/>
      <c r="GU540" s="52"/>
      <c r="HP540" s="52"/>
      <c r="IK540" s="52"/>
      <c r="JH540" s="52"/>
      <c r="KC540" s="52"/>
      <c r="KX540" s="52"/>
      <c r="LS540" s="52"/>
      <c r="MN540" s="69"/>
      <c r="MR540" s="139"/>
      <c r="MS540" s="140"/>
    </row>
    <row r="541" spans="3:357" s="53" customFormat="1" x14ac:dyDescent="0.15">
      <c r="C541" s="54"/>
      <c r="G541" s="55"/>
      <c r="H541" s="55"/>
      <c r="AC541" s="52"/>
      <c r="AX541" s="52"/>
      <c r="CN541" s="52"/>
      <c r="ED541" s="52"/>
      <c r="EY541" s="52"/>
      <c r="FT541" s="52"/>
      <c r="GS541" s="52"/>
      <c r="GT541" s="52"/>
      <c r="GU541" s="52"/>
      <c r="HP541" s="52"/>
      <c r="IK541" s="52"/>
      <c r="JH541" s="52"/>
      <c r="KC541" s="52"/>
      <c r="KX541" s="52"/>
      <c r="LS541" s="52"/>
      <c r="MN541" s="69"/>
      <c r="MR541" s="139"/>
      <c r="MS541" s="140"/>
    </row>
    <row r="542" spans="3:357" s="53" customFormat="1" x14ac:dyDescent="0.15">
      <c r="C542" s="54"/>
      <c r="G542" s="55"/>
      <c r="H542" s="55"/>
      <c r="AC542" s="52"/>
      <c r="AX542" s="52"/>
      <c r="CN542" s="52"/>
      <c r="ED542" s="52"/>
      <c r="EY542" s="52"/>
      <c r="FT542" s="52"/>
      <c r="GS542" s="52"/>
      <c r="GT542" s="52"/>
      <c r="GU542" s="52"/>
      <c r="HP542" s="52"/>
      <c r="IK542" s="52"/>
      <c r="JH542" s="52"/>
      <c r="KC542" s="52"/>
      <c r="KX542" s="52"/>
      <c r="LS542" s="52"/>
      <c r="MN542" s="69"/>
      <c r="MR542" s="139"/>
      <c r="MS542" s="140"/>
    </row>
    <row r="543" spans="3:357" s="53" customFormat="1" x14ac:dyDescent="0.15">
      <c r="C543" s="54"/>
      <c r="G543" s="55"/>
      <c r="H543" s="55"/>
      <c r="AC543" s="52"/>
      <c r="AX543" s="52"/>
      <c r="CN543" s="52"/>
      <c r="ED543" s="52"/>
      <c r="EY543" s="52"/>
      <c r="FT543" s="52"/>
      <c r="GS543" s="52"/>
      <c r="GT543" s="52"/>
      <c r="GU543" s="52"/>
      <c r="HP543" s="52"/>
      <c r="IK543" s="52"/>
      <c r="JH543" s="52"/>
      <c r="KC543" s="52"/>
      <c r="KX543" s="52"/>
      <c r="LS543" s="52"/>
      <c r="MN543" s="69"/>
      <c r="MR543" s="139"/>
      <c r="MS543" s="140"/>
    </row>
    <row r="544" spans="3:357" s="53" customFormat="1" x14ac:dyDescent="0.15">
      <c r="C544" s="54"/>
      <c r="G544" s="55"/>
      <c r="H544" s="55"/>
      <c r="AC544" s="52"/>
      <c r="AX544" s="52"/>
      <c r="CN544" s="52"/>
      <c r="ED544" s="52"/>
      <c r="EY544" s="52"/>
      <c r="FT544" s="52"/>
      <c r="GS544" s="52"/>
      <c r="GT544" s="52"/>
      <c r="GU544" s="52"/>
      <c r="HP544" s="52"/>
      <c r="IK544" s="52"/>
      <c r="JH544" s="52"/>
      <c r="KC544" s="52"/>
      <c r="KX544" s="52"/>
      <c r="LS544" s="52"/>
      <c r="MN544" s="69"/>
      <c r="MR544" s="139"/>
      <c r="MS544" s="140"/>
    </row>
    <row r="545" spans="3:357" s="53" customFormat="1" x14ac:dyDescent="0.15">
      <c r="C545" s="54"/>
      <c r="G545" s="55"/>
      <c r="H545" s="55"/>
      <c r="AC545" s="52"/>
      <c r="AX545" s="52"/>
      <c r="CN545" s="52"/>
      <c r="ED545" s="52"/>
      <c r="EY545" s="52"/>
      <c r="FT545" s="52"/>
      <c r="GS545" s="52"/>
      <c r="GT545" s="52"/>
      <c r="GU545" s="52"/>
      <c r="HP545" s="52"/>
      <c r="IK545" s="52"/>
      <c r="JH545" s="52"/>
      <c r="KC545" s="52"/>
      <c r="KX545" s="52"/>
      <c r="LS545" s="52"/>
      <c r="MN545" s="69"/>
      <c r="MR545" s="139"/>
      <c r="MS545" s="140"/>
    </row>
    <row r="546" spans="3:357" s="53" customFormat="1" x14ac:dyDescent="0.15">
      <c r="C546" s="54"/>
      <c r="G546" s="55"/>
      <c r="H546" s="55"/>
      <c r="AC546" s="52"/>
      <c r="AX546" s="52"/>
      <c r="CN546" s="52"/>
      <c r="ED546" s="52"/>
      <c r="EY546" s="52"/>
      <c r="FT546" s="52"/>
      <c r="GS546" s="52"/>
      <c r="GT546" s="52"/>
      <c r="GU546" s="52"/>
      <c r="HP546" s="52"/>
      <c r="IK546" s="52"/>
      <c r="JH546" s="52"/>
      <c r="KC546" s="52"/>
      <c r="KX546" s="52"/>
      <c r="LS546" s="52"/>
      <c r="MN546" s="69"/>
      <c r="MR546" s="139"/>
      <c r="MS546" s="140"/>
    </row>
    <row r="547" spans="3:357" s="53" customFormat="1" x14ac:dyDescent="0.15">
      <c r="C547" s="54"/>
      <c r="G547" s="55"/>
      <c r="H547" s="55"/>
      <c r="AC547" s="52"/>
      <c r="AX547" s="52"/>
      <c r="CN547" s="52"/>
      <c r="ED547" s="52"/>
      <c r="EY547" s="52"/>
      <c r="FT547" s="52"/>
      <c r="GS547" s="52"/>
      <c r="GT547" s="52"/>
      <c r="GU547" s="52"/>
      <c r="HP547" s="52"/>
      <c r="IK547" s="52"/>
      <c r="JH547" s="52"/>
      <c r="KC547" s="52"/>
      <c r="KX547" s="52"/>
      <c r="LS547" s="52"/>
      <c r="MN547" s="69"/>
      <c r="MR547" s="139"/>
      <c r="MS547" s="140"/>
    </row>
    <row r="548" spans="3:357" s="53" customFormat="1" x14ac:dyDescent="0.15">
      <c r="C548" s="54"/>
      <c r="G548" s="55"/>
      <c r="H548" s="55"/>
      <c r="AC548" s="52"/>
      <c r="AX548" s="52"/>
      <c r="CN548" s="52"/>
      <c r="ED548" s="52"/>
      <c r="EY548" s="52"/>
      <c r="FT548" s="52"/>
      <c r="GS548" s="52"/>
      <c r="GT548" s="52"/>
      <c r="GU548" s="52"/>
      <c r="HP548" s="52"/>
      <c r="IK548" s="52"/>
      <c r="JH548" s="52"/>
      <c r="KC548" s="52"/>
      <c r="KX548" s="52"/>
      <c r="LS548" s="52"/>
      <c r="MN548" s="69"/>
      <c r="MR548" s="139"/>
      <c r="MS548" s="140"/>
    </row>
    <row r="549" spans="3:357" s="53" customFormat="1" x14ac:dyDescent="0.15">
      <c r="C549" s="54"/>
      <c r="G549" s="55"/>
      <c r="H549" s="55"/>
      <c r="AC549" s="52"/>
      <c r="AX549" s="52"/>
      <c r="CN549" s="52"/>
      <c r="ED549" s="52"/>
      <c r="EY549" s="52"/>
      <c r="FT549" s="52"/>
      <c r="GS549" s="52"/>
      <c r="GT549" s="52"/>
      <c r="GU549" s="52"/>
      <c r="HP549" s="52"/>
      <c r="IK549" s="52"/>
      <c r="JH549" s="52"/>
      <c r="KC549" s="52"/>
      <c r="KX549" s="52"/>
      <c r="LS549" s="52"/>
      <c r="MN549" s="69"/>
      <c r="MR549" s="139"/>
      <c r="MS549" s="140"/>
    </row>
    <row r="550" spans="3:357" s="53" customFormat="1" x14ac:dyDescent="0.15">
      <c r="C550" s="54"/>
      <c r="G550" s="55"/>
      <c r="H550" s="55"/>
      <c r="AC550" s="52"/>
      <c r="AX550" s="52"/>
      <c r="CN550" s="52"/>
      <c r="ED550" s="52"/>
      <c r="EY550" s="52"/>
      <c r="FT550" s="52"/>
      <c r="GS550" s="52"/>
      <c r="GT550" s="52"/>
      <c r="GU550" s="52"/>
      <c r="HP550" s="52"/>
      <c r="IK550" s="52"/>
      <c r="JH550" s="52"/>
      <c r="KC550" s="52"/>
      <c r="KX550" s="52"/>
      <c r="LS550" s="52"/>
      <c r="MN550" s="69"/>
      <c r="MR550" s="139"/>
      <c r="MS550" s="140"/>
    </row>
    <row r="551" spans="3:357" s="53" customFormat="1" x14ac:dyDescent="0.15">
      <c r="C551" s="54"/>
      <c r="G551" s="55"/>
      <c r="H551" s="55"/>
      <c r="AC551" s="52"/>
      <c r="AX551" s="52"/>
      <c r="CN551" s="52"/>
      <c r="ED551" s="52"/>
      <c r="EY551" s="52"/>
      <c r="FT551" s="52"/>
      <c r="GS551" s="52"/>
      <c r="GT551" s="52"/>
      <c r="GU551" s="52"/>
      <c r="HP551" s="52"/>
      <c r="IK551" s="52"/>
      <c r="JH551" s="52"/>
      <c r="KC551" s="52"/>
      <c r="KX551" s="52"/>
      <c r="LS551" s="52"/>
      <c r="MN551" s="69"/>
      <c r="MR551" s="139"/>
      <c r="MS551" s="140"/>
    </row>
    <row r="552" spans="3:357" s="53" customFormat="1" x14ac:dyDescent="0.15">
      <c r="C552" s="54"/>
      <c r="G552" s="55"/>
      <c r="H552" s="55"/>
      <c r="AC552" s="52"/>
      <c r="AX552" s="52"/>
      <c r="CN552" s="52"/>
      <c r="ED552" s="52"/>
      <c r="EY552" s="52"/>
      <c r="FT552" s="52"/>
      <c r="GS552" s="52"/>
      <c r="GT552" s="52"/>
      <c r="GU552" s="52"/>
      <c r="HP552" s="52"/>
      <c r="IK552" s="52"/>
      <c r="JH552" s="52"/>
      <c r="KC552" s="52"/>
      <c r="KX552" s="52"/>
      <c r="LS552" s="52"/>
      <c r="MN552" s="69"/>
      <c r="MR552" s="139"/>
      <c r="MS552" s="140"/>
    </row>
    <row r="553" spans="3:357" s="53" customFormat="1" x14ac:dyDescent="0.15">
      <c r="C553" s="54"/>
      <c r="G553" s="55"/>
      <c r="H553" s="55"/>
      <c r="AC553" s="52"/>
      <c r="AX553" s="52"/>
      <c r="CN553" s="52"/>
      <c r="ED553" s="52"/>
      <c r="EY553" s="52"/>
      <c r="FT553" s="52"/>
      <c r="GS553" s="52"/>
      <c r="GT553" s="52"/>
      <c r="GU553" s="52"/>
      <c r="HP553" s="52"/>
      <c r="IK553" s="52"/>
      <c r="JH553" s="52"/>
      <c r="KC553" s="52"/>
      <c r="KX553" s="52"/>
      <c r="LS553" s="52"/>
      <c r="MN553" s="69"/>
      <c r="MR553" s="139"/>
      <c r="MS553" s="140"/>
    </row>
    <row r="554" spans="3:357" s="53" customFormat="1" x14ac:dyDescent="0.15">
      <c r="C554" s="54"/>
      <c r="G554" s="55"/>
      <c r="H554" s="55"/>
      <c r="AC554" s="52"/>
      <c r="AX554" s="52"/>
      <c r="CN554" s="52"/>
      <c r="ED554" s="52"/>
      <c r="EY554" s="52"/>
      <c r="FT554" s="52"/>
      <c r="GS554" s="52"/>
      <c r="GT554" s="52"/>
      <c r="GU554" s="52"/>
      <c r="HP554" s="52"/>
      <c r="IK554" s="52"/>
      <c r="JH554" s="52"/>
      <c r="KC554" s="52"/>
      <c r="KX554" s="52"/>
      <c r="LS554" s="52"/>
      <c r="MN554" s="69"/>
      <c r="MR554" s="139"/>
      <c r="MS554" s="140"/>
    </row>
    <row r="555" spans="3:357" s="53" customFormat="1" x14ac:dyDescent="0.15">
      <c r="C555" s="54"/>
      <c r="G555" s="55"/>
      <c r="H555" s="55"/>
      <c r="AC555" s="52"/>
      <c r="AX555" s="52"/>
      <c r="CN555" s="52"/>
      <c r="ED555" s="52"/>
      <c r="EY555" s="52"/>
      <c r="FT555" s="52"/>
      <c r="GS555" s="52"/>
      <c r="GT555" s="52"/>
      <c r="GU555" s="52"/>
      <c r="HP555" s="52"/>
      <c r="IK555" s="52"/>
      <c r="JH555" s="52"/>
      <c r="KC555" s="52"/>
      <c r="KX555" s="52"/>
      <c r="LS555" s="52"/>
      <c r="MN555" s="69"/>
      <c r="MR555" s="139"/>
      <c r="MS555" s="140"/>
    </row>
    <row r="556" spans="3:357" s="53" customFormat="1" x14ac:dyDescent="0.15">
      <c r="C556" s="54"/>
      <c r="G556" s="55"/>
      <c r="H556" s="55"/>
      <c r="AC556" s="52"/>
      <c r="AX556" s="52"/>
      <c r="CN556" s="52"/>
      <c r="ED556" s="52"/>
      <c r="EY556" s="52"/>
      <c r="FT556" s="52"/>
      <c r="GS556" s="52"/>
      <c r="GT556" s="52"/>
      <c r="GU556" s="52"/>
      <c r="HP556" s="52"/>
      <c r="IK556" s="52"/>
      <c r="JH556" s="52"/>
      <c r="KC556" s="52"/>
      <c r="KX556" s="52"/>
      <c r="LS556" s="52"/>
      <c r="MN556" s="69"/>
      <c r="MR556" s="139"/>
      <c r="MS556" s="140"/>
    </row>
    <row r="557" spans="3:357" s="53" customFormat="1" x14ac:dyDescent="0.15">
      <c r="C557" s="54"/>
      <c r="G557" s="55"/>
      <c r="H557" s="55"/>
      <c r="AC557" s="52"/>
      <c r="AX557" s="52"/>
      <c r="CN557" s="52"/>
      <c r="ED557" s="52"/>
      <c r="EY557" s="52"/>
      <c r="FT557" s="52"/>
      <c r="GS557" s="52"/>
      <c r="GT557" s="52"/>
      <c r="GU557" s="52"/>
      <c r="HP557" s="52"/>
      <c r="IK557" s="52"/>
      <c r="JH557" s="52"/>
      <c r="KC557" s="52"/>
      <c r="KX557" s="52"/>
      <c r="LS557" s="52"/>
      <c r="MN557" s="69"/>
      <c r="MR557" s="139"/>
      <c r="MS557" s="140"/>
    </row>
    <row r="558" spans="3:357" s="53" customFormat="1" x14ac:dyDescent="0.15">
      <c r="C558" s="54"/>
      <c r="G558" s="55"/>
      <c r="H558" s="55"/>
      <c r="AC558" s="52"/>
      <c r="AX558" s="52"/>
      <c r="CN558" s="52"/>
      <c r="ED558" s="52"/>
      <c r="EY558" s="52"/>
      <c r="FT558" s="52"/>
      <c r="GS558" s="52"/>
      <c r="GT558" s="52"/>
      <c r="GU558" s="52"/>
      <c r="HP558" s="52"/>
      <c r="IK558" s="52"/>
      <c r="JH558" s="52"/>
      <c r="KC558" s="52"/>
      <c r="KX558" s="52"/>
      <c r="LS558" s="52"/>
      <c r="MN558" s="69"/>
      <c r="MR558" s="139"/>
      <c r="MS558" s="140"/>
    </row>
    <row r="559" spans="3:357" s="53" customFormat="1" x14ac:dyDescent="0.15">
      <c r="C559" s="54"/>
      <c r="G559" s="55"/>
      <c r="H559" s="55"/>
      <c r="AC559" s="52"/>
      <c r="AX559" s="52"/>
      <c r="CN559" s="52"/>
      <c r="ED559" s="52"/>
      <c r="EY559" s="52"/>
      <c r="FT559" s="52"/>
      <c r="GS559" s="52"/>
      <c r="GT559" s="52"/>
      <c r="GU559" s="52"/>
      <c r="HP559" s="52"/>
      <c r="IK559" s="52"/>
      <c r="JH559" s="52"/>
      <c r="KC559" s="52"/>
      <c r="KX559" s="52"/>
      <c r="LS559" s="52"/>
      <c r="MN559" s="69"/>
      <c r="MR559" s="139"/>
      <c r="MS559" s="140"/>
    </row>
    <row r="560" spans="3:357" s="53" customFormat="1" x14ac:dyDescent="0.15">
      <c r="C560" s="54"/>
      <c r="G560" s="55"/>
      <c r="H560" s="55"/>
      <c r="AC560" s="52"/>
      <c r="AX560" s="52"/>
      <c r="CN560" s="52"/>
      <c r="ED560" s="52"/>
      <c r="EY560" s="52"/>
      <c r="FT560" s="52"/>
      <c r="GS560" s="52"/>
      <c r="GT560" s="52"/>
      <c r="GU560" s="52"/>
      <c r="HP560" s="52"/>
      <c r="IK560" s="52"/>
      <c r="JH560" s="52"/>
      <c r="KC560" s="52"/>
      <c r="KX560" s="52"/>
      <c r="LS560" s="52"/>
      <c r="MN560" s="69"/>
      <c r="MR560" s="139"/>
      <c r="MS560" s="140"/>
    </row>
    <row r="561" spans="3:357" s="53" customFormat="1" x14ac:dyDescent="0.15">
      <c r="C561" s="54"/>
      <c r="G561" s="55"/>
      <c r="H561" s="55"/>
      <c r="AC561" s="52"/>
      <c r="AX561" s="52"/>
      <c r="CN561" s="52"/>
      <c r="ED561" s="52"/>
      <c r="EY561" s="52"/>
      <c r="FT561" s="52"/>
      <c r="GS561" s="52"/>
      <c r="GT561" s="52"/>
      <c r="GU561" s="52"/>
      <c r="HP561" s="52"/>
      <c r="IK561" s="52"/>
      <c r="JH561" s="52"/>
      <c r="KC561" s="52"/>
      <c r="KX561" s="52"/>
      <c r="LS561" s="52"/>
      <c r="MN561" s="69"/>
      <c r="MR561" s="139"/>
      <c r="MS561" s="140"/>
    </row>
    <row r="562" spans="3:357" s="53" customFormat="1" x14ac:dyDescent="0.15">
      <c r="C562" s="54"/>
      <c r="G562" s="55"/>
      <c r="H562" s="55"/>
      <c r="AC562" s="52"/>
      <c r="AX562" s="52"/>
      <c r="CN562" s="52"/>
      <c r="ED562" s="52"/>
      <c r="EY562" s="52"/>
      <c r="FT562" s="52"/>
      <c r="GS562" s="52"/>
      <c r="GT562" s="52"/>
      <c r="GU562" s="52"/>
      <c r="HP562" s="52"/>
      <c r="IK562" s="52"/>
      <c r="JH562" s="52"/>
      <c r="KC562" s="52"/>
      <c r="KX562" s="52"/>
      <c r="LS562" s="52"/>
      <c r="MN562" s="69"/>
      <c r="MR562" s="139"/>
      <c r="MS562" s="140"/>
    </row>
    <row r="563" spans="3:357" s="53" customFormat="1" x14ac:dyDescent="0.15">
      <c r="C563" s="54"/>
      <c r="G563" s="55"/>
      <c r="H563" s="55"/>
      <c r="AC563" s="52"/>
      <c r="AX563" s="52"/>
      <c r="CN563" s="52"/>
      <c r="ED563" s="52"/>
      <c r="EY563" s="52"/>
      <c r="FT563" s="52"/>
      <c r="GS563" s="52"/>
      <c r="GT563" s="52"/>
      <c r="GU563" s="52"/>
      <c r="HP563" s="52"/>
      <c r="IK563" s="52"/>
      <c r="JH563" s="52"/>
      <c r="KC563" s="52"/>
      <c r="KX563" s="52"/>
      <c r="LS563" s="52"/>
      <c r="MN563" s="69"/>
      <c r="MR563" s="139"/>
      <c r="MS563" s="140"/>
    </row>
    <row r="564" spans="3:357" s="53" customFormat="1" x14ac:dyDescent="0.15">
      <c r="C564" s="54"/>
      <c r="G564" s="55"/>
      <c r="H564" s="55"/>
      <c r="AC564" s="52"/>
      <c r="AX564" s="52"/>
      <c r="CN564" s="52"/>
      <c r="ED564" s="52"/>
      <c r="EY564" s="52"/>
      <c r="FT564" s="52"/>
      <c r="GS564" s="52"/>
      <c r="GT564" s="52"/>
      <c r="GU564" s="52"/>
      <c r="HP564" s="52"/>
      <c r="IK564" s="52"/>
      <c r="JH564" s="52"/>
      <c r="KC564" s="52"/>
      <c r="KX564" s="52"/>
      <c r="LS564" s="52"/>
      <c r="MN564" s="69"/>
      <c r="MR564" s="139"/>
      <c r="MS564" s="140"/>
    </row>
    <row r="565" spans="3:357" s="53" customFormat="1" x14ac:dyDescent="0.15">
      <c r="C565" s="54"/>
      <c r="G565" s="55"/>
      <c r="H565" s="55"/>
      <c r="AC565" s="52"/>
      <c r="AX565" s="52"/>
      <c r="CN565" s="52"/>
      <c r="ED565" s="52"/>
      <c r="EY565" s="52"/>
      <c r="FT565" s="52"/>
      <c r="GS565" s="52"/>
      <c r="GT565" s="52"/>
      <c r="GU565" s="52"/>
      <c r="HP565" s="52"/>
      <c r="IK565" s="52"/>
      <c r="JH565" s="52"/>
      <c r="KC565" s="52"/>
      <c r="KX565" s="52"/>
      <c r="LS565" s="52"/>
      <c r="MN565" s="69"/>
      <c r="MR565" s="139"/>
      <c r="MS565" s="140"/>
    </row>
    <row r="566" spans="3:357" s="53" customFormat="1" x14ac:dyDescent="0.15">
      <c r="C566" s="54"/>
      <c r="G566" s="55"/>
      <c r="H566" s="55"/>
      <c r="AC566" s="52"/>
      <c r="AX566" s="52"/>
      <c r="CN566" s="52"/>
      <c r="ED566" s="52"/>
      <c r="EY566" s="52"/>
      <c r="FT566" s="52"/>
      <c r="GS566" s="52"/>
      <c r="GT566" s="52"/>
      <c r="GU566" s="52"/>
      <c r="HP566" s="52"/>
      <c r="IK566" s="52"/>
      <c r="JH566" s="52"/>
      <c r="KC566" s="52"/>
      <c r="KX566" s="52"/>
      <c r="LS566" s="52"/>
      <c r="MN566" s="69"/>
      <c r="MR566" s="139"/>
      <c r="MS566" s="140"/>
    </row>
    <row r="567" spans="3:357" s="53" customFormat="1" x14ac:dyDescent="0.15">
      <c r="C567" s="54"/>
      <c r="G567" s="55"/>
      <c r="H567" s="55"/>
      <c r="AC567" s="52"/>
      <c r="AX567" s="52"/>
      <c r="CN567" s="52"/>
      <c r="ED567" s="52"/>
      <c r="EY567" s="52"/>
      <c r="FT567" s="52"/>
      <c r="GS567" s="52"/>
      <c r="GT567" s="52"/>
      <c r="GU567" s="52"/>
      <c r="HP567" s="52"/>
      <c r="IK567" s="52"/>
      <c r="JH567" s="52"/>
      <c r="KC567" s="52"/>
      <c r="KX567" s="52"/>
      <c r="LS567" s="52"/>
      <c r="MN567" s="69"/>
      <c r="MR567" s="139"/>
      <c r="MS567" s="140"/>
    </row>
    <row r="568" spans="3:357" s="53" customFormat="1" x14ac:dyDescent="0.15">
      <c r="C568" s="54"/>
      <c r="G568" s="55"/>
      <c r="H568" s="55"/>
      <c r="AC568" s="52"/>
      <c r="AX568" s="52"/>
      <c r="CN568" s="52"/>
      <c r="ED568" s="52"/>
      <c r="EY568" s="52"/>
      <c r="FT568" s="52"/>
      <c r="GS568" s="52"/>
      <c r="GT568" s="52"/>
      <c r="GU568" s="52"/>
      <c r="HP568" s="52"/>
      <c r="IK568" s="52"/>
      <c r="JH568" s="52"/>
      <c r="KC568" s="52"/>
      <c r="KX568" s="52"/>
      <c r="LS568" s="52"/>
      <c r="MN568" s="69"/>
      <c r="MR568" s="139"/>
      <c r="MS568" s="140"/>
    </row>
    <row r="569" spans="3:357" s="53" customFormat="1" x14ac:dyDescent="0.15">
      <c r="C569" s="54"/>
      <c r="G569" s="55"/>
      <c r="H569" s="55"/>
      <c r="AC569" s="52"/>
      <c r="AX569" s="52"/>
      <c r="CN569" s="52"/>
      <c r="ED569" s="52"/>
      <c r="EY569" s="52"/>
      <c r="FT569" s="52"/>
      <c r="GS569" s="52"/>
      <c r="GT569" s="52"/>
      <c r="GU569" s="52"/>
      <c r="HP569" s="52"/>
      <c r="IK569" s="52"/>
      <c r="JH569" s="52"/>
      <c r="KC569" s="52"/>
      <c r="KX569" s="52"/>
      <c r="LS569" s="52"/>
      <c r="MN569" s="69"/>
      <c r="MR569" s="139"/>
      <c r="MS569" s="140"/>
    </row>
    <row r="570" spans="3:357" s="53" customFormat="1" x14ac:dyDescent="0.15">
      <c r="C570" s="54"/>
      <c r="G570" s="55"/>
      <c r="H570" s="55"/>
      <c r="AC570" s="52"/>
      <c r="AX570" s="52"/>
      <c r="CN570" s="52"/>
      <c r="ED570" s="52"/>
      <c r="EY570" s="52"/>
      <c r="FT570" s="52"/>
      <c r="GS570" s="52"/>
      <c r="GT570" s="52"/>
      <c r="GU570" s="52"/>
      <c r="HP570" s="52"/>
      <c r="IK570" s="52"/>
      <c r="JH570" s="52"/>
      <c r="KC570" s="52"/>
      <c r="KX570" s="52"/>
      <c r="LS570" s="52"/>
      <c r="MN570" s="69"/>
      <c r="MR570" s="139"/>
      <c r="MS570" s="140"/>
    </row>
    <row r="571" spans="3:357" s="53" customFormat="1" x14ac:dyDescent="0.15">
      <c r="C571" s="54"/>
      <c r="G571" s="55"/>
      <c r="H571" s="55"/>
      <c r="AC571" s="52"/>
      <c r="AX571" s="52"/>
      <c r="CN571" s="52"/>
      <c r="ED571" s="52"/>
      <c r="EY571" s="52"/>
      <c r="FT571" s="52"/>
      <c r="GS571" s="52"/>
      <c r="GT571" s="52"/>
      <c r="GU571" s="52"/>
      <c r="HP571" s="52"/>
      <c r="IK571" s="52"/>
      <c r="JH571" s="52"/>
      <c r="KC571" s="52"/>
      <c r="KX571" s="52"/>
      <c r="LS571" s="52"/>
      <c r="MN571" s="69"/>
      <c r="MR571" s="139"/>
      <c r="MS571" s="140"/>
    </row>
    <row r="572" spans="3:357" s="53" customFormat="1" x14ac:dyDescent="0.15">
      <c r="C572" s="54"/>
      <c r="G572" s="55"/>
      <c r="H572" s="55"/>
      <c r="AC572" s="52"/>
      <c r="AX572" s="52"/>
      <c r="CN572" s="52"/>
      <c r="ED572" s="52"/>
      <c r="EY572" s="52"/>
      <c r="FT572" s="52"/>
      <c r="GS572" s="52"/>
      <c r="GT572" s="52"/>
      <c r="GU572" s="52"/>
      <c r="HP572" s="52"/>
      <c r="IK572" s="52"/>
      <c r="JH572" s="52"/>
      <c r="KC572" s="52"/>
      <c r="KX572" s="52"/>
      <c r="LS572" s="52"/>
      <c r="MN572" s="69"/>
      <c r="MR572" s="139"/>
      <c r="MS572" s="140"/>
    </row>
    <row r="573" spans="3:357" s="53" customFormat="1" x14ac:dyDescent="0.15">
      <c r="C573" s="54"/>
      <c r="G573" s="55"/>
      <c r="H573" s="55"/>
      <c r="AC573" s="52"/>
      <c r="AX573" s="52"/>
      <c r="CN573" s="52"/>
      <c r="ED573" s="52"/>
      <c r="EY573" s="52"/>
      <c r="FT573" s="52"/>
      <c r="GS573" s="52"/>
      <c r="GT573" s="52"/>
      <c r="GU573" s="52"/>
      <c r="HP573" s="52"/>
      <c r="IK573" s="52"/>
      <c r="JH573" s="52"/>
      <c r="KC573" s="52"/>
      <c r="KX573" s="52"/>
      <c r="LS573" s="52"/>
      <c r="MN573" s="69"/>
      <c r="MR573" s="139"/>
      <c r="MS573" s="140"/>
    </row>
    <row r="574" spans="3:357" s="53" customFormat="1" x14ac:dyDescent="0.15">
      <c r="C574" s="54"/>
      <c r="G574" s="55"/>
      <c r="H574" s="55"/>
      <c r="AC574" s="52"/>
      <c r="AX574" s="52"/>
      <c r="CN574" s="52"/>
      <c r="ED574" s="52"/>
      <c r="EY574" s="52"/>
      <c r="FT574" s="52"/>
      <c r="GS574" s="52"/>
      <c r="GT574" s="52"/>
      <c r="GU574" s="52"/>
      <c r="HP574" s="52"/>
      <c r="IK574" s="52"/>
      <c r="JH574" s="52"/>
      <c r="KC574" s="52"/>
      <c r="KX574" s="52"/>
      <c r="LS574" s="52"/>
      <c r="MN574" s="69"/>
      <c r="MR574" s="139"/>
      <c r="MS574" s="140"/>
    </row>
    <row r="575" spans="3:357" s="53" customFormat="1" x14ac:dyDescent="0.15">
      <c r="C575" s="54"/>
      <c r="G575" s="55"/>
      <c r="H575" s="55"/>
      <c r="AC575" s="52"/>
      <c r="AX575" s="52"/>
      <c r="CN575" s="52"/>
      <c r="ED575" s="52"/>
      <c r="EY575" s="52"/>
      <c r="FT575" s="52"/>
      <c r="GS575" s="52"/>
      <c r="GT575" s="52"/>
      <c r="GU575" s="52"/>
      <c r="HP575" s="52"/>
      <c r="IK575" s="52"/>
      <c r="JH575" s="52"/>
      <c r="KC575" s="52"/>
      <c r="KX575" s="52"/>
      <c r="LS575" s="52"/>
      <c r="MN575" s="69"/>
      <c r="MR575" s="139"/>
      <c r="MS575" s="140"/>
    </row>
    <row r="576" spans="3:357" s="53" customFormat="1" x14ac:dyDescent="0.15">
      <c r="C576" s="54"/>
      <c r="G576" s="55"/>
      <c r="H576" s="55"/>
      <c r="AC576" s="52"/>
      <c r="AX576" s="52"/>
      <c r="CN576" s="52"/>
      <c r="ED576" s="52"/>
      <c r="EY576" s="52"/>
      <c r="FT576" s="52"/>
      <c r="GS576" s="52"/>
      <c r="GT576" s="52"/>
      <c r="GU576" s="52"/>
      <c r="HP576" s="52"/>
      <c r="IK576" s="52"/>
      <c r="JH576" s="52"/>
      <c r="KC576" s="52"/>
      <c r="KX576" s="52"/>
      <c r="LS576" s="52"/>
      <c r="MN576" s="69"/>
      <c r="MR576" s="139"/>
      <c r="MS576" s="140"/>
    </row>
    <row r="577" spans="3:357" s="53" customFormat="1" x14ac:dyDescent="0.15">
      <c r="C577" s="54"/>
      <c r="G577" s="55"/>
      <c r="H577" s="55"/>
      <c r="AC577" s="52"/>
      <c r="AX577" s="52"/>
      <c r="CN577" s="52"/>
      <c r="ED577" s="52"/>
      <c r="EY577" s="52"/>
      <c r="FT577" s="52"/>
      <c r="GS577" s="52"/>
      <c r="GT577" s="52"/>
      <c r="GU577" s="52"/>
      <c r="HP577" s="52"/>
      <c r="IK577" s="52"/>
      <c r="JH577" s="52"/>
      <c r="KC577" s="52"/>
      <c r="KX577" s="52"/>
      <c r="LS577" s="52"/>
      <c r="MN577" s="69"/>
      <c r="MR577" s="139"/>
      <c r="MS577" s="140"/>
    </row>
    <row r="578" spans="3:357" s="53" customFormat="1" x14ac:dyDescent="0.15">
      <c r="C578" s="54"/>
      <c r="G578" s="55"/>
      <c r="H578" s="55"/>
      <c r="AC578" s="52"/>
      <c r="AX578" s="52"/>
      <c r="CN578" s="52"/>
      <c r="ED578" s="52"/>
      <c r="EY578" s="52"/>
      <c r="FT578" s="52"/>
      <c r="GS578" s="52"/>
      <c r="GT578" s="52"/>
      <c r="GU578" s="52"/>
      <c r="HP578" s="52"/>
      <c r="IK578" s="52"/>
      <c r="JH578" s="52"/>
      <c r="KC578" s="52"/>
      <c r="KX578" s="52"/>
      <c r="LS578" s="52"/>
      <c r="MN578" s="69"/>
      <c r="MR578" s="139"/>
      <c r="MS578" s="140"/>
    </row>
    <row r="579" spans="3:357" s="53" customFormat="1" x14ac:dyDescent="0.15">
      <c r="C579" s="54"/>
      <c r="G579" s="55"/>
      <c r="H579" s="55"/>
      <c r="AC579" s="52"/>
      <c r="AX579" s="52"/>
      <c r="CN579" s="52"/>
      <c r="ED579" s="52"/>
      <c r="EY579" s="52"/>
      <c r="FT579" s="52"/>
      <c r="GS579" s="52"/>
      <c r="GT579" s="52"/>
      <c r="GU579" s="52"/>
      <c r="HP579" s="52"/>
      <c r="IK579" s="52"/>
      <c r="JH579" s="52"/>
      <c r="KC579" s="52"/>
      <c r="KX579" s="52"/>
      <c r="LS579" s="52"/>
      <c r="MN579" s="69"/>
      <c r="MR579" s="139"/>
      <c r="MS579" s="140"/>
    </row>
    <row r="580" spans="3:357" s="53" customFormat="1" x14ac:dyDescent="0.15">
      <c r="C580" s="54"/>
      <c r="G580" s="55"/>
      <c r="H580" s="55"/>
      <c r="AC580" s="52"/>
      <c r="AX580" s="52"/>
      <c r="CN580" s="52"/>
      <c r="ED580" s="52"/>
      <c r="EY580" s="52"/>
      <c r="FT580" s="52"/>
      <c r="GS580" s="52"/>
      <c r="GT580" s="52"/>
      <c r="GU580" s="52"/>
      <c r="HP580" s="52"/>
      <c r="IK580" s="52"/>
      <c r="JH580" s="52"/>
      <c r="KC580" s="52"/>
      <c r="KX580" s="52"/>
      <c r="LS580" s="52"/>
      <c r="MN580" s="69"/>
      <c r="MR580" s="139"/>
      <c r="MS580" s="140"/>
    </row>
    <row r="581" spans="3:357" s="53" customFormat="1" x14ac:dyDescent="0.15">
      <c r="C581" s="54"/>
      <c r="G581" s="55"/>
      <c r="H581" s="55"/>
      <c r="AC581" s="52"/>
      <c r="AX581" s="52"/>
      <c r="CN581" s="52"/>
      <c r="ED581" s="52"/>
      <c r="EY581" s="52"/>
      <c r="FT581" s="52"/>
      <c r="GS581" s="52"/>
      <c r="GT581" s="52"/>
      <c r="GU581" s="52"/>
      <c r="HP581" s="52"/>
      <c r="IK581" s="52"/>
      <c r="JH581" s="52"/>
      <c r="KC581" s="52"/>
      <c r="KX581" s="52"/>
      <c r="LS581" s="52"/>
      <c r="MN581" s="69"/>
      <c r="MR581" s="139"/>
      <c r="MS581" s="140"/>
    </row>
    <row r="582" spans="3:357" s="53" customFormat="1" x14ac:dyDescent="0.15">
      <c r="C582" s="54"/>
      <c r="G582" s="55"/>
      <c r="H582" s="55"/>
      <c r="AC582" s="52"/>
      <c r="AX582" s="52"/>
      <c r="CN582" s="52"/>
      <c r="ED582" s="52"/>
      <c r="EY582" s="52"/>
      <c r="FT582" s="52"/>
      <c r="GS582" s="52"/>
      <c r="GT582" s="52"/>
      <c r="GU582" s="52"/>
      <c r="HP582" s="52"/>
      <c r="IK582" s="52"/>
      <c r="JH582" s="52"/>
      <c r="KC582" s="52"/>
      <c r="KX582" s="52"/>
      <c r="LS582" s="52"/>
      <c r="MN582" s="69"/>
      <c r="MR582" s="139"/>
      <c r="MS582" s="140"/>
    </row>
    <row r="583" spans="3:357" s="53" customFormat="1" x14ac:dyDescent="0.15">
      <c r="C583" s="54"/>
      <c r="G583" s="55"/>
      <c r="H583" s="55"/>
      <c r="AC583" s="52"/>
      <c r="AX583" s="52"/>
      <c r="CN583" s="52"/>
      <c r="ED583" s="52"/>
      <c r="EY583" s="52"/>
      <c r="FT583" s="52"/>
      <c r="GS583" s="52"/>
      <c r="GT583" s="52"/>
      <c r="GU583" s="52"/>
      <c r="HP583" s="52"/>
      <c r="IK583" s="52"/>
      <c r="JH583" s="52"/>
      <c r="KC583" s="52"/>
      <c r="KX583" s="52"/>
      <c r="LS583" s="52"/>
      <c r="MN583" s="69"/>
      <c r="MR583" s="139"/>
      <c r="MS583" s="140"/>
    </row>
    <row r="584" spans="3:357" s="53" customFormat="1" x14ac:dyDescent="0.15">
      <c r="C584" s="54"/>
      <c r="G584" s="55"/>
      <c r="H584" s="55"/>
      <c r="AC584" s="52"/>
      <c r="AX584" s="52"/>
      <c r="CN584" s="52"/>
      <c r="ED584" s="52"/>
      <c r="EY584" s="52"/>
      <c r="FT584" s="52"/>
      <c r="GS584" s="52"/>
      <c r="GT584" s="52"/>
      <c r="GU584" s="52"/>
      <c r="HP584" s="52"/>
      <c r="IK584" s="52"/>
      <c r="JH584" s="52"/>
      <c r="KC584" s="52"/>
      <c r="KX584" s="52"/>
      <c r="LS584" s="52"/>
      <c r="MN584" s="69"/>
      <c r="MR584" s="139"/>
      <c r="MS584" s="140"/>
    </row>
    <row r="585" spans="3:357" s="53" customFormat="1" x14ac:dyDescent="0.15">
      <c r="C585" s="54"/>
      <c r="G585" s="55"/>
      <c r="H585" s="55"/>
      <c r="AC585" s="52"/>
      <c r="AX585" s="52"/>
      <c r="CN585" s="52"/>
      <c r="ED585" s="52"/>
      <c r="EY585" s="52"/>
      <c r="FT585" s="52"/>
      <c r="GS585" s="52"/>
      <c r="GT585" s="52"/>
      <c r="GU585" s="52"/>
      <c r="HP585" s="52"/>
      <c r="IK585" s="52"/>
      <c r="JH585" s="52"/>
      <c r="KC585" s="52"/>
      <c r="KX585" s="52"/>
      <c r="LS585" s="52"/>
      <c r="MN585" s="69"/>
      <c r="MR585" s="139"/>
      <c r="MS585" s="140"/>
    </row>
    <row r="586" spans="3:357" s="53" customFormat="1" x14ac:dyDescent="0.15">
      <c r="C586" s="54"/>
      <c r="G586" s="55"/>
      <c r="H586" s="55"/>
      <c r="AC586" s="52"/>
      <c r="AX586" s="52"/>
      <c r="CN586" s="52"/>
      <c r="ED586" s="52"/>
      <c r="EY586" s="52"/>
      <c r="FT586" s="52"/>
      <c r="GS586" s="52"/>
      <c r="GT586" s="52"/>
      <c r="GU586" s="52"/>
      <c r="HP586" s="52"/>
      <c r="IK586" s="52"/>
      <c r="JH586" s="52"/>
      <c r="KC586" s="52"/>
      <c r="KX586" s="52"/>
      <c r="LS586" s="52"/>
      <c r="MN586" s="69"/>
      <c r="MR586" s="139"/>
      <c r="MS586" s="140"/>
    </row>
    <row r="587" spans="3:357" s="53" customFormat="1" x14ac:dyDescent="0.15">
      <c r="C587" s="54"/>
      <c r="G587" s="55"/>
      <c r="H587" s="55"/>
      <c r="AC587" s="52"/>
      <c r="AX587" s="52"/>
      <c r="CN587" s="52"/>
      <c r="ED587" s="52"/>
      <c r="EY587" s="52"/>
      <c r="FT587" s="52"/>
      <c r="GS587" s="52"/>
      <c r="GT587" s="52"/>
      <c r="GU587" s="52"/>
      <c r="HP587" s="52"/>
      <c r="IK587" s="52"/>
      <c r="JH587" s="52"/>
      <c r="KC587" s="52"/>
      <c r="KX587" s="52"/>
      <c r="LS587" s="52"/>
      <c r="MN587" s="69"/>
      <c r="MR587" s="139"/>
      <c r="MS587" s="140"/>
    </row>
    <row r="588" spans="3:357" s="53" customFormat="1" x14ac:dyDescent="0.15">
      <c r="C588" s="54"/>
      <c r="G588" s="55"/>
      <c r="H588" s="55"/>
      <c r="AC588" s="52"/>
      <c r="AX588" s="52"/>
      <c r="CN588" s="52"/>
      <c r="ED588" s="52"/>
      <c r="EY588" s="52"/>
      <c r="FT588" s="52"/>
      <c r="GS588" s="52"/>
      <c r="GT588" s="52"/>
      <c r="GU588" s="52"/>
      <c r="HP588" s="52"/>
      <c r="IK588" s="52"/>
      <c r="JH588" s="52"/>
      <c r="KC588" s="52"/>
      <c r="KX588" s="52"/>
      <c r="LS588" s="52"/>
      <c r="MN588" s="69"/>
      <c r="MR588" s="139"/>
      <c r="MS588" s="140"/>
    </row>
    <row r="589" spans="3:357" s="53" customFormat="1" x14ac:dyDescent="0.15">
      <c r="C589" s="54"/>
      <c r="G589" s="55"/>
      <c r="H589" s="55"/>
      <c r="AC589" s="52"/>
      <c r="AX589" s="52"/>
      <c r="CN589" s="52"/>
      <c r="ED589" s="52"/>
      <c r="EY589" s="52"/>
      <c r="FT589" s="52"/>
      <c r="GS589" s="52"/>
      <c r="GT589" s="52"/>
      <c r="GU589" s="52"/>
      <c r="HP589" s="52"/>
      <c r="IK589" s="52"/>
      <c r="JH589" s="52"/>
      <c r="KC589" s="52"/>
      <c r="KX589" s="52"/>
      <c r="LS589" s="52"/>
      <c r="MN589" s="69"/>
      <c r="MR589" s="139"/>
      <c r="MS589" s="140"/>
    </row>
    <row r="590" spans="3:357" s="53" customFormat="1" x14ac:dyDescent="0.15">
      <c r="C590" s="54"/>
      <c r="G590" s="55"/>
      <c r="H590" s="55"/>
      <c r="AC590" s="52"/>
      <c r="AX590" s="52"/>
      <c r="CN590" s="52"/>
      <c r="ED590" s="52"/>
      <c r="EY590" s="52"/>
      <c r="FT590" s="52"/>
      <c r="GS590" s="52"/>
      <c r="GT590" s="52"/>
      <c r="GU590" s="52"/>
      <c r="HP590" s="52"/>
      <c r="IK590" s="52"/>
      <c r="JH590" s="52"/>
      <c r="KC590" s="52"/>
      <c r="KX590" s="52"/>
      <c r="LS590" s="52"/>
      <c r="MN590" s="69"/>
      <c r="MR590" s="139"/>
      <c r="MS590" s="140"/>
    </row>
    <row r="591" spans="3:357" s="53" customFormat="1" x14ac:dyDescent="0.15">
      <c r="C591" s="54"/>
      <c r="G591" s="55"/>
      <c r="H591" s="55"/>
      <c r="AC591" s="52"/>
      <c r="AX591" s="52"/>
      <c r="CN591" s="52"/>
      <c r="ED591" s="52"/>
      <c r="EY591" s="52"/>
      <c r="FT591" s="52"/>
      <c r="GS591" s="52"/>
      <c r="GT591" s="52"/>
      <c r="GU591" s="52"/>
      <c r="HP591" s="52"/>
      <c r="IK591" s="52"/>
      <c r="JH591" s="52"/>
      <c r="KC591" s="52"/>
      <c r="KX591" s="52"/>
      <c r="LS591" s="52"/>
      <c r="MN591" s="69"/>
      <c r="MR591" s="139"/>
      <c r="MS591" s="140"/>
    </row>
    <row r="592" spans="3:357" s="53" customFormat="1" x14ac:dyDescent="0.15">
      <c r="C592" s="54"/>
      <c r="G592" s="55"/>
      <c r="H592" s="55"/>
      <c r="AC592" s="52"/>
      <c r="AX592" s="52"/>
      <c r="CN592" s="52"/>
      <c r="ED592" s="52"/>
      <c r="EY592" s="52"/>
      <c r="FT592" s="52"/>
      <c r="GS592" s="52"/>
      <c r="GT592" s="52"/>
      <c r="GU592" s="52"/>
      <c r="HP592" s="52"/>
      <c r="IK592" s="52"/>
      <c r="JH592" s="52"/>
      <c r="KC592" s="52"/>
      <c r="KX592" s="52"/>
      <c r="LS592" s="52"/>
      <c r="MN592" s="69"/>
      <c r="MR592" s="139"/>
      <c r="MS592" s="140"/>
    </row>
    <row r="593" spans="3:357" s="53" customFormat="1" x14ac:dyDescent="0.15">
      <c r="C593" s="54"/>
      <c r="G593" s="55"/>
      <c r="H593" s="55"/>
      <c r="AC593" s="52"/>
      <c r="AX593" s="52"/>
      <c r="CN593" s="52"/>
      <c r="ED593" s="52"/>
      <c r="EY593" s="52"/>
      <c r="FT593" s="52"/>
      <c r="GS593" s="52"/>
      <c r="GT593" s="52"/>
      <c r="GU593" s="52"/>
      <c r="HP593" s="52"/>
      <c r="IK593" s="52"/>
      <c r="JH593" s="52"/>
      <c r="KC593" s="52"/>
      <c r="KX593" s="52"/>
      <c r="LS593" s="52"/>
      <c r="MN593" s="69"/>
      <c r="MR593" s="139"/>
      <c r="MS593" s="140"/>
    </row>
    <row r="594" spans="3:357" s="53" customFormat="1" x14ac:dyDescent="0.15">
      <c r="C594" s="54"/>
      <c r="G594" s="55"/>
      <c r="H594" s="55"/>
      <c r="AC594" s="52"/>
      <c r="AX594" s="52"/>
      <c r="CN594" s="52"/>
      <c r="ED594" s="52"/>
      <c r="EY594" s="52"/>
      <c r="FT594" s="52"/>
      <c r="GS594" s="52"/>
      <c r="GT594" s="52"/>
      <c r="GU594" s="52"/>
      <c r="HP594" s="52"/>
      <c r="IK594" s="52"/>
      <c r="JH594" s="52"/>
      <c r="KC594" s="52"/>
      <c r="KX594" s="52"/>
      <c r="LS594" s="52"/>
      <c r="MN594" s="69"/>
      <c r="MR594" s="139"/>
      <c r="MS594" s="140"/>
    </row>
    <row r="595" spans="3:357" s="53" customFormat="1" x14ac:dyDescent="0.15">
      <c r="C595" s="54"/>
      <c r="G595" s="55"/>
      <c r="H595" s="55"/>
      <c r="AC595" s="52"/>
      <c r="AX595" s="52"/>
      <c r="CN595" s="52"/>
      <c r="ED595" s="52"/>
      <c r="EY595" s="52"/>
      <c r="FT595" s="52"/>
      <c r="GS595" s="52"/>
      <c r="GT595" s="52"/>
      <c r="GU595" s="52"/>
      <c r="HP595" s="52"/>
      <c r="IK595" s="52"/>
      <c r="JH595" s="52"/>
      <c r="KC595" s="52"/>
      <c r="KX595" s="52"/>
      <c r="LS595" s="52"/>
      <c r="MN595" s="69"/>
      <c r="MR595" s="139"/>
      <c r="MS595" s="140"/>
    </row>
    <row r="596" spans="3:357" s="53" customFormat="1" x14ac:dyDescent="0.15">
      <c r="C596" s="54"/>
      <c r="G596" s="55"/>
      <c r="H596" s="55"/>
      <c r="AC596" s="52"/>
      <c r="AX596" s="52"/>
      <c r="CN596" s="52"/>
      <c r="ED596" s="52"/>
      <c r="EY596" s="52"/>
      <c r="FT596" s="52"/>
      <c r="GS596" s="52"/>
      <c r="GT596" s="52"/>
      <c r="GU596" s="52"/>
      <c r="HP596" s="52"/>
      <c r="IK596" s="52"/>
      <c r="JH596" s="52"/>
      <c r="KC596" s="52"/>
      <c r="KX596" s="52"/>
      <c r="LS596" s="52"/>
      <c r="MN596" s="69"/>
      <c r="MR596" s="139"/>
      <c r="MS596" s="140"/>
    </row>
    <row r="597" spans="3:357" s="53" customFormat="1" x14ac:dyDescent="0.15">
      <c r="C597" s="54"/>
      <c r="G597" s="55"/>
      <c r="H597" s="55"/>
      <c r="AC597" s="52"/>
      <c r="AX597" s="52"/>
      <c r="CN597" s="52"/>
      <c r="ED597" s="52"/>
      <c r="EY597" s="52"/>
      <c r="FT597" s="52"/>
      <c r="GS597" s="52"/>
      <c r="GT597" s="52"/>
      <c r="GU597" s="52"/>
      <c r="HP597" s="52"/>
      <c r="IK597" s="52"/>
      <c r="JH597" s="52"/>
      <c r="KC597" s="52"/>
      <c r="KX597" s="52"/>
      <c r="LS597" s="52"/>
      <c r="MN597" s="69"/>
      <c r="MR597" s="139"/>
      <c r="MS597" s="140"/>
    </row>
    <row r="598" spans="3:357" s="53" customFormat="1" x14ac:dyDescent="0.15">
      <c r="C598" s="54"/>
      <c r="G598" s="55"/>
      <c r="H598" s="55"/>
      <c r="AC598" s="52"/>
      <c r="AX598" s="52"/>
      <c r="CN598" s="52"/>
      <c r="ED598" s="52"/>
      <c r="EY598" s="52"/>
      <c r="FT598" s="52"/>
      <c r="GS598" s="52"/>
      <c r="GT598" s="52"/>
      <c r="GU598" s="52"/>
      <c r="HP598" s="52"/>
      <c r="IK598" s="52"/>
      <c r="JH598" s="52"/>
      <c r="KC598" s="52"/>
      <c r="KX598" s="52"/>
      <c r="LS598" s="52"/>
      <c r="MN598" s="69"/>
      <c r="MR598" s="139"/>
      <c r="MS598" s="140"/>
    </row>
    <row r="599" spans="3:357" s="53" customFormat="1" x14ac:dyDescent="0.15">
      <c r="C599" s="54"/>
      <c r="G599" s="55"/>
      <c r="H599" s="55"/>
      <c r="AC599" s="52"/>
      <c r="AX599" s="52"/>
      <c r="CN599" s="52"/>
      <c r="ED599" s="52"/>
      <c r="EY599" s="52"/>
      <c r="FT599" s="52"/>
      <c r="GS599" s="52"/>
      <c r="GT599" s="52"/>
      <c r="GU599" s="52"/>
      <c r="HP599" s="52"/>
      <c r="IK599" s="52"/>
      <c r="JH599" s="52"/>
      <c r="KC599" s="52"/>
      <c r="KX599" s="52"/>
      <c r="LS599" s="52"/>
      <c r="MN599" s="69"/>
      <c r="MR599" s="139"/>
      <c r="MS599" s="140"/>
    </row>
    <row r="600" spans="3:357" s="53" customFormat="1" x14ac:dyDescent="0.15">
      <c r="C600" s="54"/>
      <c r="G600" s="55"/>
      <c r="H600" s="55"/>
      <c r="AC600" s="52"/>
      <c r="AX600" s="52"/>
      <c r="CN600" s="52"/>
      <c r="ED600" s="52"/>
      <c r="EY600" s="52"/>
      <c r="FT600" s="52"/>
      <c r="GS600" s="52"/>
      <c r="GT600" s="52"/>
      <c r="GU600" s="52"/>
      <c r="HP600" s="52"/>
      <c r="IK600" s="52"/>
      <c r="JH600" s="52"/>
      <c r="KC600" s="52"/>
      <c r="KX600" s="52"/>
      <c r="LS600" s="52"/>
      <c r="MN600" s="69"/>
      <c r="MR600" s="139"/>
      <c r="MS600" s="140"/>
    </row>
    <row r="601" spans="3:357" s="53" customFormat="1" x14ac:dyDescent="0.15">
      <c r="C601" s="54"/>
      <c r="G601" s="55"/>
      <c r="H601" s="55"/>
      <c r="AC601" s="52"/>
      <c r="AX601" s="52"/>
      <c r="CN601" s="52"/>
      <c r="ED601" s="52"/>
      <c r="EY601" s="52"/>
      <c r="FT601" s="52"/>
      <c r="GS601" s="52"/>
      <c r="GT601" s="52"/>
      <c r="GU601" s="52"/>
      <c r="HP601" s="52"/>
      <c r="IK601" s="52"/>
      <c r="JH601" s="52"/>
      <c r="KC601" s="52"/>
      <c r="KX601" s="52"/>
      <c r="LS601" s="52"/>
      <c r="MN601" s="69"/>
      <c r="MR601" s="139"/>
      <c r="MS601" s="140"/>
    </row>
    <row r="602" spans="3:357" s="53" customFormat="1" x14ac:dyDescent="0.15">
      <c r="C602" s="54"/>
      <c r="G602" s="55"/>
      <c r="H602" s="55"/>
      <c r="AC602" s="52"/>
      <c r="AX602" s="52"/>
      <c r="CN602" s="52"/>
      <c r="ED602" s="52"/>
      <c r="EY602" s="52"/>
      <c r="FT602" s="52"/>
      <c r="GS602" s="52"/>
      <c r="GT602" s="52"/>
      <c r="GU602" s="52"/>
      <c r="HP602" s="52"/>
      <c r="IK602" s="52"/>
      <c r="JH602" s="52"/>
      <c r="KC602" s="52"/>
      <c r="KX602" s="52"/>
      <c r="LS602" s="52"/>
      <c r="MN602" s="69"/>
      <c r="MR602" s="139"/>
      <c r="MS602" s="140"/>
    </row>
    <row r="603" spans="3:357" s="53" customFormat="1" x14ac:dyDescent="0.15">
      <c r="C603" s="54"/>
      <c r="G603" s="55"/>
      <c r="H603" s="55"/>
      <c r="AC603" s="52"/>
      <c r="AX603" s="52"/>
      <c r="CN603" s="52"/>
      <c r="ED603" s="52"/>
      <c r="EY603" s="52"/>
      <c r="FT603" s="52"/>
      <c r="GS603" s="52"/>
      <c r="GT603" s="52"/>
      <c r="GU603" s="52"/>
      <c r="HP603" s="52"/>
      <c r="IK603" s="52"/>
      <c r="JH603" s="52"/>
      <c r="KC603" s="52"/>
      <c r="KX603" s="52"/>
      <c r="LS603" s="52"/>
      <c r="MN603" s="69"/>
      <c r="MR603" s="139"/>
      <c r="MS603" s="140"/>
    </row>
    <row r="604" spans="3:357" s="53" customFormat="1" x14ac:dyDescent="0.15">
      <c r="C604" s="54"/>
      <c r="G604" s="55"/>
      <c r="H604" s="55"/>
      <c r="AC604" s="52"/>
      <c r="AX604" s="52"/>
      <c r="CN604" s="52"/>
      <c r="ED604" s="52"/>
      <c r="EY604" s="52"/>
      <c r="FT604" s="52"/>
      <c r="GS604" s="52"/>
      <c r="GT604" s="52"/>
      <c r="GU604" s="52"/>
      <c r="HP604" s="52"/>
      <c r="IK604" s="52"/>
      <c r="JH604" s="52"/>
      <c r="KC604" s="52"/>
      <c r="KX604" s="52"/>
      <c r="LS604" s="52"/>
      <c r="MN604" s="69"/>
      <c r="MR604" s="139"/>
      <c r="MS604" s="140"/>
    </row>
    <row r="605" spans="3:357" s="53" customFormat="1" x14ac:dyDescent="0.15">
      <c r="C605" s="54"/>
      <c r="G605" s="55"/>
      <c r="H605" s="55"/>
      <c r="AC605" s="52"/>
      <c r="AX605" s="52"/>
      <c r="CN605" s="52"/>
      <c r="ED605" s="52"/>
      <c r="EY605" s="52"/>
      <c r="FT605" s="52"/>
      <c r="GS605" s="52"/>
      <c r="GT605" s="52"/>
      <c r="GU605" s="52"/>
      <c r="HP605" s="52"/>
      <c r="IK605" s="52"/>
      <c r="JH605" s="52"/>
      <c r="KC605" s="52"/>
      <c r="KX605" s="52"/>
      <c r="LS605" s="52"/>
      <c r="MN605" s="69"/>
      <c r="MR605" s="139"/>
      <c r="MS605" s="140"/>
    </row>
    <row r="606" spans="3:357" s="53" customFormat="1" x14ac:dyDescent="0.15">
      <c r="C606" s="54"/>
      <c r="G606" s="55"/>
      <c r="H606" s="55"/>
      <c r="AC606" s="52"/>
      <c r="AX606" s="52"/>
      <c r="CN606" s="52"/>
      <c r="ED606" s="52"/>
      <c r="EY606" s="52"/>
      <c r="FT606" s="52"/>
      <c r="GS606" s="52"/>
      <c r="GT606" s="52"/>
      <c r="GU606" s="52"/>
      <c r="HP606" s="52"/>
      <c r="IK606" s="52"/>
      <c r="JH606" s="52"/>
      <c r="KC606" s="52"/>
      <c r="KX606" s="52"/>
      <c r="LS606" s="52"/>
      <c r="MN606" s="69"/>
      <c r="MR606" s="139"/>
      <c r="MS606" s="140"/>
    </row>
    <row r="607" spans="3:357" s="53" customFormat="1" x14ac:dyDescent="0.15">
      <c r="C607" s="54"/>
      <c r="G607" s="55"/>
      <c r="H607" s="55"/>
      <c r="AC607" s="52"/>
      <c r="AX607" s="52"/>
      <c r="CN607" s="52"/>
      <c r="ED607" s="52"/>
      <c r="EY607" s="52"/>
      <c r="FT607" s="52"/>
      <c r="GS607" s="52"/>
      <c r="GT607" s="52"/>
      <c r="GU607" s="52"/>
      <c r="HP607" s="52"/>
      <c r="IK607" s="52"/>
      <c r="JH607" s="52"/>
      <c r="KC607" s="52"/>
      <c r="KX607" s="52"/>
      <c r="LS607" s="52"/>
      <c r="MN607" s="69"/>
      <c r="MR607" s="139"/>
      <c r="MS607" s="140"/>
    </row>
    <row r="608" spans="3:357" s="53" customFormat="1" x14ac:dyDescent="0.15">
      <c r="C608" s="54"/>
      <c r="G608" s="55"/>
      <c r="H608" s="55"/>
      <c r="AC608" s="52"/>
      <c r="AX608" s="52"/>
      <c r="CN608" s="52"/>
      <c r="ED608" s="52"/>
      <c r="EY608" s="52"/>
      <c r="FT608" s="52"/>
      <c r="GS608" s="52"/>
      <c r="GT608" s="52"/>
      <c r="GU608" s="52"/>
      <c r="HP608" s="52"/>
      <c r="IK608" s="52"/>
      <c r="JH608" s="52"/>
      <c r="KC608" s="52"/>
      <c r="KX608" s="52"/>
      <c r="LS608" s="52"/>
      <c r="MN608" s="69"/>
      <c r="MR608" s="139"/>
      <c r="MS608" s="140"/>
    </row>
    <row r="609" spans="3:357" s="53" customFormat="1" x14ac:dyDescent="0.15">
      <c r="C609" s="54"/>
      <c r="G609" s="55"/>
      <c r="H609" s="55"/>
      <c r="AC609" s="52"/>
      <c r="AX609" s="52"/>
      <c r="CN609" s="52"/>
      <c r="ED609" s="52"/>
      <c r="EY609" s="52"/>
      <c r="FT609" s="52"/>
      <c r="GS609" s="52"/>
      <c r="GT609" s="52"/>
      <c r="GU609" s="52"/>
      <c r="HP609" s="52"/>
      <c r="IK609" s="52"/>
      <c r="JH609" s="52"/>
      <c r="KC609" s="52"/>
      <c r="KX609" s="52"/>
      <c r="LS609" s="52"/>
      <c r="MN609" s="69"/>
      <c r="MR609" s="139"/>
      <c r="MS609" s="140"/>
    </row>
    <row r="610" spans="3:357" s="53" customFormat="1" x14ac:dyDescent="0.15">
      <c r="C610" s="54"/>
      <c r="G610" s="55"/>
      <c r="H610" s="55"/>
      <c r="AC610" s="52"/>
      <c r="AX610" s="52"/>
      <c r="CN610" s="52"/>
      <c r="ED610" s="52"/>
      <c r="EY610" s="52"/>
      <c r="FT610" s="52"/>
      <c r="GS610" s="52"/>
      <c r="GT610" s="52"/>
      <c r="GU610" s="52"/>
      <c r="HP610" s="52"/>
      <c r="IK610" s="52"/>
      <c r="JH610" s="52"/>
      <c r="KC610" s="52"/>
      <c r="KX610" s="52"/>
      <c r="LS610" s="52"/>
      <c r="MN610" s="69"/>
      <c r="MR610" s="139"/>
      <c r="MS610" s="140"/>
    </row>
    <row r="611" spans="3:357" s="53" customFormat="1" x14ac:dyDescent="0.15">
      <c r="C611" s="54"/>
      <c r="G611" s="55"/>
      <c r="H611" s="55"/>
      <c r="AC611" s="52"/>
      <c r="AX611" s="52"/>
      <c r="CN611" s="52"/>
      <c r="ED611" s="52"/>
      <c r="EY611" s="52"/>
      <c r="FT611" s="52"/>
      <c r="GS611" s="52"/>
      <c r="GT611" s="52"/>
      <c r="GU611" s="52"/>
      <c r="HP611" s="52"/>
      <c r="IK611" s="52"/>
      <c r="JH611" s="52"/>
      <c r="KC611" s="52"/>
      <c r="KX611" s="52"/>
      <c r="LS611" s="52"/>
      <c r="MN611" s="69"/>
      <c r="MR611" s="139"/>
      <c r="MS611" s="140"/>
    </row>
    <row r="612" spans="3:357" s="53" customFormat="1" x14ac:dyDescent="0.15">
      <c r="C612" s="54"/>
      <c r="G612" s="55"/>
      <c r="H612" s="55"/>
      <c r="AC612" s="52"/>
      <c r="AX612" s="52"/>
      <c r="CN612" s="52"/>
      <c r="ED612" s="52"/>
      <c r="EY612" s="52"/>
      <c r="FT612" s="52"/>
      <c r="GS612" s="52"/>
      <c r="GT612" s="52"/>
      <c r="GU612" s="52"/>
      <c r="HP612" s="52"/>
      <c r="IK612" s="52"/>
      <c r="JH612" s="52"/>
      <c r="KC612" s="52"/>
      <c r="KX612" s="52"/>
      <c r="LS612" s="52"/>
      <c r="MN612" s="69"/>
      <c r="MR612" s="139"/>
      <c r="MS612" s="140"/>
    </row>
    <row r="613" spans="3:357" s="53" customFormat="1" x14ac:dyDescent="0.15">
      <c r="C613" s="54"/>
      <c r="G613" s="55"/>
      <c r="H613" s="55"/>
      <c r="AC613" s="52"/>
      <c r="AX613" s="52"/>
      <c r="CN613" s="52"/>
      <c r="ED613" s="52"/>
      <c r="EY613" s="52"/>
      <c r="FT613" s="52"/>
      <c r="GS613" s="52"/>
      <c r="GT613" s="52"/>
      <c r="GU613" s="52"/>
      <c r="HP613" s="52"/>
      <c r="IK613" s="52"/>
      <c r="JH613" s="52"/>
      <c r="KC613" s="52"/>
      <c r="KX613" s="52"/>
      <c r="LS613" s="52"/>
      <c r="MN613" s="69"/>
      <c r="MR613" s="139"/>
      <c r="MS613" s="140"/>
    </row>
    <row r="614" spans="3:357" s="53" customFormat="1" x14ac:dyDescent="0.15">
      <c r="C614" s="54"/>
      <c r="G614" s="55"/>
      <c r="H614" s="55"/>
      <c r="AC614" s="52"/>
      <c r="AX614" s="52"/>
      <c r="CN614" s="52"/>
      <c r="ED614" s="52"/>
      <c r="EY614" s="52"/>
      <c r="FT614" s="52"/>
      <c r="GS614" s="52"/>
      <c r="GT614" s="52"/>
      <c r="GU614" s="52"/>
      <c r="HP614" s="52"/>
      <c r="IK614" s="52"/>
      <c r="JH614" s="52"/>
      <c r="KC614" s="52"/>
      <c r="KX614" s="52"/>
      <c r="LS614" s="52"/>
      <c r="MN614" s="69"/>
      <c r="MR614" s="139"/>
      <c r="MS614" s="140"/>
    </row>
    <row r="615" spans="3:357" s="53" customFormat="1" x14ac:dyDescent="0.15">
      <c r="C615" s="54"/>
      <c r="G615" s="55"/>
      <c r="H615" s="55"/>
      <c r="AC615" s="52"/>
      <c r="AX615" s="52"/>
      <c r="CN615" s="52"/>
      <c r="ED615" s="52"/>
      <c r="EY615" s="52"/>
      <c r="FT615" s="52"/>
      <c r="GS615" s="52"/>
      <c r="GT615" s="52"/>
      <c r="GU615" s="52"/>
      <c r="HP615" s="52"/>
      <c r="IK615" s="52"/>
      <c r="JH615" s="52"/>
      <c r="KC615" s="52"/>
      <c r="KX615" s="52"/>
      <c r="LS615" s="52"/>
      <c r="MN615" s="69"/>
      <c r="MR615" s="139"/>
      <c r="MS615" s="140"/>
    </row>
    <row r="616" spans="3:357" s="53" customFormat="1" x14ac:dyDescent="0.15">
      <c r="C616" s="54"/>
      <c r="G616" s="55"/>
      <c r="H616" s="55"/>
      <c r="AC616" s="52"/>
      <c r="AX616" s="52"/>
      <c r="CN616" s="52"/>
      <c r="ED616" s="52"/>
      <c r="EY616" s="52"/>
      <c r="FT616" s="52"/>
      <c r="GS616" s="52"/>
      <c r="GT616" s="52"/>
      <c r="GU616" s="52"/>
      <c r="HP616" s="52"/>
      <c r="IK616" s="52"/>
      <c r="JH616" s="52"/>
      <c r="KC616" s="52"/>
      <c r="KX616" s="52"/>
      <c r="LS616" s="52"/>
      <c r="MN616" s="69"/>
      <c r="MR616" s="139"/>
      <c r="MS616" s="140"/>
    </row>
    <row r="617" spans="3:357" s="53" customFormat="1" x14ac:dyDescent="0.15">
      <c r="C617" s="54"/>
      <c r="G617" s="55"/>
      <c r="H617" s="55"/>
      <c r="AC617" s="52"/>
      <c r="AX617" s="52"/>
      <c r="CN617" s="52"/>
      <c r="ED617" s="52"/>
      <c r="EY617" s="52"/>
      <c r="FT617" s="52"/>
      <c r="GS617" s="52"/>
      <c r="GT617" s="52"/>
      <c r="GU617" s="52"/>
      <c r="HP617" s="52"/>
      <c r="IK617" s="52"/>
      <c r="JH617" s="52"/>
      <c r="KC617" s="52"/>
      <c r="KX617" s="52"/>
      <c r="LS617" s="52"/>
      <c r="MN617" s="69"/>
      <c r="MR617" s="139"/>
      <c r="MS617" s="140"/>
    </row>
    <row r="618" spans="3:357" s="53" customFormat="1" x14ac:dyDescent="0.15">
      <c r="C618" s="54"/>
      <c r="G618" s="55"/>
      <c r="H618" s="55"/>
      <c r="AC618" s="52"/>
      <c r="AX618" s="52"/>
      <c r="CN618" s="52"/>
      <c r="ED618" s="52"/>
      <c r="EY618" s="52"/>
      <c r="FT618" s="52"/>
      <c r="GS618" s="52"/>
      <c r="GT618" s="52"/>
      <c r="GU618" s="52"/>
      <c r="HP618" s="52"/>
      <c r="IK618" s="52"/>
      <c r="JH618" s="52"/>
      <c r="KC618" s="52"/>
      <c r="KX618" s="52"/>
      <c r="LS618" s="52"/>
      <c r="MN618" s="69"/>
      <c r="MR618" s="139"/>
      <c r="MS618" s="140"/>
    </row>
    <row r="619" spans="3:357" s="53" customFormat="1" x14ac:dyDescent="0.15">
      <c r="C619" s="54"/>
      <c r="G619" s="55"/>
      <c r="H619" s="55"/>
      <c r="AC619" s="52"/>
      <c r="AX619" s="52"/>
      <c r="CN619" s="52"/>
      <c r="ED619" s="52"/>
      <c r="EY619" s="52"/>
      <c r="FT619" s="52"/>
      <c r="GS619" s="52"/>
      <c r="GT619" s="52"/>
      <c r="GU619" s="52"/>
      <c r="HP619" s="52"/>
      <c r="IK619" s="52"/>
      <c r="JH619" s="52"/>
      <c r="KC619" s="52"/>
      <c r="KX619" s="52"/>
      <c r="LS619" s="52"/>
      <c r="MN619" s="69"/>
      <c r="MR619" s="139"/>
      <c r="MS619" s="140"/>
    </row>
    <row r="620" spans="3:357" s="53" customFormat="1" x14ac:dyDescent="0.15">
      <c r="C620" s="54"/>
      <c r="G620" s="55"/>
      <c r="H620" s="55"/>
      <c r="AC620" s="52"/>
      <c r="AX620" s="52"/>
      <c r="CN620" s="52"/>
      <c r="ED620" s="52"/>
      <c r="EY620" s="52"/>
      <c r="FT620" s="52"/>
      <c r="GS620" s="52"/>
      <c r="GT620" s="52"/>
      <c r="GU620" s="52"/>
      <c r="HP620" s="52"/>
      <c r="IK620" s="52"/>
      <c r="JH620" s="52"/>
      <c r="KC620" s="52"/>
      <c r="KX620" s="52"/>
      <c r="LS620" s="52"/>
      <c r="MN620" s="69"/>
      <c r="MR620" s="139"/>
      <c r="MS620" s="140"/>
    </row>
    <row r="621" spans="3:357" s="53" customFormat="1" x14ac:dyDescent="0.15">
      <c r="C621" s="54"/>
      <c r="G621" s="55"/>
      <c r="H621" s="55"/>
      <c r="AC621" s="52"/>
      <c r="AX621" s="52"/>
      <c r="CN621" s="52"/>
      <c r="ED621" s="52"/>
      <c r="EY621" s="52"/>
      <c r="FT621" s="52"/>
      <c r="GS621" s="52"/>
      <c r="GT621" s="52"/>
      <c r="GU621" s="52"/>
      <c r="HP621" s="52"/>
      <c r="IK621" s="52"/>
      <c r="JH621" s="52"/>
      <c r="KC621" s="52"/>
      <c r="KX621" s="52"/>
      <c r="LS621" s="52"/>
      <c r="MN621" s="69"/>
      <c r="MR621" s="139"/>
      <c r="MS621" s="140"/>
    </row>
    <row r="622" spans="3:357" s="53" customFormat="1" x14ac:dyDescent="0.15">
      <c r="C622" s="54"/>
      <c r="G622" s="55"/>
      <c r="H622" s="55"/>
      <c r="AC622" s="52"/>
      <c r="AX622" s="52"/>
      <c r="CN622" s="52"/>
      <c r="ED622" s="52"/>
      <c r="EY622" s="52"/>
      <c r="FT622" s="52"/>
      <c r="GS622" s="52"/>
      <c r="GT622" s="52"/>
      <c r="GU622" s="52"/>
      <c r="HP622" s="52"/>
      <c r="IK622" s="52"/>
      <c r="JH622" s="52"/>
      <c r="KC622" s="52"/>
      <c r="KX622" s="52"/>
      <c r="LS622" s="52"/>
      <c r="MN622" s="69"/>
      <c r="MR622" s="139"/>
      <c r="MS622" s="140"/>
    </row>
    <row r="623" spans="3:357" s="53" customFormat="1" x14ac:dyDescent="0.15">
      <c r="C623" s="54"/>
      <c r="G623" s="55"/>
      <c r="H623" s="55"/>
      <c r="AC623" s="52"/>
      <c r="AX623" s="52"/>
      <c r="CN623" s="52"/>
      <c r="ED623" s="52"/>
      <c r="EY623" s="52"/>
      <c r="FT623" s="52"/>
      <c r="GS623" s="52"/>
      <c r="GT623" s="52"/>
      <c r="GU623" s="52"/>
      <c r="HP623" s="52"/>
      <c r="IK623" s="52"/>
      <c r="JH623" s="52"/>
      <c r="KC623" s="52"/>
      <c r="KX623" s="52"/>
      <c r="LS623" s="52"/>
      <c r="MN623" s="69"/>
      <c r="MR623" s="139"/>
      <c r="MS623" s="140"/>
    </row>
    <row r="624" spans="3:357" s="53" customFormat="1" x14ac:dyDescent="0.15">
      <c r="C624" s="54"/>
      <c r="G624" s="55"/>
      <c r="H624" s="55"/>
      <c r="AC624" s="52"/>
      <c r="AX624" s="52"/>
      <c r="CN624" s="52"/>
      <c r="ED624" s="52"/>
      <c r="EY624" s="52"/>
      <c r="FT624" s="52"/>
      <c r="GS624" s="52"/>
      <c r="GT624" s="52"/>
      <c r="GU624" s="52"/>
      <c r="HP624" s="52"/>
      <c r="IK624" s="52"/>
      <c r="JH624" s="52"/>
      <c r="KC624" s="52"/>
      <c r="KX624" s="52"/>
      <c r="LS624" s="52"/>
      <c r="MN624" s="69"/>
      <c r="MR624" s="139"/>
      <c r="MS624" s="140"/>
    </row>
    <row r="625" spans="3:357" s="53" customFormat="1" x14ac:dyDescent="0.15">
      <c r="C625" s="54"/>
      <c r="G625" s="55"/>
      <c r="H625" s="55"/>
      <c r="AC625" s="52"/>
      <c r="AX625" s="52"/>
      <c r="CN625" s="52"/>
      <c r="ED625" s="52"/>
      <c r="EY625" s="52"/>
      <c r="FT625" s="52"/>
      <c r="GS625" s="52"/>
      <c r="GT625" s="52"/>
      <c r="GU625" s="52"/>
      <c r="HP625" s="52"/>
      <c r="IK625" s="52"/>
      <c r="JH625" s="52"/>
      <c r="KC625" s="52"/>
      <c r="KX625" s="52"/>
      <c r="LS625" s="52"/>
      <c r="MN625" s="69"/>
      <c r="MR625" s="139"/>
      <c r="MS625" s="140"/>
    </row>
    <row r="626" spans="3:357" s="53" customFormat="1" x14ac:dyDescent="0.15">
      <c r="C626" s="54"/>
      <c r="G626" s="55"/>
      <c r="H626" s="55"/>
      <c r="AC626" s="52"/>
      <c r="AX626" s="52"/>
      <c r="CN626" s="52"/>
      <c r="ED626" s="52"/>
      <c r="EY626" s="52"/>
      <c r="FT626" s="52"/>
      <c r="GS626" s="52"/>
      <c r="GT626" s="52"/>
      <c r="GU626" s="52"/>
      <c r="HP626" s="52"/>
      <c r="IK626" s="52"/>
      <c r="JH626" s="52"/>
      <c r="KC626" s="52"/>
      <c r="KX626" s="52"/>
      <c r="LS626" s="52"/>
      <c r="MN626" s="69"/>
      <c r="MR626" s="139"/>
      <c r="MS626" s="140"/>
    </row>
    <row r="627" spans="3:357" s="53" customFormat="1" x14ac:dyDescent="0.15">
      <c r="C627" s="54"/>
      <c r="G627" s="55"/>
      <c r="H627" s="55"/>
      <c r="AC627" s="52"/>
      <c r="AX627" s="52"/>
      <c r="CN627" s="52"/>
      <c r="ED627" s="52"/>
      <c r="EY627" s="52"/>
      <c r="FT627" s="52"/>
      <c r="GS627" s="52"/>
      <c r="GT627" s="52"/>
      <c r="GU627" s="52"/>
      <c r="HP627" s="52"/>
      <c r="IK627" s="52"/>
      <c r="JH627" s="52"/>
      <c r="KC627" s="52"/>
      <c r="KX627" s="52"/>
      <c r="LS627" s="52"/>
      <c r="MN627" s="69"/>
      <c r="MR627" s="139"/>
      <c r="MS627" s="140"/>
    </row>
    <row r="628" spans="3:357" s="53" customFormat="1" x14ac:dyDescent="0.15">
      <c r="C628" s="54"/>
      <c r="G628" s="55"/>
      <c r="H628" s="55"/>
      <c r="AC628" s="52"/>
      <c r="AX628" s="52"/>
      <c r="CN628" s="52"/>
      <c r="ED628" s="52"/>
      <c r="EY628" s="52"/>
      <c r="FT628" s="52"/>
      <c r="GS628" s="52"/>
      <c r="GT628" s="52"/>
      <c r="GU628" s="52"/>
      <c r="HP628" s="52"/>
      <c r="IK628" s="52"/>
      <c r="JH628" s="52"/>
      <c r="KC628" s="52"/>
      <c r="KX628" s="52"/>
      <c r="LS628" s="52"/>
      <c r="MN628" s="69"/>
      <c r="MR628" s="139"/>
      <c r="MS628" s="140"/>
    </row>
    <row r="629" spans="3:357" s="53" customFormat="1" x14ac:dyDescent="0.15">
      <c r="C629" s="54"/>
      <c r="G629" s="55"/>
      <c r="H629" s="55"/>
      <c r="AC629" s="52"/>
      <c r="AX629" s="52"/>
      <c r="CN629" s="52"/>
      <c r="ED629" s="52"/>
      <c r="EY629" s="52"/>
      <c r="FT629" s="52"/>
      <c r="GS629" s="52"/>
      <c r="GT629" s="52"/>
      <c r="GU629" s="52"/>
      <c r="HP629" s="52"/>
      <c r="IK629" s="52"/>
      <c r="JH629" s="52"/>
      <c r="KC629" s="52"/>
      <c r="KX629" s="52"/>
      <c r="LS629" s="52"/>
      <c r="MN629" s="69"/>
      <c r="MR629" s="139"/>
      <c r="MS629" s="140"/>
    </row>
    <row r="630" spans="3:357" s="53" customFormat="1" x14ac:dyDescent="0.15">
      <c r="C630" s="54"/>
      <c r="G630" s="55"/>
      <c r="H630" s="55"/>
      <c r="AC630" s="52"/>
      <c r="AX630" s="52"/>
      <c r="CN630" s="52"/>
      <c r="ED630" s="52"/>
      <c r="EY630" s="52"/>
      <c r="FT630" s="52"/>
      <c r="GS630" s="52"/>
      <c r="GT630" s="52"/>
      <c r="GU630" s="52"/>
      <c r="HP630" s="52"/>
      <c r="IK630" s="52"/>
      <c r="JH630" s="52"/>
      <c r="KC630" s="52"/>
      <c r="KX630" s="52"/>
      <c r="LS630" s="52"/>
      <c r="MN630" s="69"/>
      <c r="MR630" s="139"/>
      <c r="MS630" s="140"/>
    </row>
    <row r="631" spans="3:357" s="53" customFormat="1" x14ac:dyDescent="0.15">
      <c r="C631" s="54"/>
      <c r="G631" s="55"/>
      <c r="H631" s="55"/>
      <c r="AC631" s="52"/>
      <c r="AX631" s="52"/>
      <c r="CN631" s="52"/>
      <c r="ED631" s="52"/>
      <c r="EY631" s="52"/>
      <c r="FT631" s="52"/>
      <c r="GS631" s="52"/>
      <c r="GT631" s="52"/>
      <c r="GU631" s="52"/>
      <c r="HP631" s="52"/>
      <c r="IK631" s="52"/>
      <c r="JH631" s="52"/>
      <c r="KC631" s="52"/>
      <c r="KX631" s="52"/>
      <c r="LS631" s="52"/>
      <c r="MN631" s="69"/>
      <c r="MR631" s="139"/>
      <c r="MS631" s="140"/>
    </row>
    <row r="632" spans="3:357" s="53" customFormat="1" x14ac:dyDescent="0.15">
      <c r="C632" s="54"/>
      <c r="G632" s="55"/>
      <c r="H632" s="55"/>
      <c r="AC632" s="52"/>
      <c r="AX632" s="52"/>
      <c r="CN632" s="52"/>
      <c r="ED632" s="52"/>
      <c r="EY632" s="52"/>
      <c r="FT632" s="52"/>
      <c r="GS632" s="52"/>
      <c r="GT632" s="52"/>
      <c r="GU632" s="52"/>
      <c r="HP632" s="52"/>
      <c r="IK632" s="52"/>
      <c r="JH632" s="52"/>
      <c r="KC632" s="52"/>
      <c r="KX632" s="52"/>
      <c r="LS632" s="52"/>
      <c r="MN632" s="69"/>
      <c r="MR632" s="139"/>
      <c r="MS632" s="140"/>
    </row>
    <row r="633" spans="3:357" s="53" customFormat="1" x14ac:dyDescent="0.15">
      <c r="C633" s="54"/>
      <c r="G633" s="55"/>
      <c r="H633" s="55"/>
      <c r="AC633" s="52"/>
      <c r="AX633" s="52"/>
      <c r="CN633" s="52"/>
      <c r="ED633" s="52"/>
      <c r="EY633" s="52"/>
      <c r="FT633" s="52"/>
      <c r="GS633" s="52"/>
      <c r="GT633" s="52"/>
      <c r="GU633" s="52"/>
      <c r="HP633" s="52"/>
      <c r="IK633" s="52"/>
      <c r="JH633" s="52"/>
      <c r="KC633" s="52"/>
      <c r="KX633" s="52"/>
      <c r="LS633" s="52"/>
      <c r="MN633" s="69"/>
      <c r="MR633" s="139"/>
      <c r="MS633" s="140"/>
    </row>
    <row r="634" spans="3:357" s="53" customFormat="1" x14ac:dyDescent="0.15">
      <c r="C634" s="54"/>
      <c r="G634" s="55"/>
      <c r="H634" s="55"/>
      <c r="AC634" s="52"/>
      <c r="AX634" s="52"/>
      <c r="CN634" s="52"/>
      <c r="ED634" s="52"/>
      <c r="EY634" s="52"/>
      <c r="FT634" s="52"/>
      <c r="GS634" s="52"/>
      <c r="GT634" s="52"/>
      <c r="GU634" s="52"/>
      <c r="HP634" s="52"/>
      <c r="IK634" s="52"/>
      <c r="JH634" s="52"/>
      <c r="KC634" s="52"/>
      <c r="KX634" s="52"/>
      <c r="LS634" s="52"/>
      <c r="MN634" s="69"/>
      <c r="MR634" s="139"/>
      <c r="MS634" s="140"/>
    </row>
    <row r="635" spans="3:357" s="53" customFormat="1" x14ac:dyDescent="0.15">
      <c r="C635" s="54"/>
      <c r="G635" s="55"/>
      <c r="H635" s="55"/>
      <c r="AC635" s="52"/>
      <c r="AX635" s="52"/>
      <c r="CN635" s="52"/>
      <c r="ED635" s="52"/>
      <c r="EY635" s="52"/>
      <c r="FT635" s="52"/>
      <c r="GS635" s="52"/>
      <c r="GT635" s="52"/>
      <c r="GU635" s="52"/>
      <c r="HP635" s="52"/>
      <c r="IK635" s="52"/>
      <c r="JH635" s="52"/>
      <c r="KC635" s="52"/>
      <c r="KX635" s="52"/>
      <c r="LS635" s="52"/>
      <c r="MN635" s="69"/>
      <c r="MR635" s="139"/>
      <c r="MS635" s="140"/>
    </row>
    <row r="636" spans="3:357" s="53" customFormat="1" x14ac:dyDescent="0.15">
      <c r="C636" s="54"/>
      <c r="G636" s="55"/>
      <c r="H636" s="55"/>
      <c r="AC636" s="52"/>
      <c r="AX636" s="52"/>
      <c r="CN636" s="52"/>
      <c r="ED636" s="52"/>
      <c r="EY636" s="52"/>
      <c r="FT636" s="52"/>
      <c r="GS636" s="52"/>
      <c r="GT636" s="52"/>
      <c r="GU636" s="52"/>
      <c r="HP636" s="52"/>
      <c r="IK636" s="52"/>
      <c r="JH636" s="52"/>
      <c r="KC636" s="52"/>
      <c r="KX636" s="52"/>
      <c r="LS636" s="52"/>
      <c r="MN636" s="69"/>
      <c r="MR636" s="139"/>
      <c r="MS636" s="140"/>
    </row>
    <row r="637" spans="3:357" s="53" customFormat="1" x14ac:dyDescent="0.15">
      <c r="C637" s="54"/>
      <c r="G637" s="55"/>
      <c r="H637" s="55"/>
      <c r="AC637" s="52"/>
      <c r="AX637" s="52"/>
      <c r="CN637" s="52"/>
      <c r="ED637" s="52"/>
      <c r="EY637" s="52"/>
      <c r="FT637" s="52"/>
      <c r="GS637" s="52"/>
      <c r="GT637" s="52"/>
      <c r="GU637" s="52"/>
      <c r="HP637" s="52"/>
      <c r="IK637" s="52"/>
      <c r="JH637" s="52"/>
      <c r="KC637" s="52"/>
      <c r="KX637" s="52"/>
      <c r="LS637" s="52"/>
      <c r="MN637" s="69"/>
      <c r="MR637" s="139"/>
      <c r="MS637" s="140"/>
    </row>
    <row r="638" spans="3:357" s="53" customFormat="1" x14ac:dyDescent="0.15">
      <c r="C638" s="54"/>
      <c r="G638" s="55"/>
      <c r="H638" s="55"/>
      <c r="AC638" s="52"/>
      <c r="AX638" s="52"/>
      <c r="CN638" s="52"/>
      <c r="ED638" s="52"/>
      <c r="EY638" s="52"/>
      <c r="FT638" s="52"/>
      <c r="GS638" s="52"/>
      <c r="GT638" s="52"/>
      <c r="GU638" s="52"/>
      <c r="HP638" s="52"/>
      <c r="IK638" s="52"/>
      <c r="JH638" s="52"/>
      <c r="KC638" s="52"/>
      <c r="KX638" s="52"/>
      <c r="LS638" s="52"/>
      <c r="MN638" s="69"/>
      <c r="MR638" s="139"/>
      <c r="MS638" s="140"/>
    </row>
    <row r="639" spans="3:357" s="53" customFormat="1" x14ac:dyDescent="0.15">
      <c r="C639" s="54"/>
      <c r="G639" s="55"/>
      <c r="H639" s="55"/>
      <c r="AC639" s="52"/>
      <c r="AX639" s="52"/>
      <c r="CN639" s="52"/>
      <c r="ED639" s="52"/>
      <c r="EY639" s="52"/>
      <c r="FT639" s="52"/>
      <c r="GS639" s="52"/>
      <c r="GT639" s="52"/>
      <c r="GU639" s="52"/>
      <c r="HP639" s="52"/>
      <c r="IK639" s="52"/>
      <c r="JH639" s="52"/>
      <c r="KC639" s="52"/>
      <c r="KX639" s="52"/>
      <c r="LS639" s="52"/>
      <c r="MN639" s="69"/>
      <c r="MR639" s="139"/>
      <c r="MS639" s="140"/>
    </row>
    <row r="640" spans="3:357" s="53" customFormat="1" x14ac:dyDescent="0.15">
      <c r="C640" s="54"/>
      <c r="G640" s="55"/>
      <c r="H640" s="55"/>
      <c r="AC640" s="52"/>
      <c r="AX640" s="52"/>
      <c r="CN640" s="52"/>
      <c r="ED640" s="52"/>
      <c r="EY640" s="52"/>
      <c r="FT640" s="52"/>
      <c r="GS640" s="52"/>
      <c r="GT640" s="52"/>
      <c r="GU640" s="52"/>
      <c r="HP640" s="52"/>
      <c r="IK640" s="52"/>
      <c r="JH640" s="52"/>
      <c r="KC640" s="52"/>
      <c r="KX640" s="52"/>
      <c r="LS640" s="52"/>
      <c r="MN640" s="69"/>
      <c r="MR640" s="139"/>
      <c r="MS640" s="140"/>
    </row>
    <row r="641" spans="3:357" s="53" customFormat="1" x14ac:dyDescent="0.15">
      <c r="C641" s="54"/>
      <c r="G641" s="55"/>
      <c r="H641" s="55"/>
      <c r="AC641" s="52"/>
      <c r="AX641" s="52"/>
      <c r="CN641" s="52"/>
      <c r="ED641" s="52"/>
      <c r="EY641" s="52"/>
      <c r="FT641" s="52"/>
      <c r="GS641" s="52"/>
      <c r="GT641" s="52"/>
      <c r="GU641" s="52"/>
      <c r="HP641" s="52"/>
      <c r="IK641" s="52"/>
      <c r="JH641" s="52"/>
      <c r="KC641" s="52"/>
      <c r="KX641" s="52"/>
      <c r="LS641" s="52"/>
      <c r="MN641" s="69"/>
      <c r="MR641" s="139"/>
      <c r="MS641" s="140"/>
    </row>
    <row r="642" spans="3:357" s="53" customFormat="1" x14ac:dyDescent="0.15">
      <c r="C642" s="54"/>
      <c r="G642" s="55"/>
      <c r="H642" s="55"/>
      <c r="AC642" s="52"/>
      <c r="AX642" s="52"/>
      <c r="CN642" s="52"/>
      <c r="ED642" s="52"/>
      <c r="EY642" s="52"/>
      <c r="FT642" s="52"/>
      <c r="GS642" s="52"/>
      <c r="GT642" s="52"/>
      <c r="GU642" s="52"/>
      <c r="HP642" s="52"/>
      <c r="IK642" s="52"/>
      <c r="JH642" s="52"/>
      <c r="KC642" s="52"/>
      <c r="KX642" s="52"/>
      <c r="LS642" s="52"/>
      <c r="MN642" s="69"/>
      <c r="MR642" s="139"/>
      <c r="MS642" s="140"/>
    </row>
    <row r="643" spans="3:357" s="53" customFormat="1" x14ac:dyDescent="0.15">
      <c r="C643" s="54"/>
      <c r="G643" s="55"/>
      <c r="H643" s="55"/>
      <c r="AC643" s="52"/>
      <c r="AX643" s="52"/>
      <c r="CN643" s="52"/>
      <c r="ED643" s="52"/>
      <c r="EY643" s="52"/>
      <c r="FT643" s="52"/>
      <c r="GS643" s="52"/>
      <c r="GT643" s="52"/>
      <c r="GU643" s="52"/>
      <c r="HP643" s="52"/>
      <c r="IK643" s="52"/>
      <c r="JH643" s="52"/>
      <c r="KC643" s="52"/>
      <c r="KX643" s="52"/>
      <c r="LS643" s="52"/>
      <c r="MN643" s="69"/>
      <c r="MR643" s="139"/>
      <c r="MS643" s="140"/>
    </row>
    <row r="644" spans="3:357" s="53" customFormat="1" x14ac:dyDescent="0.15">
      <c r="C644" s="54"/>
      <c r="G644" s="55"/>
      <c r="H644" s="55"/>
      <c r="AC644" s="52"/>
      <c r="AX644" s="52"/>
      <c r="CN644" s="52"/>
      <c r="ED644" s="52"/>
      <c r="EY644" s="52"/>
      <c r="FT644" s="52"/>
      <c r="GS644" s="52"/>
      <c r="GT644" s="52"/>
      <c r="GU644" s="52"/>
      <c r="HP644" s="52"/>
      <c r="IK644" s="52"/>
      <c r="JH644" s="52"/>
      <c r="KC644" s="52"/>
      <c r="KX644" s="52"/>
      <c r="LS644" s="52"/>
      <c r="MN644" s="69"/>
      <c r="MR644" s="139"/>
      <c r="MS644" s="140"/>
    </row>
    <row r="645" spans="3:357" s="53" customFormat="1" x14ac:dyDescent="0.15">
      <c r="C645" s="54"/>
      <c r="G645" s="55"/>
      <c r="H645" s="55"/>
      <c r="AC645" s="52"/>
      <c r="AX645" s="52"/>
      <c r="CN645" s="52"/>
      <c r="ED645" s="52"/>
      <c r="EY645" s="52"/>
      <c r="FT645" s="52"/>
      <c r="GS645" s="52"/>
      <c r="GT645" s="52"/>
      <c r="GU645" s="52"/>
      <c r="HP645" s="52"/>
      <c r="IK645" s="52"/>
      <c r="JH645" s="52"/>
      <c r="KC645" s="52"/>
      <c r="KX645" s="52"/>
      <c r="LS645" s="52"/>
      <c r="MN645" s="69"/>
      <c r="MR645" s="139"/>
      <c r="MS645" s="140"/>
    </row>
    <row r="646" spans="3:357" s="53" customFormat="1" x14ac:dyDescent="0.15">
      <c r="C646" s="54"/>
      <c r="G646" s="55"/>
      <c r="H646" s="55"/>
      <c r="AC646" s="52"/>
      <c r="AX646" s="52"/>
      <c r="CN646" s="52"/>
      <c r="ED646" s="52"/>
      <c r="EY646" s="52"/>
      <c r="FT646" s="52"/>
      <c r="GS646" s="52"/>
      <c r="GT646" s="52"/>
      <c r="GU646" s="52"/>
      <c r="HP646" s="52"/>
      <c r="IK646" s="52"/>
      <c r="JH646" s="52"/>
      <c r="KC646" s="52"/>
      <c r="KX646" s="52"/>
      <c r="LS646" s="52"/>
      <c r="MN646" s="69"/>
      <c r="MR646" s="139"/>
      <c r="MS646" s="140"/>
    </row>
    <row r="647" spans="3:357" s="53" customFormat="1" x14ac:dyDescent="0.15">
      <c r="C647" s="54"/>
      <c r="G647" s="55"/>
      <c r="H647" s="55"/>
      <c r="AC647" s="52"/>
      <c r="AX647" s="52"/>
      <c r="CN647" s="52"/>
      <c r="ED647" s="52"/>
      <c r="EY647" s="52"/>
      <c r="FT647" s="52"/>
      <c r="GS647" s="52"/>
      <c r="GT647" s="52"/>
      <c r="GU647" s="52"/>
      <c r="HP647" s="52"/>
      <c r="IK647" s="52"/>
      <c r="JH647" s="52"/>
      <c r="KC647" s="52"/>
      <c r="KX647" s="52"/>
      <c r="LS647" s="52"/>
      <c r="MN647" s="69"/>
      <c r="MR647" s="139"/>
      <c r="MS647" s="140"/>
    </row>
    <row r="648" spans="3:357" s="53" customFormat="1" x14ac:dyDescent="0.15">
      <c r="C648" s="54"/>
      <c r="G648" s="55"/>
      <c r="H648" s="55"/>
      <c r="AC648" s="52"/>
      <c r="AX648" s="52"/>
      <c r="CN648" s="52"/>
      <c r="ED648" s="52"/>
      <c r="EY648" s="52"/>
      <c r="FT648" s="52"/>
      <c r="GS648" s="52"/>
      <c r="GT648" s="52"/>
      <c r="GU648" s="52"/>
      <c r="HP648" s="52"/>
      <c r="IK648" s="52"/>
      <c r="JH648" s="52"/>
      <c r="KC648" s="52"/>
      <c r="KX648" s="52"/>
      <c r="LS648" s="52"/>
      <c r="MN648" s="69"/>
      <c r="MR648" s="139"/>
      <c r="MS648" s="140"/>
    </row>
    <row r="649" spans="3:357" s="53" customFormat="1" x14ac:dyDescent="0.15">
      <c r="C649" s="54"/>
      <c r="G649" s="55"/>
      <c r="H649" s="55"/>
      <c r="AC649" s="52"/>
      <c r="AX649" s="52"/>
      <c r="CN649" s="52"/>
      <c r="ED649" s="52"/>
      <c r="EY649" s="52"/>
      <c r="FT649" s="52"/>
      <c r="GS649" s="52"/>
      <c r="GT649" s="52"/>
      <c r="GU649" s="52"/>
      <c r="HP649" s="52"/>
      <c r="IK649" s="52"/>
      <c r="JH649" s="52"/>
      <c r="KC649" s="52"/>
      <c r="KX649" s="52"/>
      <c r="LS649" s="52"/>
      <c r="MN649" s="69"/>
      <c r="MR649" s="139"/>
      <c r="MS649" s="140"/>
    </row>
    <row r="650" spans="3:357" s="53" customFormat="1" x14ac:dyDescent="0.15">
      <c r="C650" s="54"/>
      <c r="G650" s="55"/>
      <c r="H650" s="55"/>
      <c r="AC650" s="52"/>
      <c r="AX650" s="52"/>
      <c r="CN650" s="52"/>
      <c r="ED650" s="52"/>
      <c r="EY650" s="52"/>
      <c r="FT650" s="52"/>
      <c r="GS650" s="52"/>
      <c r="GT650" s="52"/>
      <c r="GU650" s="52"/>
      <c r="HP650" s="52"/>
      <c r="IK650" s="52"/>
      <c r="JH650" s="52"/>
      <c r="KC650" s="52"/>
      <c r="KX650" s="52"/>
      <c r="LS650" s="52"/>
      <c r="MN650" s="69"/>
      <c r="MR650" s="139"/>
      <c r="MS650" s="140"/>
    </row>
    <row r="651" spans="3:357" s="53" customFormat="1" x14ac:dyDescent="0.15">
      <c r="C651" s="54"/>
      <c r="G651" s="55"/>
      <c r="H651" s="55"/>
      <c r="AC651" s="52"/>
      <c r="AX651" s="52"/>
      <c r="CN651" s="52"/>
      <c r="ED651" s="52"/>
      <c r="EY651" s="52"/>
      <c r="FT651" s="52"/>
      <c r="GS651" s="52"/>
      <c r="GT651" s="52"/>
      <c r="GU651" s="52"/>
      <c r="HP651" s="52"/>
      <c r="IK651" s="52"/>
      <c r="JH651" s="52"/>
      <c r="KC651" s="52"/>
      <c r="KX651" s="52"/>
      <c r="LS651" s="52"/>
      <c r="MN651" s="69"/>
      <c r="MR651" s="139"/>
      <c r="MS651" s="140"/>
    </row>
    <row r="652" spans="3:357" s="53" customFormat="1" x14ac:dyDescent="0.15">
      <c r="C652" s="54"/>
      <c r="G652" s="55"/>
      <c r="H652" s="55"/>
      <c r="AC652" s="52"/>
      <c r="AX652" s="52"/>
      <c r="CN652" s="52"/>
      <c r="ED652" s="52"/>
      <c r="EY652" s="52"/>
      <c r="FT652" s="52"/>
      <c r="GS652" s="52"/>
      <c r="GT652" s="52"/>
      <c r="GU652" s="52"/>
      <c r="HP652" s="52"/>
      <c r="IK652" s="52"/>
      <c r="JH652" s="52"/>
      <c r="KC652" s="52"/>
      <c r="KX652" s="52"/>
      <c r="LS652" s="52"/>
      <c r="MN652" s="69"/>
      <c r="MR652" s="139"/>
      <c r="MS652" s="140"/>
    </row>
    <row r="653" spans="3:357" s="53" customFormat="1" x14ac:dyDescent="0.15">
      <c r="C653" s="54"/>
      <c r="G653" s="55"/>
      <c r="H653" s="55"/>
      <c r="AC653" s="52"/>
      <c r="AX653" s="52"/>
      <c r="CN653" s="52"/>
      <c r="ED653" s="52"/>
      <c r="EY653" s="52"/>
      <c r="FT653" s="52"/>
      <c r="GS653" s="52"/>
      <c r="GT653" s="52"/>
      <c r="GU653" s="52"/>
      <c r="HP653" s="52"/>
      <c r="IK653" s="52"/>
      <c r="JH653" s="52"/>
      <c r="KC653" s="52"/>
      <c r="KX653" s="52"/>
      <c r="LS653" s="52"/>
      <c r="MN653" s="69"/>
      <c r="MR653" s="139"/>
      <c r="MS653" s="140"/>
    </row>
    <row r="654" spans="3:357" s="53" customFormat="1" x14ac:dyDescent="0.15">
      <c r="C654" s="54"/>
      <c r="G654" s="55"/>
      <c r="H654" s="55"/>
      <c r="AC654" s="52"/>
      <c r="AX654" s="52"/>
      <c r="CN654" s="52"/>
      <c r="ED654" s="52"/>
      <c r="EY654" s="52"/>
      <c r="FT654" s="52"/>
      <c r="GS654" s="52"/>
      <c r="GT654" s="52"/>
      <c r="GU654" s="52"/>
      <c r="HP654" s="52"/>
      <c r="IK654" s="52"/>
      <c r="JH654" s="52"/>
      <c r="KC654" s="52"/>
      <c r="KX654" s="52"/>
      <c r="LS654" s="52"/>
      <c r="MN654" s="69"/>
      <c r="MR654" s="139"/>
      <c r="MS654" s="140"/>
    </row>
    <row r="655" spans="3:357" s="53" customFormat="1" x14ac:dyDescent="0.15">
      <c r="C655" s="54"/>
      <c r="G655" s="55"/>
      <c r="H655" s="55"/>
      <c r="AC655" s="52"/>
      <c r="AX655" s="52"/>
      <c r="CN655" s="52"/>
      <c r="ED655" s="52"/>
      <c r="EY655" s="52"/>
      <c r="FT655" s="52"/>
      <c r="GS655" s="52"/>
      <c r="GT655" s="52"/>
      <c r="GU655" s="52"/>
      <c r="HP655" s="52"/>
      <c r="IK655" s="52"/>
      <c r="JH655" s="52"/>
      <c r="KC655" s="52"/>
      <c r="KX655" s="52"/>
      <c r="LS655" s="52"/>
      <c r="MN655" s="69"/>
      <c r="MR655" s="139"/>
      <c r="MS655" s="140"/>
    </row>
    <row r="656" spans="3:357" s="53" customFormat="1" x14ac:dyDescent="0.15">
      <c r="C656" s="54"/>
      <c r="G656" s="55"/>
      <c r="H656" s="55"/>
      <c r="AC656" s="52"/>
      <c r="AX656" s="52"/>
      <c r="CN656" s="52"/>
      <c r="ED656" s="52"/>
      <c r="EY656" s="52"/>
      <c r="FT656" s="52"/>
      <c r="GS656" s="52"/>
      <c r="GT656" s="52"/>
      <c r="GU656" s="52"/>
      <c r="HP656" s="52"/>
      <c r="IK656" s="52"/>
      <c r="JH656" s="52"/>
      <c r="KC656" s="52"/>
      <c r="KX656" s="52"/>
      <c r="LS656" s="52"/>
      <c r="MN656" s="69"/>
      <c r="MR656" s="139"/>
      <c r="MS656" s="140"/>
    </row>
    <row r="657" spans="3:357" s="53" customFormat="1" x14ac:dyDescent="0.15">
      <c r="C657" s="54"/>
      <c r="G657" s="55"/>
      <c r="H657" s="55"/>
      <c r="AC657" s="52"/>
      <c r="AX657" s="52"/>
      <c r="CN657" s="52"/>
      <c r="ED657" s="52"/>
      <c r="EY657" s="52"/>
      <c r="FT657" s="52"/>
      <c r="GS657" s="52"/>
      <c r="GT657" s="52"/>
      <c r="GU657" s="52"/>
      <c r="HP657" s="52"/>
      <c r="IK657" s="52"/>
      <c r="JH657" s="52"/>
      <c r="KC657" s="52"/>
      <c r="KX657" s="52"/>
      <c r="LS657" s="52"/>
      <c r="MN657" s="69"/>
      <c r="MR657" s="139"/>
      <c r="MS657" s="140"/>
    </row>
    <row r="658" spans="3:357" s="53" customFormat="1" x14ac:dyDescent="0.15">
      <c r="C658" s="54"/>
      <c r="G658" s="55"/>
      <c r="H658" s="55"/>
      <c r="AC658" s="52"/>
      <c r="AX658" s="52"/>
      <c r="CN658" s="52"/>
      <c r="ED658" s="52"/>
      <c r="EY658" s="52"/>
      <c r="FT658" s="52"/>
      <c r="GS658" s="52"/>
      <c r="GT658" s="52"/>
      <c r="GU658" s="52"/>
      <c r="HP658" s="52"/>
      <c r="IK658" s="52"/>
      <c r="JH658" s="52"/>
      <c r="KC658" s="52"/>
      <c r="KX658" s="52"/>
      <c r="LS658" s="52"/>
      <c r="MN658" s="69"/>
      <c r="MR658" s="139"/>
      <c r="MS658" s="140"/>
    </row>
    <row r="659" spans="3:357" s="53" customFormat="1" x14ac:dyDescent="0.15">
      <c r="C659" s="54"/>
      <c r="G659" s="55"/>
      <c r="H659" s="55"/>
      <c r="AC659" s="52"/>
      <c r="AX659" s="52"/>
      <c r="CN659" s="52"/>
      <c r="ED659" s="52"/>
      <c r="EY659" s="52"/>
      <c r="FT659" s="52"/>
      <c r="GS659" s="52"/>
      <c r="GT659" s="52"/>
      <c r="GU659" s="52"/>
      <c r="HP659" s="52"/>
      <c r="IK659" s="52"/>
      <c r="JH659" s="52"/>
      <c r="KC659" s="52"/>
      <c r="KX659" s="52"/>
      <c r="LS659" s="52"/>
      <c r="MN659" s="69"/>
      <c r="MR659" s="139"/>
      <c r="MS659" s="140"/>
    </row>
    <row r="660" spans="3:357" s="53" customFormat="1" x14ac:dyDescent="0.15">
      <c r="C660" s="54"/>
      <c r="G660" s="55"/>
      <c r="H660" s="55"/>
      <c r="AC660" s="52"/>
      <c r="AX660" s="52"/>
      <c r="CN660" s="52"/>
      <c r="ED660" s="52"/>
      <c r="EY660" s="52"/>
      <c r="FT660" s="52"/>
      <c r="GS660" s="52"/>
      <c r="GT660" s="52"/>
      <c r="GU660" s="52"/>
      <c r="HP660" s="52"/>
      <c r="IK660" s="52"/>
      <c r="JH660" s="52"/>
      <c r="KC660" s="52"/>
      <c r="KX660" s="52"/>
      <c r="LS660" s="52"/>
      <c r="MN660" s="69"/>
      <c r="MR660" s="139"/>
      <c r="MS660" s="140"/>
    </row>
    <row r="661" spans="3:357" s="53" customFormat="1" x14ac:dyDescent="0.15">
      <c r="C661" s="54"/>
      <c r="G661" s="55"/>
      <c r="H661" s="55"/>
      <c r="AC661" s="52"/>
      <c r="AX661" s="52"/>
      <c r="CN661" s="52"/>
      <c r="ED661" s="52"/>
      <c r="EY661" s="52"/>
      <c r="FT661" s="52"/>
      <c r="GS661" s="52"/>
      <c r="GT661" s="52"/>
      <c r="GU661" s="52"/>
      <c r="HP661" s="52"/>
      <c r="IK661" s="52"/>
      <c r="JH661" s="52"/>
      <c r="KC661" s="52"/>
      <c r="KX661" s="52"/>
      <c r="LS661" s="52"/>
      <c r="MN661" s="69"/>
      <c r="MR661" s="139"/>
      <c r="MS661" s="140"/>
    </row>
    <row r="662" spans="3:357" s="53" customFormat="1" x14ac:dyDescent="0.15">
      <c r="C662" s="54"/>
      <c r="G662" s="55"/>
      <c r="H662" s="55"/>
      <c r="AC662" s="52"/>
      <c r="AX662" s="52"/>
      <c r="CN662" s="52"/>
      <c r="ED662" s="52"/>
      <c r="EY662" s="52"/>
      <c r="FT662" s="52"/>
      <c r="GS662" s="52"/>
      <c r="GT662" s="52"/>
      <c r="GU662" s="52"/>
      <c r="HP662" s="52"/>
      <c r="IK662" s="52"/>
      <c r="JH662" s="52"/>
      <c r="KC662" s="52"/>
      <c r="KX662" s="52"/>
      <c r="LS662" s="52"/>
      <c r="MN662" s="69"/>
      <c r="MR662" s="139"/>
      <c r="MS662" s="140"/>
    </row>
    <row r="663" spans="3:357" s="53" customFormat="1" x14ac:dyDescent="0.15">
      <c r="C663" s="54"/>
      <c r="G663" s="55"/>
      <c r="H663" s="55"/>
      <c r="AC663" s="52"/>
      <c r="AX663" s="52"/>
      <c r="CN663" s="52"/>
      <c r="ED663" s="52"/>
      <c r="EY663" s="52"/>
      <c r="FT663" s="52"/>
      <c r="GS663" s="52"/>
      <c r="GT663" s="52"/>
      <c r="GU663" s="52"/>
      <c r="HP663" s="52"/>
      <c r="IK663" s="52"/>
      <c r="JH663" s="52"/>
      <c r="KC663" s="52"/>
      <c r="KX663" s="52"/>
      <c r="LS663" s="52"/>
      <c r="MN663" s="69"/>
      <c r="MR663" s="139"/>
      <c r="MS663" s="140"/>
    </row>
    <row r="664" spans="3:357" s="53" customFormat="1" x14ac:dyDescent="0.15">
      <c r="C664" s="54"/>
      <c r="G664" s="55"/>
      <c r="H664" s="55"/>
      <c r="AC664" s="52"/>
      <c r="AX664" s="52"/>
      <c r="CN664" s="52"/>
      <c r="ED664" s="52"/>
      <c r="EY664" s="52"/>
      <c r="FT664" s="52"/>
      <c r="GS664" s="52"/>
      <c r="GT664" s="52"/>
      <c r="GU664" s="52"/>
      <c r="HP664" s="52"/>
      <c r="IK664" s="52"/>
      <c r="JH664" s="52"/>
      <c r="KC664" s="52"/>
      <c r="KX664" s="52"/>
      <c r="LS664" s="52"/>
      <c r="MN664" s="69"/>
      <c r="MR664" s="139"/>
      <c r="MS664" s="140"/>
    </row>
    <row r="665" spans="3:357" s="53" customFormat="1" x14ac:dyDescent="0.15">
      <c r="C665" s="54"/>
      <c r="G665" s="55"/>
      <c r="H665" s="55"/>
      <c r="AC665" s="52"/>
      <c r="AX665" s="52"/>
      <c r="CN665" s="52"/>
      <c r="ED665" s="52"/>
      <c r="EY665" s="52"/>
      <c r="FT665" s="52"/>
      <c r="GS665" s="52"/>
      <c r="GT665" s="52"/>
      <c r="GU665" s="52"/>
      <c r="HP665" s="52"/>
      <c r="IK665" s="52"/>
      <c r="JH665" s="52"/>
      <c r="KC665" s="52"/>
      <c r="KX665" s="52"/>
      <c r="LS665" s="52"/>
      <c r="MN665" s="69"/>
      <c r="MR665" s="139"/>
      <c r="MS665" s="140"/>
    </row>
    <row r="666" spans="3:357" s="53" customFormat="1" x14ac:dyDescent="0.15">
      <c r="C666" s="54"/>
      <c r="G666" s="55"/>
      <c r="H666" s="55"/>
      <c r="AC666" s="52"/>
      <c r="AX666" s="52"/>
      <c r="CN666" s="52"/>
      <c r="ED666" s="52"/>
      <c r="EY666" s="52"/>
      <c r="FT666" s="52"/>
      <c r="GS666" s="52"/>
      <c r="GT666" s="52"/>
      <c r="GU666" s="52"/>
      <c r="HP666" s="52"/>
      <c r="IK666" s="52"/>
      <c r="JH666" s="52"/>
      <c r="KC666" s="52"/>
      <c r="KX666" s="52"/>
      <c r="LS666" s="52"/>
      <c r="MN666" s="69"/>
      <c r="MR666" s="139"/>
      <c r="MS666" s="140"/>
    </row>
    <row r="667" spans="3:357" s="53" customFormat="1" x14ac:dyDescent="0.15">
      <c r="C667" s="54"/>
      <c r="G667" s="55"/>
      <c r="H667" s="55"/>
      <c r="AC667" s="52"/>
      <c r="AX667" s="52"/>
      <c r="CN667" s="52"/>
      <c r="ED667" s="52"/>
      <c r="EY667" s="52"/>
      <c r="FT667" s="52"/>
      <c r="GS667" s="52"/>
      <c r="GT667" s="52"/>
      <c r="GU667" s="52"/>
      <c r="HP667" s="52"/>
      <c r="IK667" s="52"/>
      <c r="JH667" s="52"/>
      <c r="KC667" s="52"/>
      <c r="KX667" s="52"/>
      <c r="LS667" s="52"/>
      <c r="MN667" s="69"/>
      <c r="MR667" s="139"/>
      <c r="MS667" s="140"/>
    </row>
    <row r="668" spans="3:357" s="53" customFormat="1" x14ac:dyDescent="0.15">
      <c r="C668" s="54"/>
      <c r="G668" s="55"/>
      <c r="H668" s="55"/>
      <c r="AC668" s="52"/>
      <c r="AX668" s="52"/>
      <c r="CN668" s="52"/>
      <c r="ED668" s="52"/>
      <c r="EY668" s="52"/>
      <c r="FT668" s="52"/>
      <c r="GS668" s="52"/>
      <c r="GT668" s="52"/>
      <c r="GU668" s="52"/>
      <c r="HP668" s="52"/>
      <c r="IK668" s="52"/>
      <c r="JH668" s="52"/>
      <c r="KC668" s="52"/>
      <c r="KX668" s="52"/>
      <c r="LS668" s="52"/>
      <c r="MN668" s="69"/>
      <c r="MR668" s="139"/>
      <c r="MS668" s="140"/>
    </row>
    <row r="669" spans="3:357" s="53" customFormat="1" x14ac:dyDescent="0.15">
      <c r="C669" s="54"/>
      <c r="G669" s="55"/>
      <c r="H669" s="55"/>
      <c r="AC669" s="52"/>
      <c r="AX669" s="52"/>
      <c r="CN669" s="52"/>
      <c r="ED669" s="52"/>
      <c r="EY669" s="52"/>
      <c r="FT669" s="52"/>
      <c r="GS669" s="52"/>
      <c r="GT669" s="52"/>
      <c r="GU669" s="52"/>
      <c r="HP669" s="52"/>
      <c r="IK669" s="52"/>
      <c r="JH669" s="52"/>
      <c r="KC669" s="52"/>
      <c r="KX669" s="52"/>
      <c r="LS669" s="52"/>
      <c r="MN669" s="69"/>
      <c r="MR669" s="139"/>
      <c r="MS669" s="140"/>
    </row>
    <row r="670" spans="3:357" s="53" customFormat="1" x14ac:dyDescent="0.15">
      <c r="C670" s="54"/>
      <c r="G670" s="55"/>
      <c r="H670" s="55"/>
      <c r="AC670" s="52"/>
      <c r="AX670" s="52"/>
      <c r="CN670" s="52"/>
      <c r="ED670" s="52"/>
      <c r="EY670" s="52"/>
      <c r="FT670" s="52"/>
      <c r="GS670" s="52"/>
      <c r="GT670" s="52"/>
      <c r="GU670" s="52"/>
      <c r="HP670" s="52"/>
      <c r="IK670" s="52"/>
      <c r="JH670" s="52"/>
      <c r="KC670" s="52"/>
      <c r="KX670" s="52"/>
      <c r="LS670" s="52"/>
      <c r="MN670" s="69"/>
      <c r="MR670" s="139"/>
      <c r="MS670" s="140"/>
    </row>
    <row r="671" spans="3:357" s="53" customFormat="1" x14ac:dyDescent="0.15">
      <c r="C671" s="54"/>
      <c r="G671" s="55"/>
      <c r="H671" s="55"/>
      <c r="AC671" s="52"/>
      <c r="AX671" s="52"/>
      <c r="CN671" s="52"/>
      <c r="ED671" s="52"/>
      <c r="EY671" s="52"/>
      <c r="FT671" s="52"/>
      <c r="GS671" s="52"/>
      <c r="GT671" s="52"/>
      <c r="GU671" s="52"/>
      <c r="HP671" s="52"/>
      <c r="IK671" s="52"/>
      <c r="JH671" s="52"/>
      <c r="KC671" s="52"/>
      <c r="KX671" s="52"/>
      <c r="LS671" s="52"/>
      <c r="MN671" s="69"/>
      <c r="MR671" s="139"/>
      <c r="MS671" s="140"/>
    </row>
    <row r="672" spans="3:357" s="53" customFormat="1" x14ac:dyDescent="0.15">
      <c r="C672" s="54"/>
      <c r="G672" s="55"/>
      <c r="H672" s="55"/>
      <c r="AC672" s="52"/>
      <c r="AX672" s="52"/>
      <c r="CN672" s="52"/>
      <c r="ED672" s="52"/>
      <c r="EY672" s="52"/>
      <c r="FT672" s="52"/>
      <c r="GS672" s="52"/>
      <c r="GT672" s="52"/>
      <c r="GU672" s="52"/>
      <c r="HP672" s="52"/>
      <c r="IK672" s="52"/>
      <c r="JH672" s="52"/>
      <c r="KC672" s="52"/>
      <c r="KX672" s="52"/>
      <c r="LS672" s="52"/>
      <c r="MN672" s="69"/>
      <c r="MR672" s="139"/>
      <c r="MS672" s="140"/>
    </row>
    <row r="673" spans="3:357" s="53" customFormat="1" x14ac:dyDescent="0.15">
      <c r="C673" s="54"/>
      <c r="G673" s="55"/>
      <c r="H673" s="55"/>
      <c r="AC673" s="52"/>
      <c r="AX673" s="52"/>
      <c r="CN673" s="52"/>
      <c r="ED673" s="52"/>
      <c r="EY673" s="52"/>
      <c r="FT673" s="52"/>
      <c r="GS673" s="52"/>
      <c r="GT673" s="52"/>
      <c r="GU673" s="52"/>
      <c r="HP673" s="52"/>
      <c r="IK673" s="52"/>
      <c r="JH673" s="52"/>
      <c r="KC673" s="52"/>
      <c r="KX673" s="52"/>
      <c r="LS673" s="52"/>
      <c r="MN673" s="69"/>
      <c r="MR673" s="139"/>
      <c r="MS673" s="140"/>
    </row>
    <row r="674" spans="3:357" s="53" customFormat="1" x14ac:dyDescent="0.15">
      <c r="C674" s="54"/>
      <c r="G674" s="55"/>
      <c r="H674" s="55"/>
      <c r="AC674" s="52"/>
      <c r="AX674" s="52"/>
      <c r="CN674" s="52"/>
      <c r="ED674" s="52"/>
      <c r="EY674" s="52"/>
      <c r="FT674" s="52"/>
      <c r="GS674" s="52"/>
      <c r="GT674" s="52"/>
      <c r="GU674" s="52"/>
      <c r="HP674" s="52"/>
      <c r="IK674" s="52"/>
      <c r="JH674" s="52"/>
      <c r="KC674" s="52"/>
      <c r="KX674" s="52"/>
      <c r="LS674" s="52"/>
      <c r="MN674" s="69"/>
      <c r="MR674" s="139"/>
      <c r="MS674" s="140"/>
    </row>
    <row r="675" spans="3:357" s="53" customFormat="1" x14ac:dyDescent="0.15">
      <c r="C675" s="54"/>
      <c r="G675" s="55"/>
      <c r="H675" s="55"/>
      <c r="AC675" s="52"/>
      <c r="AX675" s="52"/>
      <c r="CN675" s="52"/>
      <c r="ED675" s="52"/>
      <c r="EY675" s="52"/>
      <c r="FT675" s="52"/>
      <c r="GS675" s="52"/>
      <c r="GT675" s="52"/>
      <c r="GU675" s="52"/>
      <c r="HP675" s="52"/>
      <c r="IK675" s="52"/>
      <c r="JH675" s="52"/>
      <c r="KC675" s="52"/>
      <c r="KX675" s="52"/>
      <c r="LS675" s="52"/>
      <c r="MN675" s="69"/>
      <c r="MR675" s="139"/>
      <c r="MS675" s="140"/>
    </row>
    <row r="676" spans="3:357" s="53" customFormat="1" x14ac:dyDescent="0.15">
      <c r="C676" s="54"/>
      <c r="G676" s="55"/>
      <c r="H676" s="55"/>
      <c r="AC676" s="52"/>
      <c r="AX676" s="52"/>
      <c r="CN676" s="52"/>
      <c r="ED676" s="52"/>
      <c r="EY676" s="52"/>
      <c r="FT676" s="52"/>
      <c r="GS676" s="52"/>
      <c r="GT676" s="52"/>
      <c r="GU676" s="52"/>
      <c r="HP676" s="52"/>
      <c r="IK676" s="52"/>
      <c r="JH676" s="52"/>
      <c r="KC676" s="52"/>
      <c r="KX676" s="52"/>
      <c r="LS676" s="52"/>
      <c r="MN676" s="69"/>
      <c r="MR676" s="139"/>
      <c r="MS676" s="140"/>
    </row>
    <row r="677" spans="3:357" s="53" customFormat="1" x14ac:dyDescent="0.15">
      <c r="C677" s="54"/>
      <c r="G677" s="55"/>
      <c r="H677" s="55"/>
      <c r="AC677" s="52"/>
      <c r="AX677" s="52"/>
      <c r="CN677" s="52"/>
      <c r="ED677" s="52"/>
      <c r="EY677" s="52"/>
      <c r="FT677" s="52"/>
      <c r="GS677" s="52"/>
      <c r="GT677" s="52"/>
      <c r="GU677" s="52"/>
      <c r="HP677" s="52"/>
      <c r="IK677" s="52"/>
      <c r="JH677" s="52"/>
      <c r="KC677" s="52"/>
      <c r="KX677" s="52"/>
      <c r="LS677" s="52"/>
      <c r="MN677" s="69"/>
      <c r="MR677" s="139"/>
      <c r="MS677" s="140"/>
    </row>
    <row r="678" spans="3:357" s="53" customFormat="1" x14ac:dyDescent="0.15">
      <c r="C678" s="54"/>
      <c r="G678" s="55"/>
      <c r="H678" s="55"/>
      <c r="AC678" s="52"/>
      <c r="AX678" s="52"/>
      <c r="CN678" s="52"/>
      <c r="ED678" s="52"/>
      <c r="EY678" s="52"/>
      <c r="FT678" s="52"/>
      <c r="GS678" s="52"/>
      <c r="GT678" s="52"/>
      <c r="GU678" s="52"/>
      <c r="HP678" s="52"/>
      <c r="IK678" s="52"/>
      <c r="JH678" s="52"/>
      <c r="KC678" s="52"/>
      <c r="KX678" s="52"/>
      <c r="LS678" s="52"/>
      <c r="MN678" s="69"/>
      <c r="MR678" s="139"/>
      <c r="MS678" s="140"/>
    </row>
    <row r="679" spans="3:357" s="53" customFormat="1" x14ac:dyDescent="0.15">
      <c r="C679" s="54"/>
      <c r="G679" s="55"/>
      <c r="H679" s="55"/>
      <c r="AC679" s="52"/>
      <c r="AX679" s="52"/>
      <c r="CN679" s="52"/>
      <c r="ED679" s="52"/>
      <c r="EY679" s="52"/>
      <c r="FT679" s="52"/>
      <c r="GS679" s="52"/>
      <c r="GT679" s="52"/>
      <c r="GU679" s="52"/>
      <c r="HP679" s="52"/>
      <c r="IK679" s="52"/>
      <c r="JH679" s="52"/>
      <c r="KC679" s="52"/>
      <c r="KX679" s="52"/>
      <c r="LS679" s="52"/>
      <c r="MN679" s="69"/>
      <c r="MR679" s="139"/>
      <c r="MS679" s="140"/>
    </row>
    <row r="680" spans="3:357" s="53" customFormat="1" x14ac:dyDescent="0.15">
      <c r="C680" s="54"/>
      <c r="G680" s="55"/>
      <c r="H680" s="55"/>
      <c r="AC680" s="52"/>
      <c r="AX680" s="52"/>
      <c r="CN680" s="52"/>
      <c r="ED680" s="52"/>
      <c r="EY680" s="52"/>
      <c r="FT680" s="52"/>
      <c r="GS680" s="52"/>
      <c r="GT680" s="52"/>
      <c r="GU680" s="52"/>
      <c r="HP680" s="52"/>
      <c r="IK680" s="52"/>
      <c r="JH680" s="52"/>
      <c r="KC680" s="52"/>
      <c r="KX680" s="52"/>
      <c r="LS680" s="52"/>
      <c r="MN680" s="69"/>
      <c r="MR680" s="139"/>
      <c r="MS680" s="140"/>
    </row>
    <row r="681" spans="3:357" s="53" customFormat="1" x14ac:dyDescent="0.15">
      <c r="C681" s="54"/>
      <c r="G681" s="55"/>
      <c r="H681" s="55"/>
      <c r="AC681" s="52"/>
      <c r="AX681" s="52"/>
      <c r="CN681" s="52"/>
      <c r="ED681" s="52"/>
      <c r="EY681" s="52"/>
      <c r="FT681" s="52"/>
      <c r="GS681" s="52"/>
      <c r="GT681" s="52"/>
      <c r="GU681" s="52"/>
      <c r="HP681" s="52"/>
      <c r="IK681" s="52"/>
      <c r="JH681" s="52"/>
      <c r="KC681" s="52"/>
      <c r="KX681" s="52"/>
      <c r="LS681" s="52"/>
      <c r="MN681" s="69"/>
      <c r="MR681" s="139"/>
      <c r="MS681" s="140"/>
    </row>
    <row r="682" spans="3:357" s="53" customFormat="1" x14ac:dyDescent="0.15">
      <c r="C682" s="54"/>
      <c r="G682" s="55"/>
      <c r="H682" s="55"/>
      <c r="AC682" s="52"/>
      <c r="AX682" s="52"/>
      <c r="CN682" s="52"/>
      <c r="ED682" s="52"/>
      <c r="EY682" s="52"/>
      <c r="FT682" s="52"/>
      <c r="GS682" s="52"/>
      <c r="GT682" s="52"/>
      <c r="GU682" s="52"/>
      <c r="HP682" s="52"/>
      <c r="IK682" s="52"/>
      <c r="JH682" s="52"/>
      <c r="KC682" s="52"/>
      <c r="KX682" s="52"/>
      <c r="LS682" s="52"/>
      <c r="MN682" s="69"/>
      <c r="MR682" s="139"/>
      <c r="MS682" s="140"/>
    </row>
    <row r="683" spans="3:357" s="53" customFormat="1" x14ac:dyDescent="0.15">
      <c r="C683" s="54"/>
      <c r="G683" s="55"/>
      <c r="H683" s="55"/>
      <c r="AC683" s="52"/>
      <c r="AX683" s="52"/>
      <c r="CN683" s="52"/>
      <c r="ED683" s="52"/>
      <c r="EY683" s="52"/>
      <c r="FT683" s="52"/>
      <c r="GS683" s="52"/>
      <c r="GT683" s="52"/>
      <c r="GU683" s="52"/>
      <c r="HP683" s="52"/>
      <c r="IK683" s="52"/>
      <c r="JH683" s="52"/>
      <c r="KC683" s="52"/>
      <c r="KX683" s="52"/>
      <c r="LS683" s="52"/>
      <c r="MN683" s="69"/>
      <c r="MR683" s="139"/>
      <c r="MS683" s="140"/>
    </row>
    <row r="684" spans="3:357" s="53" customFormat="1" x14ac:dyDescent="0.15">
      <c r="C684" s="54"/>
      <c r="G684" s="55"/>
      <c r="H684" s="55"/>
      <c r="AC684" s="52"/>
      <c r="AX684" s="52"/>
      <c r="CN684" s="52"/>
      <c r="ED684" s="52"/>
      <c r="EY684" s="52"/>
      <c r="FT684" s="52"/>
      <c r="GS684" s="52"/>
      <c r="GT684" s="52"/>
      <c r="GU684" s="52"/>
      <c r="HP684" s="52"/>
      <c r="IK684" s="52"/>
      <c r="JH684" s="52"/>
      <c r="KC684" s="52"/>
      <c r="KX684" s="52"/>
      <c r="LS684" s="52"/>
      <c r="MN684" s="69"/>
      <c r="MR684" s="139"/>
      <c r="MS684" s="140"/>
    </row>
    <row r="685" spans="3:357" s="53" customFormat="1" x14ac:dyDescent="0.15">
      <c r="C685" s="54"/>
      <c r="G685" s="55"/>
      <c r="H685" s="55"/>
      <c r="AC685" s="52"/>
      <c r="AX685" s="52"/>
      <c r="CN685" s="52"/>
      <c r="ED685" s="52"/>
      <c r="EY685" s="52"/>
      <c r="FT685" s="52"/>
      <c r="GS685" s="52"/>
      <c r="GT685" s="52"/>
      <c r="GU685" s="52"/>
      <c r="HP685" s="52"/>
      <c r="IK685" s="52"/>
      <c r="JH685" s="52"/>
      <c r="KC685" s="52"/>
      <c r="KX685" s="52"/>
      <c r="LS685" s="52"/>
      <c r="MN685" s="69"/>
      <c r="MR685" s="139"/>
      <c r="MS685" s="140"/>
    </row>
    <row r="686" spans="3:357" s="53" customFormat="1" x14ac:dyDescent="0.15">
      <c r="C686" s="54"/>
      <c r="G686" s="55"/>
      <c r="H686" s="55"/>
      <c r="AC686" s="52"/>
      <c r="AX686" s="52"/>
      <c r="CN686" s="52"/>
      <c r="ED686" s="52"/>
      <c r="EY686" s="52"/>
      <c r="FT686" s="52"/>
      <c r="GS686" s="52"/>
      <c r="GT686" s="52"/>
      <c r="GU686" s="52"/>
      <c r="HP686" s="52"/>
      <c r="IK686" s="52"/>
      <c r="JH686" s="52"/>
      <c r="KC686" s="52"/>
      <c r="KX686" s="52"/>
      <c r="LS686" s="52"/>
      <c r="MN686" s="69"/>
      <c r="MR686" s="139"/>
      <c r="MS686" s="140"/>
    </row>
    <row r="687" spans="3:357" s="53" customFormat="1" x14ac:dyDescent="0.15">
      <c r="C687" s="54"/>
      <c r="G687" s="55"/>
      <c r="H687" s="55"/>
      <c r="AC687" s="52"/>
      <c r="AX687" s="52"/>
      <c r="CN687" s="52"/>
      <c r="ED687" s="52"/>
      <c r="EY687" s="52"/>
      <c r="FT687" s="52"/>
      <c r="GS687" s="52"/>
      <c r="GT687" s="52"/>
      <c r="GU687" s="52"/>
      <c r="HP687" s="52"/>
      <c r="IK687" s="52"/>
      <c r="JH687" s="52"/>
      <c r="KC687" s="52"/>
      <c r="KX687" s="52"/>
      <c r="LS687" s="52"/>
      <c r="MN687" s="69"/>
      <c r="MR687" s="139"/>
      <c r="MS687" s="140"/>
    </row>
    <row r="688" spans="3:357" s="53" customFormat="1" x14ac:dyDescent="0.15">
      <c r="C688" s="54"/>
      <c r="G688" s="55"/>
      <c r="H688" s="55"/>
      <c r="AC688" s="52"/>
      <c r="AX688" s="52"/>
      <c r="CN688" s="52"/>
      <c r="ED688" s="52"/>
      <c r="EY688" s="52"/>
      <c r="FT688" s="52"/>
      <c r="GS688" s="52"/>
      <c r="GT688" s="52"/>
      <c r="GU688" s="52"/>
      <c r="HP688" s="52"/>
      <c r="IK688" s="52"/>
      <c r="JH688" s="52"/>
      <c r="KC688" s="52"/>
      <c r="KX688" s="52"/>
      <c r="LS688" s="52"/>
      <c r="MN688" s="69"/>
      <c r="MR688" s="139"/>
      <c r="MS688" s="140"/>
    </row>
    <row r="689" spans="3:357" s="53" customFormat="1" x14ac:dyDescent="0.15">
      <c r="C689" s="54"/>
      <c r="G689" s="55"/>
      <c r="H689" s="55"/>
      <c r="AC689" s="52"/>
      <c r="AX689" s="52"/>
      <c r="CN689" s="52"/>
      <c r="ED689" s="52"/>
      <c r="EY689" s="52"/>
      <c r="FT689" s="52"/>
      <c r="GS689" s="52"/>
      <c r="GT689" s="52"/>
      <c r="GU689" s="52"/>
      <c r="HP689" s="52"/>
      <c r="IK689" s="52"/>
      <c r="JH689" s="52"/>
      <c r="KC689" s="52"/>
      <c r="KX689" s="52"/>
      <c r="LS689" s="52"/>
      <c r="MN689" s="69"/>
      <c r="MR689" s="139"/>
      <c r="MS689" s="140"/>
    </row>
    <row r="690" spans="3:357" s="53" customFormat="1" x14ac:dyDescent="0.15">
      <c r="C690" s="54"/>
      <c r="G690" s="55"/>
      <c r="H690" s="55"/>
      <c r="AC690" s="52"/>
      <c r="AX690" s="52"/>
      <c r="CN690" s="52"/>
      <c r="ED690" s="52"/>
      <c r="EY690" s="52"/>
      <c r="FT690" s="52"/>
      <c r="GS690" s="52"/>
      <c r="GT690" s="52"/>
      <c r="GU690" s="52"/>
      <c r="HP690" s="52"/>
      <c r="IK690" s="52"/>
      <c r="JH690" s="52"/>
      <c r="KC690" s="52"/>
      <c r="KX690" s="52"/>
      <c r="LS690" s="52"/>
      <c r="MN690" s="69"/>
      <c r="MR690" s="139"/>
      <c r="MS690" s="140"/>
    </row>
    <row r="691" spans="3:357" s="53" customFormat="1" x14ac:dyDescent="0.15">
      <c r="C691" s="54"/>
      <c r="G691" s="55"/>
      <c r="H691" s="55"/>
      <c r="AC691" s="52"/>
      <c r="AX691" s="52"/>
      <c r="CN691" s="52"/>
      <c r="ED691" s="52"/>
      <c r="EY691" s="52"/>
      <c r="FT691" s="52"/>
      <c r="GS691" s="52"/>
      <c r="GT691" s="52"/>
      <c r="GU691" s="52"/>
      <c r="HP691" s="52"/>
      <c r="IK691" s="52"/>
      <c r="JH691" s="52"/>
      <c r="KC691" s="52"/>
      <c r="KX691" s="52"/>
      <c r="LS691" s="52"/>
      <c r="MN691" s="69"/>
      <c r="MR691" s="139"/>
      <c r="MS691" s="140"/>
    </row>
    <row r="692" spans="3:357" s="53" customFormat="1" x14ac:dyDescent="0.15">
      <c r="C692" s="54"/>
      <c r="G692" s="55"/>
      <c r="H692" s="55"/>
      <c r="AC692" s="52"/>
      <c r="AX692" s="52"/>
      <c r="CN692" s="52"/>
      <c r="ED692" s="52"/>
      <c r="EY692" s="52"/>
      <c r="FT692" s="52"/>
      <c r="GS692" s="52"/>
      <c r="GT692" s="52"/>
      <c r="GU692" s="52"/>
      <c r="HP692" s="52"/>
      <c r="IK692" s="52"/>
      <c r="JH692" s="52"/>
      <c r="KC692" s="52"/>
      <c r="KX692" s="52"/>
      <c r="LS692" s="52"/>
      <c r="MN692" s="69"/>
      <c r="MR692" s="139"/>
      <c r="MS692" s="140"/>
    </row>
    <row r="693" spans="3:357" s="53" customFormat="1" x14ac:dyDescent="0.15">
      <c r="C693" s="54"/>
      <c r="G693" s="55"/>
      <c r="H693" s="55"/>
      <c r="AC693" s="52"/>
      <c r="AX693" s="52"/>
      <c r="CN693" s="52"/>
      <c r="ED693" s="52"/>
      <c r="EY693" s="52"/>
      <c r="FT693" s="52"/>
      <c r="GS693" s="52"/>
      <c r="GT693" s="52"/>
      <c r="GU693" s="52"/>
      <c r="HP693" s="52"/>
      <c r="IK693" s="52"/>
      <c r="JH693" s="52"/>
      <c r="KC693" s="52"/>
      <c r="KX693" s="52"/>
      <c r="LS693" s="52"/>
      <c r="MN693" s="69"/>
      <c r="MR693" s="139"/>
      <c r="MS693" s="140"/>
    </row>
    <row r="694" spans="3:357" s="53" customFormat="1" x14ac:dyDescent="0.15">
      <c r="C694" s="54"/>
      <c r="G694" s="55"/>
      <c r="H694" s="55"/>
      <c r="AC694" s="52"/>
      <c r="AX694" s="52"/>
      <c r="CN694" s="52"/>
      <c r="ED694" s="52"/>
      <c r="EY694" s="52"/>
      <c r="FT694" s="52"/>
      <c r="GS694" s="52"/>
      <c r="GT694" s="52"/>
      <c r="GU694" s="52"/>
      <c r="HP694" s="52"/>
      <c r="IK694" s="52"/>
      <c r="JH694" s="52"/>
      <c r="KC694" s="52"/>
      <c r="KX694" s="52"/>
      <c r="LS694" s="52"/>
      <c r="MN694" s="69"/>
      <c r="MR694" s="139"/>
      <c r="MS694" s="140"/>
    </row>
    <row r="695" spans="3:357" s="53" customFormat="1" x14ac:dyDescent="0.15">
      <c r="C695" s="54"/>
      <c r="G695" s="55"/>
      <c r="H695" s="55"/>
      <c r="AC695" s="52"/>
      <c r="AX695" s="52"/>
      <c r="CN695" s="52"/>
      <c r="ED695" s="52"/>
      <c r="EY695" s="52"/>
      <c r="FT695" s="52"/>
      <c r="GS695" s="52"/>
      <c r="GT695" s="52"/>
      <c r="GU695" s="52"/>
      <c r="HP695" s="52"/>
      <c r="IK695" s="52"/>
      <c r="JH695" s="52"/>
      <c r="KC695" s="52"/>
      <c r="KX695" s="52"/>
      <c r="LS695" s="52"/>
      <c r="MN695" s="69"/>
      <c r="MR695" s="139"/>
      <c r="MS695" s="140"/>
    </row>
    <row r="696" spans="3:357" s="53" customFormat="1" x14ac:dyDescent="0.15">
      <c r="C696" s="54"/>
      <c r="G696" s="55"/>
      <c r="H696" s="55"/>
      <c r="AC696" s="52"/>
      <c r="AX696" s="52"/>
      <c r="CN696" s="52"/>
      <c r="ED696" s="52"/>
      <c r="EY696" s="52"/>
      <c r="FT696" s="52"/>
      <c r="GS696" s="52"/>
      <c r="GT696" s="52"/>
      <c r="GU696" s="52"/>
      <c r="HP696" s="52"/>
      <c r="IK696" s="52"/>
      <c r="JH696" s="52"/>
      <c r="KC696" s="52"/>
      <c r="KX696" s="52"/>
      <c r="LS696" s="52"/>
      <c r="MN696" s="69"/>
      <c r="MR696" s="139"/>
      <c r="MS696" s="140"/>
    </row>
    <row r="697" spans="3:357" s="53" customFormat="1" x14ac:dyDescent="0.15">
      <c r="C697" s="54"/>
      <c r="G697" s="55"/>
      <c r="H697" s="55"/>
      <c r="AC697" s="52"/>
      <c r="AX697" s="52"/>
      <c r="CN697" s="52"/>
      <c r="ED697" s="52"/>
      <c r="EY697" s="52"/>
      <c r="FT697" s="52"/>
      <c r="GS697" s="52"/>
      <c r="GT697" s="52"/>
      <c r="GU697" s="52"/>
      <c r="HP697" s="52"/>
      <c r="IK697" s="52"/>
      <c r="JH697" s="52"/>
      <c r="KC697" s="52"/>
      <c r="KX697" s="52"/>
      <c r="LS697" s="52"/>
      <c r="MN697" s="69"/>
      <c r="MR697" s="139"/>
      <c r="MS697" s="140"/>
    </row>
    <row r="698" spans="3:357" s="53" customFormat="1" x14ac:dyDescent="0.15">
      <c r="C698" s="54"/>
      <c r="G698" s="55"/>
      <c r="H698" s="55"/>
      <c r="AC698" s="52"/>
      <c r="AX698" s="52"/>
      <c r="CN698" s="52"/>
      <c r="ED698" s="52"/>
      <c r="EY698" s="52"/>
      <c r="FT698" s="52"/>
      <c r="GS698" s="52"/>
      <c r="GT698" s="52"/>
      <c r="GU698" s="52"/>
      <c r="HP698" s="52"/>
      <c r="IK698" s="52"/>
      <c r="JH698" s="52"/>
      <c r="KC698" s="52"/>
      <c r="KX698" s="52"/>
      <c r="LS698" s="52"/>
      <c r="MN698" s="69"/>
      <c r="MR698" s="139"/>
      <c r="MS698" s="140"/>
    </row>
    <row r="699" spans="3:357" s="53" customFormat="1" x14ac:dyDescent="0.15">
      <c r="C699" s="54"/>
      <c r="G699" s="55"/>
      <c r="H699" s="55"/>
      <c r="AC699" s="52"/>
      <c r="AX699" s="52"/>
      <c r="CN699" s="52"/>
      <c r="ED699" s="52"/>
      <c r="EY699" s="52"/>
      <c r="FT699" s="52"/>
      <c r="GS699" s="52"/>
      <c r="GT699" s="52"/>
      <c r="GU699" s="52"/>
      <c r="HP699" s="52"/>
      <c r="IK699" s="52"/>
      <c r="JH699" s="52"/>
      <c r="KC699" s="52"/>
      <c r="KX699" s="52"/>
      <c r="LS699" s="52"/>
      <c r="MN699" s="69"/>
      <c r="MR699" s="139"/>
      <c r="MS699" s="140"/>
    </row>
    <row r="700" spans="3:357" s="53" customFormat="1" x14ac:dyDescent="0.15">
      <c r="C700" s="54"/>
      <c r="G700" s="55"/>
      <c r="H700" s="55"/>
      <c r="AC700" s="52"/>
      <c r="AX700" s="52"/>
      <c r="CN700" s="52"/>
      <c r="ED700" s="52"/>
      <c r="EY700" s="52"/>
      <c r="FT700" s="52"/>
      <c r="GS700" s="52"/>
      <c r="GT700" s="52"/>
      <c r="GU700" s="52"/>
      <c r="HP700" s="52"/>
      <c r="IK700" s="52"/>
      <c r="JH700" s="52"/>
      <c r="KC700" s="52"/>
      <c r="KX700" s="52"/>
      <c r="LS700" s="52"/>
      <c r="MN700" s="69"/>
      <c r="MR700" s="139"/>
      <c r="MS700" s="140"/>
    </row>
    <row r="701" spans="3:357" s="53" customFormat="1" x14ac:dyDescent="0.15">
      <c r="C701" s="54"/>
      <c r="G701" s="55"/>
      <c r="H701" s="55"/>
      <c r="AC701" s="52"/>
      <c r="AX701" s="52"/>
      <c r="CN701" s="52"/>
      <c r="ED701" s="52"/>
      <c r="EY701" s="52"/>
      <c r="FT701" s="52"/>
      <c r="GS701" s="52"/>
      <c r="GT701" s="52"/>
      <c r="GU701" s="52"/>
      <c r="HP701" s="52"/>
      <c r="IK701" s="52"/>
      <c r="JH701" s="52"/>
      <c r="KC701" s="52"/>
      <c r="KX701" s="52"/>
      <c r="LS701" s="52"/>
      <c r="MN701" s="69"/>
      <c r="MR701" s="139"/>
      <c r="MS701" s="140"/>
    </row>
    <row r="702" spans="3:357" s="53" customFormat="1" x14ac:dyDescent="0.15">
      <c r="C702" s="54"/>
      <c r="G702" s="55"/>
      <c r="H702" s="55"/>
      <c r="AC702" s="52"/>
      <c r="AX702" s="52"/>
      <c r="CN702" s="52"/>
      <c r="ED702" s="52"/>
      <c r="EY702" s="52"/>
      <c r="FT702" s="52"/>
      <c r="GS702" s="52"/>
      <c r="GT702" s="52"/>
      <c r="GU702" s="52"/>
      <c r="HP702" s="52"/>
      <c r="IK702" s="52"/>
      <c r="JH702" s="52"/>
      <c r="KC702" s="52"/>
      <c r="KX702" s="52"/>
      <c r="LS702" s="52"/>
      <c r="MN702" s="69"/>
      <c r="MR702" s="139"/>
      <c r="MS702" s="140"/>
    </row>
    <row r="703" spans="3:357" s="53" customFormat="1" x14ac:dyDescent="0.15">
      <c r="C703" s="54"/>
      <c r="G703" s="55"/>
      <c r="H703" s="55"/>
      <c r="AC703" s="52"/>
      <c r="AX703" s="52"/>
      <c r="CN703" s="52"/>
      <c r="ED703" s="52"/>
      <c r="EY703" s="52"/>
      <c r="FT703" s="52"/>
      <c r="GS703" s="52"/>
      <c r="GT703" s="52"/>
      <c r="GU703" s="52"/>
      <c r="HP703" s="52"/>
      <c r="IK703" s="52"/>
      <c r="JH703" s="52"/>
      <c r="KC703" s="52"/>
      <c r="KX703" s="52"/>
      <c r="LS703" s="52"/>
      <c r="MN703" s="69"/>
      <c r="MR703" s="139"/>
      <c r="MS703" s="140"/>
    </row>
    <row r="704" spans="3:357" s="53" customFormat="1" x14ac:dyDescent="0.15">
      <c r="C704" s="54"/>
      <c r="G704" s="55"/>
      <c r="H704" s="55"/>
      <c r="AC704" s="52"/>
      <c r="AX704" s="52"/>
      <c r="CN704" s="52"/>
      <c r="ED704" s="52"/>
      <c r="EY704" s="52"/>
      <c r="FT704" s="52"/>
      <c r="GS704" s="52"/>
      <c r="GT704" s="52"/>
      <c r="GU704" s="52"/>
      <c r="HP704" s="52"/>
      <c r="IK704" s="52"/>
      <c r="JH704" s="52"/>
      <c r="KC704" s="52"/>
      <c r="KX704" s="52"/>
      <c r="LS704" s="52"/>
      <c r="MN704" s="69"/>
      <c r="MR704" s="139"/>
      <c r="MS704" s="140"/>
    </row>
    <row r="705" spans="3:357" s="53" customFormat="1" x14ac:dyDescent="0.15">
      <c r="C705" s="54"/>
      <c r="G705" s="55"/>
      <c r="H705" s="55"/>
      <c r="AC705" s="52"/>
      <c r="AX705" s="52"/>
      <c r="CN705" s="52"/>
      <c r="ED705" s="52"/>
      <c r="EY705" s="52"/>
      <c r="FT705" s="52"/>
      <c r="GS705" s="52"/>
      <c r="GT705" s="52"/>
      <c r="GU705" s="52"/>
      <c r="HP705" s="52"/>
      <c r="IK705" s="52"/>
      <c r="JH705" s="52"/>
      <c r="KC705" s="52"/>
      <c r="KX705" s="52"/>
      <c r="LS705" s="52"/>
      <c r="MN705" s="69"/>
      <c r="MR705" s="139"/>
      <c r="MS705" s="140"/>
    </row>
    <row r="706" spans="3:357" s="53" customFormat="1" x14ac:dyDescent="0.15">
      <c r="C706" s="54"/>
      <c r="G706" s="55"/>
      <c r="H706" s="55"/>
      <c r="AC706" s="52"/>
      <c r="AX706" s="52"/>
      <c r="CN706" s="52"/>
      <c r="ED706" s="52"/>
      <c r="EY706" s="52"/>
      <c r="FT706" s="52"/>
      <c r="GS706" s="52"/>
      <c r="GT706" s="52"/>
      <c r="GU706" s="52"/>
      <c r="HP706" s="52"/>
      <c r="IK706" s="52"/>
      <c r="JH706" s="52"/>
      <c r="KC706" s="52"/>
      <c r="KX706" s="52"/>
      <c r="LS706" s="52"/>
      <c r="MN706" s="69"/>
      <c r="MR706" s="139"/>
      <c r="MS706" s="140"/>
    </row>
    <row r="707" spans="3:357" s="53" customFormat="1" x14ac:dyDescent="0.15">
      <c r="C707" s="54"/>
      <c r="G707" s="55"/>
      <c r="H707" s="55"/>
      <c r="AC707" s="52"/>
      <c r="AX707" s="52"/>
      <c r="CN707" s="52"/>
      <c r="ED707" s="52"/>
      <c r="EY707" s="52"/>
      <c r="FT707" s="52"/>
      <c r="GS707" s="52"/>
      <c r="GT707" s="52"/>
      <c r="GU707" s="52"/>
      <c r="HP707" s="52"/>
      <c r="IK707" s="52"/>
      <c r="JH707" s="52"/>
      <c r="KC707" s="52"/>
      <c r="KX707" s="52"/>
      <c r="LS707" s="52"/>
      <c r="MN707" s="69"/>
      <c r="MR707" s="139"/>
      <c r="MS707" s="140"/>
    </row>
    <row r="708" spans="3:357" s="53" customFormat="1" x14ac:dyDescent="0.15">
      <c r="C708" s="54"/>
      <c r="G708" s="55"/>
      <c r="H708" s="55"/>
      <c r="AC708" s="52"/>
      <c r="AX708" s="52"/>
      <c r="CN708" s="52"/>
      <c r="ED708" s="52"/>
      <c r="EY708" s="52"/>
      <c r="FT708" s="52"/>
      <c r="GS708" s="52"/>
      <c r="GT708" s="52"/>
      <c r="GU708" s="52"/>
      <c r="HP708" s="52"/>
      <c r="IK708" s="52"/>
      <c r="JH708" s="52"/>
      <c r="KC708" s="52"/>
      <c r="KX708" s="52"/>
      <c r="LS708" s="52"/>
      <c r="MN708" s="69"/>
      <c r="MR708" s="139"/>
      <c r="MS708" s="140"/>
    </row>
    <row r="709" spans="3:357" s="53" customFormat="1" x14ac:dyDescent="0.15">
      <c r="C709" s="54"/>
      <c r="G709" s="55"/>
      <c r="H709" s="55"/>
      <c r="AC709" s="52"/>
      <c r="AX709" s="52"/>
      <c r="CN709" s="52"/>
      <c r="ED709" s="52"/>
      <c r="EY709" s="52"/>
      <c r="FT709" s="52"/>
      <c r="GS709" s="52"/>
      <c r="GT709" s="52"/>
      <c r="GU709" s="52"/>
      <c r="HP709" s="52"/>
      <c r="IK709" s="52"/>
      <c r="JH709" s="52"/>
      <c r="KC709" s="52"/>
      <c r="KX709" s="52"/>
      <c r="LS709" s="52"/>
      <c r="MN709" s="69"/>
      <c r="MR709" s="139"/>
      <c r="MS709" s="140"/>
    </row>
    <row r="710" spans="3:357" s="53" customFormat="1" x14ac:dyDescent="0.15">
      <c r="C710" s="54"/>
      <c r="G710" s="55"/>
      <c r="H710" s="55"/>
      <c r="AC710" s="52"/>
      <c r="AX710" s="52"/>
      <c r="CN710" s="52"/>
      <c r="ED710" s="52"/>
      <c r="EY710" s="52"/>
      <c r="FT710" s="52"/>
      <c r="GS710" s="52"/>
      <c r="GT710" s="52"/>
      <c r="GU710" s="52"/>
      <c r="HP710" s="52"/>
      <c r="IK710" s="52"/>
      <c r="JH710" s="52"/>
      <c r="KC710" s="52"/>
      <c r="KX710" s="52"/>
      <c r="LS710" s="52"/>
      <c r="MN710" s="69"/>
      <c r="MR710" s="139"/>
      <c r="MS710" s="140"/>
    </row>
    <row r="711" spans="3:357" s="53" customFormat="1" x14ac:dyDescent="0.15">
      <c r="C711" s="54"/>
      <c r="G711" s="55"/>
      <c r="H711" s="55"/>
      <c r="AC711" s="52"/>
      <c r="AX711" s="52"/>
      <c r="CN711" s="52"/>
      <c r="ED711" s="52"/>
      <c r="EY711" s="52"/>
      <c r="FT711" s="52"/>
      <c r="GS711" s="52"/>
      <c r="GT711" s="52"/>
      <c r="GU711" s="52"/>
      <c r="HP711" s="52"/>
      <c r="IK711" s="52"/>
      <c r="JH711" s="52"/>
      <c r="KC711" s="52"/>
      <c r="KX711" s="52"/>
      <c r="LS711" s="52"/>
      <c r="MN711" s="69"/>
      <c r="MR711" s="139"/>
      <c r="MS711" s="140"/>
    </row>
    <row r="712" spans="3:357" s="53" customFormat="1" x14ac:dyDescent="0.15">
      <c r="C712" s="54"/>
      <c r="G712" s="55"/>
      <c r="H712" s="55"/>
      <c r="AC712" s="52"/>
      <c r="AX712" s="52"/>
      <c r="CN712" s="52"/>
      <c r="ED712" s="52"/>
      <c r="EY712" s="52"/>
      <c r="FT712" s="52"/>
      <c r="GS712" s="52"/>
      <c r="GT712" s="52"/>
      <c r="GU712" s="52"/>
      <c r="HP712" s="52"/>
      <c r="IK712" s="52"/>
      <c r="JH712" s="52"/>
      <c r="KC712" s="52"/>
      <c r="KX712" s="52"/>
      <c r="LS712" s="52"/>
      <c r="MN712" s="69"/>
      <c r="MR712" s="139"/>
      <c r="MS712" s="140"/>
    </row>
    <row r="713" spans="3:357" s="53" customFormat="1" x14ac:dyDescent="0.15">
      <c r="C713" s="54"/>
      <c r="G713" s="55"/>
      <c r="H713" s="55"/>
      <c r="AC713" s="52"/>
      <c r="AX713" s="52"/>
      <c r="CN713" s="52"/>
      <c r="ED713" s="52"/>
      <c r="EY713" s="52"/>
      <c r="FT713" s="52"/>
      <c r="GS713" s="52"/>
      <c r="GT713" s="52"/>
      <c r="GU713" s="52"/>
      <c r="HP713" s="52"/>
      <c r="IK713" s="52"/>
      <c r="JH713" s="52"/>
      <c r="KC713" s="52"/>
      <c r="KX713" s="52"/>
      <c r="LS713" s="52"/>
      <c r="MN713" s="69"/>
      <c r="MR713" s="139"/>
      <c r="MS713" s="140"/>
    </row>
    <row r="714" spans="3:357" s="53" customFormat="1" x14ac:dyDescent="0.15">
      <c r="C714" s="54"/>
      <c r="G714" s="55"/>
      <c r="H714" s="55"/>
      <c r="AC714" s="52"/>
      <c r="AX714" s="52"/>
      <c r="CN714" s="52"/>
      <c r="ED714" s="52"/>
      <c r="EY714" s="52"/>
      <c r="FT714" s="52"/>
      <c r="GS714" s="52"/>
      <c r="GT714" s="52"/>
      <c r="GU714" s="52"/>
      <c r="HP714" s="52"/>
      <c r="IK714" s="52"/>
      <c r="JH714" s="52"/>
      <c r="KC714" s="52"/>
      <c r="KX714" s="52"/>
      <c r="LS714" s="52"/>
      <c r="MN714" s="69"/>
      <c r="MR714" s="139"/>
      <c r="MS714" s="140"/>
    </row>
    <row r="715" spans="3:357" s="53" customFormat="1" x14ac:dyDescent="0.15">
      <c r="C715" s="54"/>
      <c r="G715" s="55"/>
      <c r="H715" s="55"/>
      <c r="AC715" s="52"/>
      <c r="AX715" s="52"/>
      <c r="CN715" s="52"/>
      <c r="ED715" s="52"/>
      <c r="EY715" s="52"/>
      <c r="FT715" s="52"/>
      <c r="GS715" s="52"/>
      <c r="GT715" s="52"/>
      <c r="GU715" s="52"/>
      <c r="HP715" s="52"/>
      <c r="IK715" s="52"/>
      <c r="JH715" s="52"/>
      <c r="KC715" s="52"/>
      <c r="KX715" s="52"/>
      <c r="LS715" s="52"/>
      <c r="MN715" s="69"/>
      <c r="MR715" s="139"/>
      <c r="MS715" s="140"/>
    </row>
    <row r="716" spans="3:357" s="53" customFormat="1" x14ac:dyDescent="0.15">
      <c r="C716" s="54"/>
      <c r="G716" s="55"/>
      <c r="H716" s="55"/>
      <c r="AC716" s="52"/>
      <c r="AX716" s="52"/>
      <c r="CN716" s="52"/>
      <c r="ED716" s="52"/>
      <c r="EY716" s="52"/>
      <c r="FT716" s="52"/>
      <c r="GS716" s="52"/>
      <c r="GT716" s="52"/>
      <c r="GU716" s="52"/>
      <c r="HP716" s="52"/>
      <c r="IK716" s="52"/>
      <c r="JH716" s="52"/>
      <c r="KC716" s="52"/>
      <c r="KX716" s="52"/>
      <c r="LS716" s="52"/>
      <c r="MN716" s="69"/>
      <c r="MR716" s="139"/>
      <c r="MS716" s="140"/>
    </row>
    <row r="717" spans="3:357" s="53" customFormat="1" x14ac:dyDescent="0.15">
      <c r="C717" s="54"/>
      <c r="G717" s="55"/>
      <c r="H717" s="55"/>
      <c r="AC717" s="52"/>
      <c r="AX717" s="52"/>
      <c r="CN717" s="52"/>
      <c r="ED717" s="52"/>
      <c r="EY717" s="52"/>
      <c r="FT717" s="52"/>
      <c r="GS717" s="52"/>
      <c r="GT717" s="52"/>
      <c r="GU717" s="52"/>
      <c r="HP717" s="52"/>
      <c r="IK717" s="52"/>
      <c r="JH717" s="52"/>
      <c r="KC717" s="52"/>
      <c r="KX717" s="52"/>
      <c r="LS717" s="52"/>
      <c r="MN717" s="69"/>
      <c r="MR717" s="139"/>
      <c r="MS717" s="140"/>
    </row>
    <row r="718" spans="3:357" s="53" customFormat="1" x14ac:dyDescent="0.15">
      <c r="C718" s="54"/>
      <c r="G718" s="55"/>
      <c r="H718" s="55"/>
      <c r="AC718" s="52"/>
      <c r="AX718" s="52"/>
      <c r="CN718" s="52"/>
      <c r="ED718" s="52"/>
      <c r="EY718" s="52"/>
      <c r="FT718" s="52"/>
      <c r="GS718" s="52"/>
      <c r="GT718" s="52"/>
      <c r="GU718" s="52"/>
      <c r="HP718" s="52"/>
      <c r="IK718" s="52"/>
      <c r="JH718" s="52"/>
      <c r="KC718" s="52"/>
      <c r="KX718" s="52"/>
      <c r="LS718" s="52"/>
      <c r="MN718" s="69"/>
      <c r="MR718" s="139"/>
      <c r="MS718" s="140"/>
    </row>
    <row r="719" spans="3:357" s="53" customFormat="1" x14ac:dyDescent="0.15">
      <c r="C719" s="54"/>
      <c r="G719" s="55"/>
      <c r="H719" s="55"/>
      <c r="AC719" s="52"/>
      <c r="AX719" s="52"/>
      <c r="CN719" s="52"/>
      <c r="ED719" s="52"/>
      <c r="EY719" s="52"/>
      <c r="FT719" s="52"/>
      <c r="GS719" s="52"/>
      <c r="GT719" s="52"/>
      <c r="GU719" s="52"/>
      <c r="HP719" s="52"/>
      <c r="IK719" s="52"/>
      <c r="JH719" s="52"/>
      <c r="KC719" s="52"/>
      <c r="KX719" s="52"/>
      <c r="LS719" s="52"/>
      <c r="MN719" s="69"/>
      <c r="MR719" s="139"/>
      <c r="MS719" s="140"/>
    </row>
    <row r="720" spans="3:357" s="53" customFormat="1" x14ac:dyDescent="0.15">
      <c r="C720" s="54"/>
      <c r="G720" s="55"/>
      <c r="H720" s="55"/>
      <c r="AC720" s="52"/>
      <c r="AX720" s="52"/>
      <c r="CN720" s="52"/>
      <c r="ED720" s="52"/>
      <c r="EY720" s="52"/>
      <c r="FT720" s="52"/>
      <c r="GS720" s="52"/>
      <c r="GT720" s="52"/>
      <c r="GU720" s="52"/>
      <c r="HP720" s="52"/>
      <c r="IK720" s="52"/>
      <c r="JH720" s="52"/>
      <c r="KC720" s="52"/>
      <c r="KX720" s="52"/>
      <c r="LS720" s="52"/>
      <c r="MN720" s="69"/>
      <c r="MR720" s="139"/>
      <c r="MS720" s="140"/>
    </row>
    <row r="721" spans="3:357" s="53" customFormat="1" x14ac:dyDescent="0.15">
      <c r="C721" s="54"/>
      <c r="G721" s="55"/>
      <c r="H721" s="55"/>
      <c r="AC721" s="52"/>
      <c r="AX721" s="52"/>
      <c r="CN721" s="52"/>
      <c r="ED721" s="52"/>
      <c r="EY721" s="52"/>
      <c r="FT721" s="52"/>
      <c r="GS721" s="52"/>
      <c r="GT721" s="52"/>
      <c r="GU721" s="52"/>
      <c r="HP721" s="52"/>
      <c r="IK721" s="52"/>
      <c r="JH721" s="52"/>
      <c r="KC721" s="52"/>
      <c r="KX721" s="52"/>
      <c r="LS721" s="52"/>
      <c r="MN721" s="69"/>
      <c r="MR721" s="139"/>
      <c r="MS721" s="140"/>
    </row>
    <row r="722" spans="3:357" s="53" customFormat="1" x14ac:dyDescent="0.15">
      <c r="C722" s="54"/>
      <c r="G722" s="55"/>
      <c r="H722" s="55"/>
      <c r="AC722" s="52"/>
      <c r="AX722" s="52"/>
      <c r="CN722" s="52"/>
      <c r="ED722" s="52"/>
      <c r="EY722" s="52"/>
      <c r="FT722" s="52"/>
      <c r="GS722" s="52"/>
      <c r="GT722" s="52"/>
      <c r="GU722" s="52"/>
      <c r="HP722" s="52"/>
      <c r="IK722" s="52"/>
      <c r="JH722" s="52"/>
      <c r="KC722" s="52"/>
      <c r="KX722" s="52"/>
      <c r="LS722" s="52"/>
      <c r="MN722" s="69"/>
      <c r="MR722" s="139"/>
      <c r="MS722" s="140"/>
    </row>
    <row r="723" spans="3:357" s="53" customFormat="1" x14ac:dyDescent="0.15">
      <c r="C723" s="54"/>
      <c r="G723" s="55"/>
      <c r="H723" s="55"/>
      <c r="AC723" s="52"/>
      <c r="AX723" s="52"/>
      <c r="CN723" s="52"/>
      <c r="ED723" s="52"/>
      <c r="EY723" s="52"/>
      <c r="FT723" s="52"/>
      <c r="GS723" s="52"/>
      <c r="GT723" s="52"/>
      <c r="GU723" s="52"/>
      <c r="HP723" s="52"/>
      <c r="IK723" s="52"/>
      <c r="JH723" s="52"/>
      <c r="KC723" s="52"/>
      <c r="KX723" s="52"/>
      <c r="LS723" s="52"/>
      <c r="MN723" s="69"/>
      <c r="MR723" s="139"/>
      <c r="MS723" s="140"/>
    </row>
    <row r="724" spans="3:357" s="53" customFormat="1" x14ac:dyDescent="0.15">
      <c r="C724" s="54"/>
      <c r="G724" s="55"/>
      <c r="H724" s="55"/>
      <c r="AC724" s="52"/>
      <c r="AX724" s="52"/>
      <c r="CN724" s="52"/>
      <c r="ED724" s="52"/>
      <c r="EY724" s="52"/>
      <c r="FT724" s="52"/>
      <c r="GS724" s="52"/>
      <c r="GT724" s="52"/>
      <c r="GU724" s="52"/>
      <c r="HP724" s="52"/>
      <c r="IK724" s="52"/>
      <c r="JH724" s="52"/>
      <c r="KC724" s="52"/>
      <c r="KX724" s="52"/>
      <c r="LS724" s="52"/>
      <c r="MN724" s="69"/>
      <c r="MR724" s="139"/>
      <c r="MS724" s="140"/>
    </row>
    <row r="725" spans="3:357" s="53" customFormat="1" x14ac:dyDescent="0.15">
      <c r="C725" s="54"/>
      <c r="G725" s="55"/>
      <c r="H725" s="55"/>
      <c r="AC725" s="52"/>
      <c r="AX725" s="52"/>
      <c r="CN725" s="52"/>
      <c r="ED725" s="52"/>
      <c r="EY725" s="52"/>
      <c r="FT725" s="52"/>
      <c r="GS725" s="52"/>
      <c r="GT725" s="52"/>
      <c r="GU725" s="52"/>
      <c r="HP725" s="52"/>
      <c r="IK725" s="52"/>
      <c r="JH725" s="52"/>
      <c r="KC725" s="52"/>
      <c r="KX725" s="52"/>
      <c r="LS725" s="52"/>
      <c r="MN725" s="69"/>
      <c r="MR725" s="139"/>
      <c r="MS725" s="140"/>
    </row>
    <row r="726" spans="3:357" s="53" customFormat="1" x14ac:dyDescent="0.15">
      <c r="C726" s="54"/>
      <c r="G726" s="55"/>
      <c r="H726" s="55"/>
      <c r="AC726" s="52"/>
      <c r="AX726" s="52"/>
      <c r="CN726" s="52"/>
      <c r="ED726" s="52"/>
      <c r="EY726" s="52"/>
      <c r="FT726" s="52"/>
      <c r="GS726" s="52"/>
      <c r="GT726" s="52"/>
      <c r="GU726" s="52"/>
      <c r="HP726" s="52"/>
      <c r="IK726" s="52"/>
      <c r="JH726" s="52"/>
      <c r="KC726" s="52"/>
      <c r="KX726" s="52"/>
      <c r="LS726" s="52"/>
      <c r="MN726" s="69"/>
      <c r="MR726" s="139"/>
      <c r="MS726" s="140"/>
    </row>
    <row r="727" spans="3:357" s="53" customFormat="1" x14ac:dyDescent="0.15">
      <c r="C727" s="54"/>
      <c r="G727" s="55"/>
      <c r="H727" s="55"/>
      <c r="AC727" s="52"/>
      <c r="AX727" s="52"/>
      <c r="CN727" s="52"/>
      <c r="ED727" s="52"/>
      <c r="EY727" s="52"/>
      <c r="FT727" s="52"/>
      <c r="GS727" s="52"/>
      <c r="GT727" s="52"/>
      <c r="GU727" s="52"/>
      <c r="HP727" s="52"/>
      <c r="IK727" s="52"/>
      <c r="JH727" s="52"/>
      <c r="KC727" s="52"/>
      <c r="KX727" s="52"/>
      <c r="LS727" s="52"/>
      <c r="MN727" s="69"/>
      <c r="MR727" s="139"/>
      <c r="MS727" s="140"/>
    </row>
    <row r="728" spans="3:357" s="53" customFormat="1" x14ac:dyDescent="0.15">
      <c r="C728" s="54"/>
      <c r="G728" s="55"/>
      <c r="H728" s="55"/>
      <c r="AC728" s="52"/>
      <c r="AX728" s="52"/>
      <c r="CN728" s="52"/>
      <c r="ED728" s="52"/>
      <c r="EY728" s="52"/>
      <c r="FT728" s="52"/>
      <c r="GS728" s="52"/>
      <c r="GT728" s="52"/>
      <c r="GU728" s="52"/>
      <c r="HP728" s="52"/>
      <c r="IK728" s="52"/>
      <c r="JH728" s="52"/>
      <c r="KC728" s="52"/>
      <c r="KX728" s="52"/>
      <c r="LS728" s="52"/>
      <c r="MN728" s="69"/>
      <c r="MR728" s="139"/>
      <c r="MS728" s="140"/>
    </row>
    <row r="729" spans="3:357" s="53" customFormat="1" x14ac:dyDescent="0.15">
      <c r="C729" s="54"/>
      <c r="G729" s="55"/>
      <c r="H729" s="55"/>
      <c r="AC729" s="52"/>
      <c r="AX729" s="52"/>
      <c r="CN729" s="52"/>
      <c r="ED729" s="52"/>
      <c r="EY729" s="52"/>
      <c r="FT729" s="52"/>
      <c r="GS729" s="52"/>
      <c r="GT729" s="52"/>
      <c r="GU729" s="52"/>
      <c r="HP729" s="52"/>
      <c r="IK729" s="52"/>
      <c r="JH729" s="52"/>
      <c r="KC729" s="52"/>
      <c r="KX729" s="52"/>
      <c r="LS729" s="52"/>
      <c r="MN729" s="69"/>
      <c r="MR729" s="139"/>
      <c r="MS729" s="140"/>
    </row>
    <row r="730" spans="3:357" s="53" customFormat="1" x14ac:dyDescent="0.15">
      <c r="C730" s="54"/>
      <c r="G730" s="55"/>
      <c r="H730" s="55"/>
      <c r="AC730" s="52"/>
      <c r="AX730" s="52"/>
      <c r="CN730" s="52"/>
      <c r="ED730" s="52"/>
      <c r="EY730" s="52"/>
      <c r="FT730" s="52"/>
      <c r="GS730" s="52"/>
      <c r="GT730" s="52"/>
      <c r="GU730" s="52"/>
      <c r="HP730" s="52"/>
      <c r="IK730" s="52"/>
      <c r="JH730" s="52"/>
      <c r="KC730" s="52"/>
      <c r="KX730" s="52"/>
      <c r="LS730" s="52"/>
      <c r="MN730" s="69"/>
      <c r="MR730" s="139"/>
      <c r="MS730" s="140"/>
    </row>
    <row r="731" spans="3:357" s="53" customFormat="1" x14ac:dyDescent="0.15">
      <c r="C731" s="54"/>
      <c r="G731" s="55"/>
      <c r="H731" s="55"/>
      <c r="AC731" s="52"/>
      <c r="AX731" s="52"/>
      <c r="CN731" s="52"/>
      <c r="ED731" s="52"/>
      <c r="EY731" s="52"/>
      <c r="FT731" s="52"/>
      <c r="GS731" s="52"/>
      <c r="GT731" s="52"/>
      <c r="GU731" s="52"/>
      <c r="HP731" s="52"/>
      <c r="IK731" s="52"/>
      <c r="JH731" s="52"/>
      <c r="KC731" s="52"/>
      <c r="KX731" s="52"/>
      <c r="LS731" s="52"/>
      <c r="MN731" s="69"/>
      <c r="MR731" s="139"/>
      <c r="MS731" s="140"/>
    </row>
    <row r="732" spans="3:357" s="53" customFormat="1" x14ac:dyDescent="0.15">
      <c r="C732" s="54"/>
      <c r="G732" s="55"/>
      <c r="H732" s="55"/>
      <c r="AC732" s="52"/>
      <c r="AX732" s="52"/>
      <c r="CN732" s="52"/>
      <c r="ED732" s="52"/>
      <c r="EY732" s="52"/>
      <c r="FT732" s="52"/>
      <c r="GS732" s="52"/>
      <c r="GT732" s="52"/>
      <c r="GU732" s="52"/>
      <c r="HP732" s="52"/>
      <c r="IK732" s="52"/>
      <c r="JH732" s="52"/>
      <c r="KC732" s="52"/>
      <c r="KX732" s="52"/>
      <c r="LS732" s="52"/>
      <c r="MN732" s="69"/>
      <c r="MR732" s="139"/>
      <c r="MS732" s="140"/>
    </row>
    <row r="733" spans="3:357" s="53" customFormat="1" x14ac:dyDescent="0.15">
      <c r="C733" s="54"/>
      <c r="G733" s="55"/>
      <c r="H733" s="55"/>
      <c r="AC733" s="52"/>
      <c r="AX733" s="52"/>
      <c r="CN733" s="52"/>
      <c r="ED733" s="52"/>
      <c r="EY733" s="52"/>
      <c r="FT733" s="52"/>
      <c r="GS733" s="52"/>
      <c r="GT733" s="52"/>
      <c r="GU733" s="52"/>
      <c r="HP733" s="52"/>
      <c r="IK733" s="52"/>
      <c r="JH733" s="52"/>
      <c r="KC733" s="52"/>
      <c r="KX733" s="52"/>
      <c r="LS733" s="52"/>
      <c r="MN733" s="69"/>
      <c r="MR733" s="139"/>
      <c r="MS733" s="140"/>
    </row>
    <row r="734" spans="3:357" s="53" customFormat="1" x14ac:dyDescent="0.15">
      <c r="C734" s="54"/>
      <c r="G734" s="55"/>
      <c r="H734" s="55"/>
      <c r="AC734" s="52"/>
      <c r="AX734" s="52"/>
      <c r="CN734" s="52"/>
      <c r="ED734" s="52"/>
      <c r="EY734" s="52"/>
      <c r="FT734" s="52"/>
      <c r="GS734" s="52"/>
      <c r="GT734" s="52"/>
      <c r="GU734" s="52"/>
      <c r="HP734" s="52"/>
      <c r="IK734" s="52"/>
      <c r="JH734" s="52"/>
      <c r="KC734" s="52"/>
      <c r="KX734" s="52"/>
      <c r="LS734" s="52"/>
      <c r="MN734" s="69"/>
      <c r="MR734" s="139"/>
      <c r="MS734" s="140"/>
    </row>
    <row r="735" spans="3:357" s="53" customFormat="1" x14ac:dyDescent="0.15">
      <c r="C735" s="54"/>
      <c r="G735" s="55"/>
      <c r="H735" s="55"/>
      <c r="AC735" s="52"/>
      <c r="AX735" s="52"/>
      <c r="CN735" s="52"/>
      <c r="ED735" s="52"/>
      <c r="EY735" s="52"/>
      <c r="FT735" s="52"/>
      <c r="GS735" s="52"/>
      <c r="GT735" s="52"/>
      <c r="GU735" s="52"/>
      <c r="HP735" s="52"/>
      <c r="IK735" s="52"/>
      <c r="JH735" s="52"/>
      <c r="KC735" s="52"/>
      <c r="KX735" s="52"/>
      <c r="LS735" s="52"/>
      <c r="MN735" s="69"/>
      <c r="MR735" s="139"/>
      <c r="MS735" s="140"/>
    </row>
    <row r="736" spans="3:357" s="53" customFormat="1" x14ac:dyDescent="0.15">
      <c r="C736" s="54"/>
      <c r="G736" s="55"/>
      <c r="H736" s="55"/>
      <c r="AC736" s="52"/>
      <c r="AX736" s="52"/>
      <c r="CN736" s="52"/>
      <c r="ED736" s="52"/>
      <c r="EY736" s="52"/>
      <c r="FT736" s="52"/>
      <c r="GS736" s="52"/>
      <c r="GT736" s="52"/>
      <c r="GU736" s="52"/>
      <c r="HP736" s="52"/>
      <c r="IK736" s="52"/>
      <c r="JH736" s="52"/>
      <c r="KC736" s="52"/>
      <c r="KX736" s="52"/>
      <c r="LS736" s="52"/>
      <c r="MN736" s="69"/>
      <c r="MR736" s="139"/>
      <c r="MS736" s="140"/>
    </row>
    <row r="737" spans="3:357" s="53" customFormat="1" x14ac:dyDescent="0.15">
      <c r="C737" s="54"/>
      <c r="G737" s="55"/>
      <c r="H737" s="55"/>
      <c r="AC737" s="52"/>
      <c r="AX737" s="52"/>
      <c r="CN737" s="52"/>
      <c r="ED737" s="52"/>
      <c r="EY737" s="52"/>
      <c r="FT737" s="52"/>
      <c r="GS737" s="52"/>
      <c r="GT737" s="52"/>
      <c r="GU737" s="52"/>
      <c r="HP737" s="52"/>
      <c r="IK737" s="52"/>
      <c r="JH737" s="52"/>
      <c r="KC737" s="52"/>
      <c r="KX737" s="52"/>
      <c r="LS737" s="52"/>
      <c r="MN737" s="69"/>
      <c r="MR737" s="139"/>
      <c r="MS737" s="140"/>
    </row>
    <row r="738" spans="3:357" s="53" customFormat="1" x14ac:dyDescent="0.15">
      <c r="C738" s="54"/>
      <c r="G738" s="55"/>
      <c r="H738" s="55"/>
      <c r="AC738" s="52"/>
      <c r="AX738" s="52"/>
      <c r="CN738" s="52"/>
      <c r="ED738" s="52"/>
      <c r="EY738" s="52"/>
      <c r="FT738" s="52"/>
      <c r="GS738" s="52"/>
      <c r="GT738" s="52"/>
      <c r="GU738" s="52"/>
      <c r="HP738" s="52"/>
      <c r="IK738" s="52"/>
      <c r="JH738" s="52"/>
      <c r="KC738" s="52"/>
      <c r="KX738" s="52"/>
      <c r="LS738" s="52"/>
      <c r="MN738" s="69"/>
      <c r="MR738" s="139"/>
      <c r="MS738" s="140"/>
    </row>
    <row r="739" spans="3:357" s="53" customFormat="1" x14ac:dyDescent="0.15">
      <c r="C739" s="54"/>
      <c r="G739" s="55"/>
      <c r="H739" s="55"/>
      <c r="AC739" s="52"/>
      <c r="AX739" s="52"/>
      <c r="CN739" s="52"/>
      <c r="ED739" s="52"/>
      <c r="EY739" s="52"/>
      <c r="FT739" s="52"/>
      <c r="GS739" s="52"/>
      <c r="GT739" s="52"/>
      <c r="GU739" s="52"/>
      <c r="HP739" s="52"/>
      <c r="IK739" s="52"/>
      <c r="JH739" s="52"/>
      <c r="KC739" s="52"/>
      <c r="KX739" s="52"/>
      <c r="LS739" s="52"/>
      <c r="MN739" s="69"/>
      <c r="MR739" s="139"/>
      <c r="MS739" s="140"/>
    </row>
    <row r="740" spans="3:357" s="53" customFormat="1" x14ac:dyDescent="0.15">
      <c r="C740" s="54"/>
      <c r="G740" s="55"/>
      <c r="H740" s="55"/>
      <c r="AC740" s="52"/>
      <c r="AX740" s="52"/>
      <c r="CN740" s="52"/>
      <c r="ED740" s="52"/>
      <c r="EY740" s="52"/>
      <c r="FT740" s="52"/>
      <c r="GS740" s="52"/>
      <c r="GT740" s="52"/>
      <c r="GU740" s="52"/>
      <c r="HP740" s="52"/>
      <c r="IK740" s="52"/>
      <c r="JH740" s="52"/>
      <c r="KC740" s="52"/>
      <c r="KX740" s="52"/>
      <c r="LS740" s="52"/>
      <c r="MN740" s="69"/>
      <c r="MR740" s="139"/>
      <c r="MS740" s="140"/>
    </row>
    <row r="741" spans="3:357" s="53" customFormat="1" x14ac:dyDescent="0.15">
      <c r="C741" s="54"/>
      <c r="G741" s="55"/>
      <c r="H741" s="55"/>
      <c r="AC741" s="52"/>
      <c r="AX741" s="52"/>
      <c r="CN741" s="52"/>
      <c r="ED741" s="52"/>
      <c r="EY741" s="52"/>
      <c r="FT741" s="52"/>
      <c r="GS741" s="52"/>
      <c r="GT741" s="52"/>
      <c r="GU741" s="52"/>
      <c r="HP741" s="52"/>
      <c r="IK741" s="52"/>
      <c r="JH741" s="52"/>
      <c r="KC741" s="52"/>
      <c r="KX741" s="52"/>
      <c r="LS741" s="52"/>
      <c r="MN741" s="69"/>
      <c r="MR741" s="139"/>
      <c r="MS741" s="140"/>
    </row>
    <row r="742" spans="3:357" s="53" customFormat="1" x14ac:dyDescent="0.15">
      <c r="C742" s="54"/>
      <c r="G742" s="55"/>
      <c r="H742" s="55"/>
      <c r="AC742" s="52"/>
      <c r="AX742" s="52"/>
      <c r="CN742" s="52"/>
      <c r="ED742" s="52"/>
      <c r="EY742" s="52"/>
      <c r="FT742" s="52"/>
      <c r="GS742" s="52"/>
      <c r="GT742" s="52"/>
      <c r="GU742" s="52"/>
      <c r="HP742" s="52"/>
      <c r="IK742" s="52"/>
      <c r="JH742" s="52"/>
      <c r="KC742" s="52"/>
      <c r="KX742" s="52"/>
      <c r="LS742" s="52"/>
      <c r="MN742" s="69"/>
      <c r="MR742" s="139"/>
      <c r="MS742" s="140"/>
    </row>
    <row r="743" spans="3:357" s="53" customFormat="1" x14ac:dyDescent="0.15">
      <c r="C743" s="54"/>
      <c r="G743" s="55"/>
      <c r="H743" s="55"/>
      <c r="AC743" s="52"/>
      <c r="AX743" s="52"/>
      <c r="CN743" s="52"/>
      <c r="ED743" s="52"/>
      <c r="EY743" s="52"/>
      <c r="FT743" s="52"/>
      <c r="GS743" s="52"/>
      <c r="GT743" s="52"/>
      <c r="GU743" s="52"/>
      <c r="HP743" s="52"/>
      <c r="IK743" s="52"/>
      <c r="JH743" s="52"/>
      <c r="KC743" s="52"/>
      <c r="KX743" s="52"/>
      <c r="LS743" s="52"/>
      <c r="MN743" s="69"/>
      <c r="MR743" s="139"/>
      <c r="MS743" s="140"/>
    </row>
    <row r="744" spans="3:357" s="53" customFormat="1" x14ac:dyDescent="0.15">
      <c r="C744" s="54"/>
      <c r="G744" s="55"/>
      <c r="H744" s="55"/>
      <c r="AC744" s="52"/>
      <c r="AX744" s="52"/>
      <c r="CN744" s="52"/>
      <c r="ED744" s="52"/>
      <c r="EY744" s="52"/>
      <c r="FT744" s="52"/>
      <c r="GS744" s="52"/>
      <c r="GT744" s="52"/>
      <c r="GU744" s="52"/>
      <c r="HP744" s="52"/>
      <c r="IK744" s="52"/>
      <c r="JH744" s="52"/>
      <c r="KC744" s="52"/>
      <c r="KX744" s="52"/>
      <c r="LS744" s="52"/>
      <c r="MN744" s="69"/>
      <c r="MR744" s="139"/>
      <c r="MS744" s="140"/>
    </row>
    <row r="745" spans="3:357" s="53" customFormat="1" x14ac:dyDescent="0.15">
      <c r="C745" s="54"/>
      <c r="G745" s="55"/>
      <c r="H745" s="55"/>
      <c r="AC745" s="52"/>
      <c r="AX745" s="52"/>
      <c r="CN745" s="52"/>
      <c r="ED745" s="52"/>
      <c r="EY745" s="52"/>
      <c r="FT745" s="52"/>
      <c r="GS745" s="52"/>
      <c r="GT745" s="52"/>
      <c r="GU745" s="52"/>
      <c r="HP745" s="52"/>
      <c r="IK745" s="52"/>
      <c r="JH745" s="52"/>
      <c r="KC745" s="52"/>
      <c r="KX745" s="52"/>
      <c r="LS745" s="52"/>
      <c r="MN745" s="69"/>
      <c r="MR745" s="139"/>
      <c r="MS745" s="140"/>
    </row>
    <row r="746" spans="3:357" s="53" customFormat="1" x14ac:dyDescent="0.15">
      <c r="C746" s="54"/>
      <c r="G746" s="55"/>
      <c r="H746" s="55"/>
      <c r="AC746" s="52"/>
      <c r="AX746" s="52"/>
      <c r="CN746" s="52"/>
      <c r="ED746" s="52"/>
      <c r="EY746" s="52"/>
      <c r="FT746" s="52"/>
      <c r="GS746" s="52"/>
      <c r="GT746" s="52"/>
      <c r="GU746" s="52"/>
      <c r="HP746" s="52"/>
      <c r="IK746" s="52"/>
      <c r="JH746" s="52"/>
      <c r="KC746" s="52"/>
      <c r="KX746" s="52"/>
      <c r="LS746" s="52"/>
      <c r="MN746" s="69"/>
      <c r="MR746" s="139"/>
      <c r="MS746" s="140"/>
    </row>
    <row r="747" spans="3:357" s="53" customFormat="1" x14ac:dyDescent="0.15">
      <c r="C747" s="54"/>
      <c r="G747" s="55"/>
      <c r="H747" s="55"/>
      <c r="AC747" s="52"/>
      <c r="AX747" s="52"/>
      <c r="CN747" s="52"/>
      <c r="ED747" s="52"/>
      <c r="EY747" s="52"/>
      <c r="FT747" s="52"/>
      <c r="GS747" s="52"/>
      <c r="GT747" s="52"/>
      <c r="GU747" s="52"/>
      <c r="HP747" s="52"/>
      <c r="IK747" s="52"/>
      <c r="JH747" s="52"/>
      <c r="KC747" s="52"/>
      <c r="KX747" s="52"/>
      <c r="LS747" s="52"/>
      <c r="MN747" s="69"/>
      <c r="MR747" s="139"/>
      <c r="MS747" s="140"/>
    </row>
    <row r="748" spans="3:357" s="53" customFormat="1" x14ac:dyDescent="0.15">
      <c r="C748" s="54"/>
      <c r="G748" s="55"/>
      <c r="H748" s="55"/>
      <c r="AC748" s="52"/>
      <c r="AX748" s="52"/>
      <c r="CN748" s="52"/>
      <c r="ED748" s="52"/>
      <c r="EY748" s="52"/>
      <c r="FT748" s="52"/>
      <c r="GS748" s="52"/>
      <c r="GT748" s="52"/>
      <c r="GU748" s="52"/>
      <c r="HP748" s="52"/>
      <c r="IK748" s="52"/>
      <c r="JH748" s="52"/>
      <c r="KC748" s="52"/>
      <c r="KX748" s="52"/>
      <c r="LS748" s="52"/>
      <c r="MN748" s="69"/>
      <c r="MR748" s="139"/>
      <c r="MS748" s="140"/>
    </row>
    <row r="749" spans="3:357" s="53" customFormat="1" x14ac:dyDescent="0.15">
      <c r="C749" s="54"/>
      <c r="G749" s="55"/>
      <c r="H749" s="55"/>
      <c r="AC749" s="52"/>
      <c r="AX749" s="52"/>
      <c r="CN749" s="52"/>
      <c r="ED749" s="52"/>
      <c r="EY749" s="52"/>
      <c r="FT749" s="52"/>
      <c r="GS749" s="52"/>
      <c r="GT749" s="52"/>
      <c r="GU749" s="52"/>
      <c r="HP749" s="52"/>
      <c r="IK749" s="52"/>
      <c r="JH749" s="52"/>
      <c r="KC749" s="52"/>
      <c r="KX749" s="52"/>
      <c r="LS749" s="52"/>
      <c r="MN749" s="69"/>
      <c r="MR749" s="139"/>
      <c r="MS749" s="140"/>
    </row>
    <row r="750" spans="3:357" s="53" customFormat="1" x14ac:dyDescent="0.15">
      <c r="C750" s="54"/>
      <c r="G750" s="55"/>
      <c r="H750" s="55"/>
      <c r="AC750" s="52"/>
      <c r="AX750" s="52"/>
      <c r="CN750" s="52"/>
      <c r="ED750" s="52"/>
      <c r="EY750" s="52"/>
      <c r="FT750" s="52"/>
      <c r="GS750" s="52"/>
      <c r="GT750" s="52"/>
      <c r="GU750" s="52"/>
      <c r="HP750" s="52"/>
      <c r="IK750" s="52"/>
      <c r="JH750" s="52"/>
      <c r="KC750" s="52"/>
      <c r="KX750" s="52"/>
      <c r="LS750" s="52"/>
      <c r="MN750" s="69"/>
      <c r="MR750" s="139"/>
      <c r="MS750" s="140"/>
    </row>
    <row r="751" spans="3:357" s="53" customFormat="1" x14ac:dyDescent="0.15">
      <c r="C751" s="54"/>
      <c r="G751" s="55"/>
      <c r="H751" s="55"/>
      <c r="AC751" s="52"/>
      <c r="AX751" s="52"/>
      <c r="CN751" s="52"/>
      <c r="ED751" s="52"/>
      <c r="EY751" s="52"/>
      <c r="FT751" s="52"/>
      <c r="GS751" s="52"/>
      <c r="GT751" s="52"/>
      <c r="GU751" s="52"/>
      <c r="HP751" s="52"/>
      <c r="IK751" s="52"/>
      <c r="JH751" s="52"/>
      <c r="KC751" s="52"/>
      <c r="KX751" s="52"/>
      <c r="LS751" s="52"/>
      <c r="MN751" s="69"/>
      <c r="MR751" s="139"/>
      <c r="MS751" s="140"/>
    </row>
    <row r="752" spans="3:357" s="53" customFormat="1" x14ac:dyDescent="0.15">
      <c r="C752" s="54"/>
      <c r="G752" s="55"/>
      <c r="H752" s="55"/>
      <c r="AC752" s="52"/>
      <c r="AX752" s="52"/>
      <c r="CN752" s="52"/>
      <c r="ED752" s="52"/>
      <c r="EY752" s="52"/>
      <c r="FT752" s="52"/>
      <c r="GS752" s="52"/>
      <c r="GT752" s="52"/>
      <c r="GU752" s="52"/>
      <c r="HP752" s="52"/>
      <c r="IK752" s="52"/>
      <c r="JH752" s="52"/>
      <c r="KC752" s="52"/>
      <c r="KX752" s="52"/>
      <c r="LS752" s="52"/>
      <c r="MN752" s="69"/>
      <c r="MR752" s="139"/>
      <c r="MS752" s="140"/>
    </row>
    <row r="753" spans="3:357" s="53" customFormat="1" x14ac:dyDescent="0.15">
      <c r="C753" s="54"/>
      <c r="G753" s="55"/>
      <c r="H753" s="55"/>
      <c r="AC753" s="52"/>
      <c r="AX753" s="52"/>
      <c r="CN753" s="52"/>
      <c r="ED753" s="52"/>
      <c r="EY753" s="52"/>
      <c r="FT753" s="52"/>
      <c r="GS753" s="52"/>
      <c r="GT753" s="52"/>
      <c r="GU753" s="52"/>
      <c r="HP753" s="52"/>
      <c r="IK753" s="52"/>
      <c r="JH753" s="52"/>
      <c r="KC753" s="52"/>
      <c r="KX753" s="52"/>
      <c r="LS753" s="52"/>
      <c r="MN753" s="69"/>
      <c r="MR753" s="139"/>
      <c r="MS753" s="140"/>
    </row>
    <row r="754" spans="3:357" s="53" customFormat="1" x14ac:dyDescent="0.15">
      <c r="C754" s="54"/>
      <c r="G754" s="55"/>
      <c r="H754" s="55"/>
      <c r="AC754" s="52"/>
      <c r="AX754" s="52"/>
      <c r="CN754" s="52"/>
      <c r="ED754" s="52"/>
      <c r="EY754" s="52"/>
      <c r="FT754" s="52"/>
      <c r="GS754" s="52"/>
      <c r="GT754" s="52"/>
      <c r="GU754" s="52"/>
      <c r="HP754" s="52"/>
      <c r="IK754" s="52"/>
      <c r="JH754" s="52"/>
      <c r="KC754" s="52"/>
      <c r="KX754" s="52"/>
      <c r="LS754" s="52"/>
      <c r="MN754" s="69"/>
      <c r="MR754" s="139"/>
      <c r="MS754" s="140"/>
    </row>
    <row r="755" spans="3:357" s="53" customFormat="1" x14ac:dyDescent="0.15">
      <c r="C755" s="54"/>
      <c r="G755" s="55"/>
      <c r="H755" s="55"/>
      <c r="AC755" s="52"/>
      <c r="AX755" s="52"/>
      <c r="CN755" s="52"/>
      <c r="ED755" s="52"/>
      <c r="EY755" s="52"/>
      <c r="FT755" s="52"/>
      <c r="GS755" s="52"/>
      <c r="GT755" s="52"/>
      <c r="GU755" s="52"/>
      <c r="HP755" s="52"/>
      <c r="IK755" s="52"/>
      <c r="JH755" s="52"/>
      <c r="KC755" s="52"/>
      <c r="KX755" s="52"/>
      <c r="LS755" s="52"/>
      <c r="MN755" s="69"/>
      <c r="MR755" s="139"/>
      <c r="MS755" s="140"/>
    </row>
    <row r="756" spans="3:357" s="53" customFormat="1" x14ac:dyDescent="0.15">
      <c r="C756" s="54"/>
      <c r="G756" s="55"/>
      <c r="H756" s="55"/>
      <c r="AC756" s="52"/>
      <c r="AX756" s="52"/>
      <c r="CN756" s="52"/>
      <c r="ED756" s="52"/>
      <c r="EY756" s="52"/>
      <c r="FT756" s="52"/>
      <c r="GS756" s="52"/>
      <c r="GT756" s="52"/>
      <c r="GU756" s="52"/>
      <c r="HP756" s="52"/>
      <c r="IK756" s="52"/>
      <c r="JH756" s="52"/>
      <c r="KC756" s="52"/>
      <c r="KX756" s="52"/>
      <c r="LS756" s="52"/>
      <c r="MN756" s="69"/>
      <c r="MR756" s="139"/>
      <c r="MS756" s="140"/>
    </row>
    <row r="757" spans="3:357" s="53" customFormat="1" x14ac:dyDescent="0.15">
      <c r="C757" s="54"/>
      <c r="G757" s="55"/>
      <c r="H757" s="55"/>
      <c r="AC757" s="52"/>
      <c r="AX757" s="52"/>
      <c r="CN757" s="52"/>
      <c r="ED757" s="52"/>
      <c r="EY757" s="52"/>
      <c r="FT757" s="52"/>
      <c r="GS757" s="52"/>
      <c r="GT757" s="52"/>
      <c r="GU757" s="52"/>
      <c r="HP757" s="52"/>
      <c r="IK757" s="52"/>
      <c r="JH757" s="52"/>
      <c r="KC757" s="52"/>
      <c r="KX757" s="52"/>
      <c r="LS757" s="52"/>
      <c r="MN757" s="69"/>
      <c r="MR757" s="139"/>
      <c r="MS757" s="140"/>
    </row>
    <row r="758" spans="3:357" s="53" customFormat="1" x14ac:dyDescent="0.15">
      <c r="C758" s="54"/>
      <c r="G758" s="55"/>
      <c r="H758" s="55"/>
      <c r="AC758" s="52"/>
      <c r="AX758" s="52"/>
      <c r="CN758" s="52"/>
      <c r="ED758" s="52"/>
      <c r="EY758" s="52"/>
      <c r="FT758" s="52"/>
      <c r="GS758" s="52"/>
      <c r="GT758" s="52"/>
      <c r="GU758" s="52"/>
      <c r="HP758" s="52"/>
      <c r="IK758" s="52"/>
      <c r="JH758" s="52"/>
      <c r="KC758" s="52"/>
      <c r="KX758" s="52"/>
      <c r="LS758" s="52"/>
      <c r="MN758" s="69"/>
      <c r="MR758" s="139"/>
      <c r="MS758" s="140"/>
    </row>
    <row r="759" spans="3:357" s="53" customFormat="1" x14ac:dyDescent="0.15">
      <c r="C759" s="54"/>
      <c r="G759" s="55"/>
      <c r="H759" s="55"/>
      <c r="AC759" s="52"/>
      <c r="AX759" s="52"/>
      <c r="CN759" s="52"/>
      <c r="ED759" s="52"/>
      <c r="EY759" s="52"/>
      <c r="FT759" s="52"/>
      <c r="GS759" s="52"/>
      <c r="GT759" s="52"/>
      <c r="GU759" s="52"/>
      <c r="HP759" s="52"/>
      <c r="IK759" s="52"/>
      <c r="JH759" s="52"/>
      <c r="KC759" s="52"/>
      <c r="KX759" s="52"/>
      <c r="LS759" s="52"/>
      <c r="MN759" s="69"/>
      <c r="MR759" s="139"/>
      <c r="MS759" s="140"/>
    </row>
    <row r="760" spans="3:357" s="53" customFormat="1" x14ac:dyDescent="0.15">
      <c r="C760" s="54"/>
      <c r="G760" s="55"/>
      <c r="H760" s="55"/>
      <c r="AC760" s="52"/>
      <c r="AX760" s="52"/>
      <c r="CN760" s="52"/>
      <c r="ED760" s="52"/>
      <c r="EY760" s="52"/>
      <c r="FT760" s="52"/>
      <c r="GS760" s="52"/>
      <c r="GT760" s="52"/>
      <c r="GU760" s="52"/>
      <c r="HP760" s="52"/>
      <c r="IK760" s="52"/>
      <c r="JH760" s="52"/>
      <c r="KC760" s="52"/>
      <c r="KX760" s="52"/>
      <c r="LS760" s="52"/>
      <c r="MN760" s="69"/>
      <c r="MR760" s="139"/>
      <c r="MS760" s="140"/>
    </row>
    <row r="761" spans="3:357" s="53" customFormat="1" x14ac:dyDescent="0.15">
      <c r="C761" s="54"/>
      <c r="G761" s="55"/>
      <c r="H761" s="55"/>
      <c r="AC761" s="52"/>
      <c r="AX761" s="52"/>
      <c r="CN761" s="52"/>
      <c r="ED761" s="52"/>
      <c r="EY761" s="52"/>
      <c r="FT761" s="52"/>
      <c r="GS761" s="52"/>
      <c r="GT761" s="52"/>
      <c r="GU761" s="52"/>
      <c r="HP761" s="52"/>
      <c r="IK761" s="52"/>
      <c r="JH761" s="52"/>
      <c r="KC761" s="52"/>
      <c r="KX761" s="52"/>
      <c r="LS761" s="52"/>
      <c r="MN761" s="69"/>
      <c r="MR761" s="139"/>
      <c r="MS761" s="140"/>
    </row>
    <row r="762" spans="3:357" s="53" customFormat="1" x14ac:dyDescent="0.15">
      <c r="C762" s="54"/>
      <c r="G762" s="55"/>
      <c r="H762" s="55"/>
      <c r="AC762" s="52"/>
      <c r="AX762" s="52"/>
      <c r="CN762" s="52"/>
      <c r="ED762" s="52"/>
      <c r="EY762" s="52"/>
      <c r="FT762" s="52"/>
      <c r="GS762" s="52"/>
      <c r="GT762" s="52"/>
      <c r="GU762" s="52"/>
      <c r="HP762" s="52"/>
      <c r="IK762" s="52"/>
      <c r="JH762" s="52"/>
      <c r="KC762" s="52"/>
      <c r="KX762" s="52"/>
      <c r="LS762" s="52"/>
      <c r="MN762" s="69"/>
      <c r="MR762" s="139"/>
      <c r="MS762" s="140"/>
    </row>
    <row r="763" spans="3:357" s="53" customFormat="1" x14ac:dyDescent="0.15">
      <c r="C763" s="54"/>
      <c r="G763" s="55"/>
      <c r="H763" s="55"/>
      <c r="AC763" s="52"/>
      <c r="AX763" s="52"/>
      <c r="CN763" s="52"/>
      <c r="ED763" s="52"/>
      <c r="EY763" s="52"/>
      <c r="FT763" s="52"/>
      <c r="GS763" s="52"/>
      <c r="GT763" s="52"/>
      <c r="GU763" s="52"/>
      <c r="HP763" s="52"/>
      <c r="IK763" s="52"/>
      <c r="JH763" s="52"/>
      <c r="KC763" s="52"/>
      <c r="KX763" s="52"/>
      <c r="LS763" s="52"/>
      <c r="MN763" s="69"/>
      <c r="MR763" s="139"/>
      <c r="MS763" s="140"/>
    </row>
    <row r="764" spans="3:357" s="53" customFormat="1" x14ac:dyDescent="0.15">
      <c r="C764" s="54"/>
      <c r="G764" s="55"/>
      <c r="H764" s="55"/>
      <c r="AC764" s="52"/>
      <c r="AX764" s="52"/>
      <c r="CN764" s="52"/>
      <c r="ED764" s="52"/>
      <c r="EY764" s="52"/>
      <c r="FT764" s="52"/>
      <c r="GS764" s="52"/>
      <c r="GT764" s="52"/>
      <c r="GU764" s="52"/>
      <c r="HP764" s="52"/>
      <c r="IK764" s="52"/>
      <c r="JH764" s="52"/>
      <c r="KC764" s="52"/>
      <c r="KX764" s="52"/>
      <c r="LS764" s="52"/>
      <c r="MN764" s="69"/>
      <c r="MR764" s="139"/>
      <c r="MS764" s="140"/>
    </row>
    <row r="765" spans="3:357" s="53" customFormat="1" x14ac:dyDescent="0.15">
      <c r="C765" s="54"/>
      <c r="G765" s="55"/>
      <c r="H765" s="55"/>
      <c r="AC765" s="52"/>
      <c r="AX765" s="52"/>
      <c r="CN765" s="52"/>
      <c r="ED765" s="52"/>
      <c r="EY765" s="52"/>
      <c r="FT765" s="52"/>
      <c r="GS765" s="52"/>
      <c r="GT765" s="52"/>
      <c r="GU765" s="52"/>
      <c r="HP765" s="52"/>
      <c r="IK765" s="52"/>
      <c r="JH765" s="52"/>
      <c r="KC765" s="52"/>
      <c r="KX765" s="52"/>
      <c r="LS765" s="52"/>
      <c r="MN765" s="69"/>
      <c r="MR765" s="139"/>
      <c r="MS765" s="140"/>
    </row>
    <row r="766" spans="3:357" s="53" customFormat="1" x14ac:dyDescent="0.15">
      <c r="C766" s="54"/>
      <c r="G766" s="55"/>
      <c r="H766" s="55"/>
      <c r="AC766" s="52"/>
      <c r="AX766" s="52"/>
      <c r="CN766" s="52"/>
      <c r="ED766" s="52"/>
      <c r="EY766" s="52"/>
      <c r="FT766" s="52"/>
      <c r="GS766" s="52"/>
      <c r="GT766" s="52"/>
      <c r="GU766" s="52"/>
      <c r="HP766" s="52"/>
      <c r="IK766" s="52"/>
      <c r="JH766" s="52"/>
      <c r="KC766" s="52"/>
      <c r="KX766" s="52"/>
      <c r="LS766" s="52"/>
      <c r="MN766" s="69"/>
      <c r="MR766" s="139"/>
      <c r="MS766" s="140"/>
    </row>
    <row r="767" spans="3:357" s="53" customFormat="1" x14ac:dyDescent="0.15">
      <c r="C767" s="54"/>
      <c r="G767" s="55"/>
      <c r="H767" s="55"/>
      <c r="AC767" s="52"/>
      <c r="AX767" s="52"/>
      <c r="CN767" s="52"/>
      <c r="ED767" s="52"/>
      <c r="EY767" s="52"/>
      <c r="FT767" s="52"/>
      <c r="GS767" s="52"/>
      <c r="GT767" s="52"/>
      <c r="GU767" s="52"/>
      <c r="HP767" s="52"/>
      <c r="IK767" s="52"/>
      <c r="JH767" s="52"/>
      <c r="KC767" s="52"/>
      <c r="KX767" s="52"/>
      <c r="LS767" s="52"/>
      <c r="MN767" s="69"/>
      <c r="MR767" s="139"/>
      <c r="MS767" s="140"/>
    </row>
    <row r="768" spans="3:357" s="53" customFormat="1" x14ac:dyDescent="0.15">
      <c r="C768" s="54"/>
      <c r="G768" s="55"/>
      <c r="H768" s="55"/>
      <c r="AC768" s="52"/>
      <c r="AX768" s="52"/>
      <c r="CN768" s="52"/>
      <c r="ED768" s="52"/>
      <c r="EY768" s="52"/>
      <c r="FT768" s="52"/>
      <c r="GS768" s="52"/>
      <c r="GT768" s="52"/>
      <c r="GU768" s="52"/>
      <c r="HP768" s="52"/>
      <c r="IK768" s="52"/>
      <c r="JH768" s="52"/>
      <c r="KC768" s="52"/>
      <c r="KX768" s="52"/>
      <c r="LS768" s="52"/>
      <c r="MN768" s="69"/>
      <c r="MR768" s="139"/>
      <c r="MS768" s="140"/>
    </row>
    <row r="769" spans="3:357" s="53" customFormat="1" x14ac:dyDescent="0.15">
      <c r="C769" s="54"/>
      <c r="G769" s="55"/>
      <c r="H769" s="55"/>
      <c r="AC769" s="52"/>
      <c r="AX769" s="52"/>
      <c r="CN769" s="52"/>
      <c r="ED769" s="52"/>
      <c r="EY769" s="52"/>
      <c r="FT769" s="52"/>
      <c r="GS769" s="52"/>
      <c r="GT769" s="52"/>
      <c r="GU769" s="52"/>
      <c r="HP769" s="52"/>
      <c r="IK769" s="52"/>
      <c r="JH769" s="52"/>
      <c r="KC769" s="52"/>
      <c r="KX769" s="52"/>
      <c r="LS769" s="52"/>
      <c r="MN769" s="69"/>
      <c r="MR769" s="139"/>
      <c r="MS769" s="140"/>
    </row>
    <row r="770" spans="3:357" s="53" customFormat="1" x14ac:dyDescent="0.15">
      <c r="C770" s="54"/>
      <c r="G770" s="55"/>
      <c r="H770" s="55"/>
      <c r="AC770" s="52"/>
      <c r="AX770" s="52"/>
      <c r="CN770" s="52"/>
      <c r="ED770" s="52"/>
      <c r="EY770" s="52"/>
      <c r="FT770" s="52"/>
      <c r="GS770" s="52"/>
      <c r="GT770" s="52"/>
      <c r="GU770" s="52"/>
      <c r="HP770" s="52"/>
      <c r="IK770" s="52"/>
      <c r="JH770" s="52"/>
      <c r="KC770" s="52"/>
      <c r="KX770" s="52"/>
      <c r="LS770" s="52"/>
      <c r="MN770" s="69"/>
      <c r="MR770" s="139"/>
      <c r="MS770" s="140"/>
    </row>
    <row r="771" spans="3:357" s="53" customFormat="1" x14ac:dyDescent="0.15">
      <c r="C771" s="54"/>
      <c r="G771" s="55"/>
      <c r="H771" s="55"/>
      <c r="AC771" s="52"/>
      <c r="AX771" s="52"/>
      <c r="CN771" s="52"/>
      <c r="ED771" s="52"/>
      <c r="EY771" s="52"/>
      <c r="FT771" s="52"/>
      <c r="GS771" s="52"/>
      <c r="GT771" s="52"/>
      <c r="GU771" s="52"/>
      <c r="HP771" s="52"/>
      <c r="IK771" s="52"/>
      <c r="JH771" s="52"/>
      <c r="KC771" s="52"/>
      <c r="KX771" s="52"/>
      <c r="LS771" s="52"/>
      <c r="MN771" s="69"/>
      <c r="MR771" s="139"/>
      <c r="MS771" s="140"/>
    </row>
    <row r="772" spans="3:357" s="53" customFormat="1" x14ac:dyDescent="0.15">
      <c r="C772" s="54"/>
      <c r="G772" s="55"/>
      <c r="H772" s="55"/>
      <c r="AC772" s="52"/>
      <c r="AX772" s="52"/>
      <c r="CN772" s="52"/>
      <c r="ED772" s="52"/>
      <c r="EY772" s="52"/>
      <c r="FT772" s="52"/>
      <c r="GS772" s="52"/>
      <c r="GT772" s="52"/>
      <c r="GU772" s="52"/>
      <c r="HP772" s="52"/>
      <c r="IK772" s="52"/>
      <c r="JH772" s="52"/>
      <c r="KC772" s="52"/>
      <c r="KX772" s="52"/>
      <c r="LS772" s="52"/>
      <c r="MN772" s="69"/>
      <c r="MR772" s="139"/>
      <c r="MS772" s="140"/>
    </row>
    <row r="773" spans="3:357" s="53" customFormat="1" x14ac:dyDescent="0.15">
      <c r="C773" s="54"/>
      <c r="G773" s="55"/>
      <c r="H773" s="55"/>
      <c r="AC773" s="52"/>
      <c r="AX773" s="52"/>
      <c r="CN773" s="52"/>
      <c r="ED773" s="52"/>
      <c r="EY773" s="52"/>
      <c r="FT773" s="52"/>
      <c r="GS773" s="52"/>
      <c r="GT773" s="52"/>
      <c r="GU773" s="52"/>
      <c r="HP773" s="52"/>
      <c r="IK773" s="52"/>
      <c r="JH773" s="52"/>
      <c r="KC773" s="52"/>
      <c r="KX773" s="52"/>
      <c r="LS773" s="52"/>
      <c r="MN773" s="69"/>
      <c r="MR773" s="139"/>
      <c r="MS773" s="140"/>
    </row>
    <row r="774" spans="3:357" s="53" customFormat="1" x14ac:dyDescent="0.15">
      <c r="C774" s="54"/>
      <c r="G774" s="55"/>
      <c r="H774" s="55"/>
      <c r="AC774" s="52"/>
      <c r="AX774" s="52"/>
      <c r="CN774" s="52"/>
      <c r="ED774" s="52"/>
      <c r="EY774" s="52"/>
      <c r="FT774" s="52"/>
      <c r="GS774" s="52"/>
      <c r="GT774" s="52"/>
      <c r="GU774" s="52"/>
      <c r="HP774" s="52"/>
      <c r="IK774" s="52"/>
      <c r="JH774" s="52"/>
      <c r="KC774" s="52"/>
      <c r="KX774" s="52"/>
      <c r="LS774" s="52"/>
      <c r="MN774" s="69"/>
      <c r="MR774" s="139"/>
      <c r="MS774" s="140"/>
    </row>
    <row r="775" spans="3:357" s="53" customFormat="1" x14ac:dyDescent="0.15">
      <c r="C775" s="54"/>
      <c r="G775" s="55"/>
      <c r="H775" s="55"/>
      <c r="AC775" s="52"/>
      <c r="AX775" s="52"/>
      <c r="CN775" s="52"/>
      <c r="ED775" s="52"/>
      <c r="EY775" s="52"/>
      <c r="FT775" s="52"/>
      <c r="GS775" s="52"/>
      <c r="GT775" s="52"/>
      <c r="GU775" s="52"/>
      <c r="HP775" s="52"/>
      <c r="IK775" s="52"/>
      <c r="JH775" s="52"/>
      <c r="KC775" s="52"/>
      <c r="KX775" s="52"/>
      <c r="LS775" s="52"/>
      <c r="MN775" s="69"/>
      <c r="MR775" s="139"/>
      <c r="MS775" s="140"/>
    </row>
    <row r="776" spans="3:357" s="53" customFormat="1" x14ac:dyDescent="0.15">
      <c r="C776" s="54"/>
      <c r="G776" s="55"/>
      <c r="H776" s="55"/>
      <c r="AC776" s="52"/>
      <c r="AX776" s="52"/>
      <c r="CN776" s="52"/>
      <c r="ED776" s="52"/>
      <c r="EY776" s="52"/>
      <c r="FT776" s="52"/>
      <c r="GS776" s="52"/>
      <c r="GT776" s="52"/>
      <c r="GU776" s="52"/>
      <c r="HP776" s="52"/>
      <c r="IK776" s="52"/>
      <c r="JH776" s="52"/>
      <c r="KC776" s="52"/>
      <c r="KX776" s="52"/>
      <c r="LS776" s="52"/>
      <c r="MN776" s="69"/>
      <c r="MR776" s="139"/>
      <c r="MS776" s="140"/>
    </row>
    <row r="777" spans="3:357" s="53" customFormat="1" x14ac:dyDescent="0.15">
      <c r="C777" s="54"/>
      <c r="G777" s="55"/>
      <c r="H777" s="55"/>
      <c r="AC777" s="52"/>
      <c r="AX777" s="52"/>
      <c r="CN777" s="52"/>
      <c r="ED777" s="52"/>
      <c r="EY777" s="52"/>
      <c r="FT777" s="52"/>
      <c r="GS777" s="52"/>
      <c r="GT777" s="52"/>
      <c r="GU777" s="52"/>
      <c r="HP777" s="52"/>
      <c r="IK777" s="52"/>
      <c r="JH777" s="52"/>
      <c r="KC777" s="52"/>
      <c r="KX777" s="52"/>
      <c r="LS777" s="52"/>
      <c r="MN777" s="69"/>
      <c r="MR777" s="139"/>
      <c r="MS777" s="140"/>
    </row>
    <row r="778" spans="3:357" s="53" customFormat="1" x14ac:dyDescent="0.15">
      <c r="C778" s="54"/>
      <c r="G778" s="55"/>
      <c r="H778" s="55"/>
      <c r="AC778" s="52"/>
      <c r="AX778" s="52"/>
      <c r="CN778" s="52"/>
      <c r="ED778" s="52"/>
      <c r="EY778" s="52"/>
      <c r="FT778" s="52"/>
      <c r="GS778" s="52"/>
      <c r="GT778" s="52"/>
      <c r="GU778" s="52"/>
      <c r="HP778" s="52"/>
      <c r="IK778" s="52"/>
      <c r="JH778" s="52"/>
      <c r="KC778" s="52"/>
      <c r="KX778" s="52"/>
      <c r="LS778" s="52"/>
      <c r="MN778" s="69"/>
      <c r="MR778" s="139"/>
      <c r="MS778" s="140"/>
    </row>
    <row r="779" spans="3:357" s="53" customFormat="1" x14ac:dyDescent="0.15">
      <c r="C779" s="54"/>
      <c r="G779" s="55"/>
      <c r="H779" s="55"/>
      <c r="AC779" s="52"/>
      <c r="AX779" s="52"/>
      <c r="CN779" s="52"/>
      <c r="ED779" s="52"/>
      <c r="EY779" s="52"/>
      <c r="FT779" s="52"/>
      <c r="GS779" s="52"/>
      <c r="GT779" s="52"/>
      <c r="GU779" s="52"/>
      <c r="HP779" s="52"/>
      <c r="IK779" s="52"/>
      <c r="JH779" s="52"/>
      <c r="KC779" s="52"/>
      <c r="KX779" s="52"/>
      <c r="LS779" s="52"/>
      <c r="MN779" s="69"/>
      <c r="MR779" s="139"/>
      <c r="MS779" s="140"/>
    </row>
    <row r="780" spans="3:357" s="53" customFormat="1" x14ac:dyDescent="0.15">
      <c r="C780" s="54"/>
      <c r="G780" s="55"/>
      <c r="H780" s="55"/>
      <c r="AC780" s="52"/>
      <c r="AX780" s="52"/>
      <c r="CN780" s="52"/>
      <c r="ED780" s="52"/>
      <c r="EY780" s="52"/>
      <c r="FT780" s="52"/>
      <c r="GS780" s="52"/>
      <c r="GT780" s="52"/>
      <c r="GU780" s="52"/>
      <c r="HP780" s="52"/>
      <c r="IK780" s="52"/>
      <c r="JH780" s="52"/>
      <c r="KC780" s="52"/>
      <c r="KX780" s="52"/>
      <c r="LS780" s="52"/>
      <c r="MN780" s="69"/>
      <c r="MR780" s="139"/>
      <c r="MS780" s="140"/>
    </row>
    <row r="781" spans="3:357" s="53" customFormat="1" x14ac:dyDescent="0.15">
      <c r="C781" s="54"/>
      <c r="G781" s="55"/>
      <c r="H781" s="55"/>
      <c r="AC781" s="52"/>
      <c r="AX781" s="52"/>
      <c r="CN781" s="52"/>
      <c r="ED781" s="52"/>
      <c r="EY781" s="52"/>
      <c r="FT781" s="52"/>
      <c r="GS781" s="52"/>
      <c r="GT781" s="52"/>
      <c r="GU781" s="52"/>
      <c r="HP781" s="52"/>
      <c r="IK781" s="52"/>
      <c r="JH781" s="52"/>
      <c r="KC781" s="52"/>
      <c r="KX781" s="52"/>
      <c r="LS781" s="52"/>
      <c r="MN781" s="69"/>
      <c r="MR781" s="139"/>
      <c r="MS781" s="140"/>
    </row>
    <row r="782" spans="3:357" s="53" customFormat="1" x14ac:dyDescent="0.15">
      <c r="C782" s="54"/>
      <c r="G782" s="55"/>
      <c r="H782" s="55"/>
      <c r="AC782" s="52"/>
      <c r="AX782" s="52"/>
      <c r="CN782" s="52"/>
      <c r="ED782" s="52"/>
      <c r="EY782" s="52"/>
      <c r="FT782" s="52"/>
      <c r="GS782" s="52"/>
      <c r="GT782" s="52"/>
      <c r="GU782" s="52"/>
      <c r="HP782" s="52"/>
      <c r="IK782" s="52"/>
      <c r="JH782" s="52"/>
      <c r="KC782" s="52"/>
      <c r="KX782" s="52"/>
      <c r="LS782" s="52"/>
      <c r="MN782" s="69"/>
      <c r="MR782" s="139"/>
      <c r="MS782" s="140"/>
    </row>
    <row r="783" spans="3:357" s="53" customFormat="1" x14ac:dyDescent="0.15">
      <c r="C783" s="54"/>
      <c r="G783" s="55"/>
      <c r="H783" s="55"/>
      <c r="AC783" s="52"/>
      <c r="AX783" s="52"/>
      <c r="CN783" s="52"/>
      <c r="ED783" s="52"/>
      <c r="EY783" s="52"/>
      <c r="FT783" s="52"/>
      <c r="GS783" s="52"/>
      <c r="GT783" s="52"/>
      <c r="GU783" s="52"/>
      <c r="HP783" s="52"/>
      <c r="IK783" s="52"/>
      <c r="JH783" s="52"/>
      <c r="KC783" s="52"/>
      <c r="KX783" s="52"/>
      <c r="LS783" s="52"/>
      <c r="MN783" s="69"/>
      <c r="MR783" s="139"/>
      <c r="MS783" s="140"/>
    </row>
    <row r="784" spans="3:357" s="53" customFormat="1" x14ac:dyDescent="0.15">
      <c r="C784" s="54"/>
      <c r="G784" s="55"/>
      <c r="H784" s="55"/>
      <c r="AC784" s="52"/>
      <c r="AX784" s="52"/>
      <c r="CN784" s="52"/>
      <c r="ED784" s="52"/>
      <c r="EY784" s="52"/>
      <c r="FT784" s="52"/>
      <c r="GS784" s="52"/>
      <c r="GT784" s="52"/>
      <c r="GU784" s="52"/>
      <c r="HP784" s="52"/>
      <c r="IK784" s="52"/>
      <c r="JH784" s="52"/>
      <c r="KC784" s="52"/>
      <c r="KX784" s="52"/>
      <c r="LS784" s="52"/>
      <c r="MN784" s="69"/>
      <c r="MR784" s="139"/>
      <c r="MS784" s="140"/>
    </row>
    <row r="785" spans="3:357" s="53" customFormat="1" x14ac:dyDescent="0.15">
      <c r="C785" s="54"/>
      <c r="G785" s="55"/>
      <c r="H785" s="55"/>
      <c r="AC785" s="52"/>
      <c r="AX785" s="52"/>
      <c r="CN785" s="52"/>
      <c r="ED785" s="52"/>
      <c r="EY785" s="52"/>
      <c r="FT785" s="52"/>
      <c r="GS785" s="52"/>
      <c r="GT785" s="52"/>
      <c r="GU785" s="52"/>
      <c r="HP785" s="52"/>
      <c r="IK785" s="52"/>
      <c r="JH785" s="52"/>
      <c r="KC785" s="52"/>
      <c r="KX785" s="52"/>
      <c r="LS785" s="52"/>
      <c r="MN785" s="69"/>
      <c r="MR785" s="139"/>
      <c r="MS785" s="140"/>
    </row>
    <row r="786" spans="3:357" s="53" customFormat="1" x14ac:dyDescent="0.15">
      <c r="C786" s="54"/>
      <c r="G786" s="55"/>
      <c r="H786" s="55"/>
      <c r="AC786" s="52"/>
      <c r="AX786" s="52"/>
      <c r="CN786" s="52"/>
      <c r="ED786" s="52"/>
      <c r="EY786" s="52"/>
      <c r="FT786" s="52"/>
      <c r="GS786" s="52"/>
      <c r="GT786" s="52"/>
      <c r="GU786" s="52"/>
      <c r="HP786" s="52"/>
      <c r="IK786" s="52"/>
      <c r="JH786" s="52"/>
      <c r="KC786" s="52"/>
      <c r="KX786" s="52"/>
      <c r="LS786" s="52"/>
      <c r="MN786" s="69"/>
      <c r="MR786" s="139"/>
      <c r="MS786" s="140"/>
    </row>
    <row r="787" spans="3:357" s="53" customFormat="1" x14ac:dyDescent="0.15">
      <c r="C787" s="54"/>
      <c r="G787" s="55"/>
      <c r="H787" s="55"/>
      <c r="AC787" s="52"/>
      <c r="AX787" s="52"/>
      <c r="CN787" s="52"/>
      <c r="ED787" s="52"/>
      <c r="EY787" s="52"/>
      <c r="FT787" s="52"/>
      <c r="GS787" s="52"/>
      <c r="GT787" s="52"/>
      <c r="GU787" s="52"/>
      <c r="HP787" s="52"/>
      <c r="IK787" s="52"/>
      <c r="JH787" s="52"/>
      <c r="KC787" s="52"/>
      <c r="KX787" s="52"/>
      <c r="LS787" s="52"/>
      <c r="MN787" s="69"/>
      <c r="MR787" s="139"/>
      <c r="MS787" s="140"/>
    </row>
    <row r="788" spans="3:357" s="53" customFormat="1" x14ac:dyDescent="0.15">
      <c r="C788" s="54"/>
      <c r="G788" s="55"/>
      <c r="H788" s="55"/>
      <c r="AC788" s="52"/>
      <c r="AX788" s="52"/>
      <c r="CN788" s="52"/>
      <c r="ED788" s="52"/>
      <c r="EY788" s="52"/>
      <c r="FT788" s="52"/>
      <c r="GS788" s="52"/>
      <c r="GT788" s="52"/>
      <c r="GU788" s="52"/>
      <c r="HP788" s="52"/>
      <c r="IK788" s="52"/>
      <c r="JH788" s="52"/>
      <c r="KC788" s="52"/>
      <c r="KX788" s="52"/>
      <c r="LS788" s="52"/>
      <c r="MN788" s="69"/>
      <c r="MR788" s="139"/>
      <c r="MS788" s="140"/>
    </row>
    <row r="789" spans="3:357" s="53" customFormat="1" x14ac:dyDescent="0.15">
      <c r="C789" s="54"/>
      <c r="G789" s="55"/>
      <c r="H789" s="55"/>
      <c r="AC789" s="52"/>
      <c r="AX789" s="52"/>
      <c r="CN789" s="52"/>
      <c r="ED789" s="52"/>
      <c r="EY789" s="52"/>
      <c r="FT789" s="52"/>
      <c r="GS789" s="52"/>
      <c r="GT789" s="52"/>
      <c r="GU789" s="52"/>
      <c r="HP789" s="52"/>
      <c r="IK789" s="52"/>
      <c r="JH789" s="52"/>
      <c r="KC789" s="52"/>
      <c r="KX789" s="52"/>
      <c r="LS789" s="52"/>
      <c r="MN789" s="69"/>
      <c r="MR789" s="139"/>
      <c r="MS789" s="140"/>
    </row>
    <row r="790" spans="3:357" s="53" customFormat="1" x14ac:dyDescent="0.15">
      <c r="C790" s="54"/>
      <c r="G790" s="55"/>
      <c r="H790" s="55"/>
      <c r="AC790" s="52"/>
      <c r="AX790" s="52"/>
      <c r="CN790" s="52"/>
      <c r="ED790" s="52"/>
      <c r="EY790" s="52"/>
      <c r="FT790" s="52"/>
      <c r="GS790" s="52"/>
      <c r="GT790" s="52"/>
      <c r="GU790" s="52"/>
      <c r="HP790" s="52"/>
      <c r="IK790" s="52"/>
      <c r="JH790" s="52"/>
      <c r="KC790" s="52"/>
      <c r="KX790" s="52"/>
      <c r="LS790" s="52"/>
      <c r="MN790" s="69"/>
      <c r="MR790" s="139"/>
      <c r="MS790" s="140"/>
    </row>
    <row r="791" spans="3:357" s="53" customFormat="1" x14ac:dyDescent="0.15">
      <c r="C791" s="54"/>
      <c r="G791" s="55"/>
      <c r="H791" s="55"/>
      <c r="AC791" s="52"/>
      <c r="AX791" s="52"/>
      <c r="CN791" s="52"/>
      <c r="ED791" s="52"/>
      <c r="EY791" s="52"/>
      <c r="FT791" s="52"/>
      <c r="GS791" s="52"/>
      <c r="GT791" s="52"/>
      <c r="GU791" s="52"/>
      <c r="HP791" s="52"/>
      <c r="IK791" s="52"/>
      <c r="JH791" s="52"/>
      <c r="KC791" s="52"/>
      <c r="KX791" s="52"/>
      <c r="LS791" s="52"/>
      <c r="MN791" s="69"/>
      <c r="MR791" s="139"/>
      <c r="MS791" s="140"/>
    </row>
    <row r="792" spans="3:357" s="53" customFormat="1" x14ac:dyDescent="0.15">
      <c r="C792" s="54"/>
      <c r="G792" s="55"/>
      <c r="H792" s="55"/>
      <c r="AC792" s="52"/>
      <c r="AX792" s="52"/>
      <c r="CN792" s="52"/>
      <c r="ED792" s="52"/>
      <c r="EY792" s="52"/>
      <c r="FT792" s="52"/>
      <c r="GS792" s="52"/>
      <c r="GT792" s="52"/>
      <c r="GU792" s="52"/>
      <c r="HP792" s="52"/>
      <c r="IK792" s="52"/>
      <c r="JH792" s="52"/>
      <c r="KC792" s="52"/>
      <c r="KX792" s="52"/>
      <c r="LS792" s="52"/>
      <c r="MN792" s="69"/>
      <c r="MR792" s="139"/>
      <c r="MS792" s="140"/>
    </row>
    <row r="793" spans="3:357" s="53" customFormat="1" x14ac:dyDescent="0.15">
      <c r="C793" s="54"/>
      <c r="G793" s="55"/>
      <c r="H793" s="55"/>
      <c r="AC793" s="52"/>
      <c r="AX793" s="52"/>
      <c r="CN793" s="52"/>
      <c r="ED793" s="52"/>
      <c r="EY793" s="52"/>
      <c r="FT793" s="52"/>
      <c r="GS793" s="52"/>
      <c r="GT793" s="52"/>
      <c r="GU793" s="52"/>
      <c r="HP793" s="52"/>
      <c r="IK793" s="52"/>
      <c r="JH793" s="52"/>
      <c r="KC793" s="52"/>
      <c r="KX793" s="52"/>
      <c r="LS793" s="52"/>
      <c r="MN793" s="69"/>
      <c r="MR793" s="139"/>
      <c r="MS793" s="140"/>
    </row>
    <row r="794" spans="3:357" s="53" customFormat="1" x14ac:dyDescent="0.15">
      <c r="C794" s="54"/>
      <c r="G794" s="55"/>
      <c r="H794" s="55"/>
      <c r="AC794" s="52"/>
      <c r="AX794" s="52"/>
      <c r="CN794" s="52"/>
      <c r="ED794" s="52"/>
      <c r="EY794" s="52"/>
      <c r="FT794" s="52"/>
      <c r="GS794" s="52"/>
      <c r="GT794" s="52"/>
      <c r="GU794" s="52"/>
      <c r="HP794" s="52"/>
      <c r="IK794" s="52"/>
      <c r="JH794" s="52"/>
      <c r="KC794" s="52"/>
      <c r="KX794" s="52"/>
      <c r="LS794" s="52"/>
      <c r="MN794" s="69"/>
      <c r="MR794" s="139"/>
      <c r="MS794" s="140"/>
    </row>
    <row r="795" spans="3:357" s="53" customFormat="1" x14ac:dyDescent="0.15">
      <c r="C795" s="54"/>
      <c r="G795" s="55"/>
      <c r="H795" s="55"/>
      <c r="AC795" s="52"/>
      <c r="AX795" s="52"/>
      <c r="CN795" s="52"/>
      <c r="ED795" s="52"/>
      <c r="EY795" s="52"/>
      <c r="FT795" s="52"/>
      <c r="GS795" s="52"/>
      <c r="GT795" s="52"/>
      <c r="GU795" s="52"/>
      <c r="HP795" s="52"/>
      <c r="IK795" s="52"/>
      <c r="JH795" s="52"/>
      <c r="KC795" s="52"/>
      <c r="KX795" s="52"/>
      <c r="LS795" s="52"/>
      <c r="MN795" s="69"/>
      <c r="MR795" s="139"/>
      <c r="MS795" s="140"/>
    </row>
    <row r="796" spans="3:357" s="53" customFormat="1" x14ac:dyDescent="0.15">
      <c r="C796" s="54"/>
      <c r="G796" s="55"/>
      <c r="H796" s="55"/>
      <c r="AC796" s="52"/>
      <c r="AX796" s="52"/>
      <c r="CN796" s="52"/>
      <c r="ED796" s="52"/>
      <c r="EY796" s="52"/>
      <c r="FT796" s="52"/>
      <c r="GS796" s="52"/>
      <c r="GT796" s="52"/>
      <c r="GU796" s="52"/>
      <c r="HP796" s="52"/>
      <c r="IK796" s="52"/>
      <c r="JH796" s="52"/>
      <c r="KC796" s="52"/>
      <c r="KX796" s="52"/>
      <c r="LS796" s="52"/>
      <c r="MN796" s="69"/>
      <c r="MR796" s="139"/>
      <c r="MS796" s="140"/>
    </row>
    <row r="797" spans="3:357" s="53" customFormat="1" x14ac:dyDescent="0.15">
      <c r="C797" s="54"/>
      <c r="G797" s="55"/>
      <c r="H797" s="55"/>
      <c r="AC797" s="52"/>
      <c r="AX797" s="52"/>
      <c r="CN797" s="52"/>
      <c r="ED797" s="52"/>
      <c r="EY797" s="52"/>
      <c r="FT797" s="52"/>
      <c r="GS797" s="52"/>
      <c r="GT797" s="52"/>
      <c r="GU797" s="52"/>
      <c r="HP797" s="52"/>
      <c r="IK797" s="52"/>
      <c r="JH797" s="52"/>
      <c r="KC797" s="52"/>
      <c r="KX797" s="52"/>
      <c r="LS797" s="52"/>
      <c r="MN797" s="69"/>
      <c r="MR797" s="139"/>
      <c r="MS797" s="140"/>
    </row>
    <row r="798" spans="3:357" s="53" customFormat="1" x14ac:dyDescent="0.15">
      <c r="C798" s="54"/>
      <c r="G798" s="55"/>
      <c r="H798" s="55"/>
      <c r="AC798" s="52"/>
      <c r="AX798" s="52"/>
      <c r="CN798" s="52"/>
      <c r="ED798" s="52"/>
      <c r="EY798" s="52"/>
      <c r="FT798" s="52"/>
      <c r="GS798" s="52"/>
      <c r="GT798" s="52"/>
      <c r="GU798" s="52"/>
      <c r="HP798" s="52"/>
      <c r="IK798" s="52"/>
      <c r="JH798" s="52"/>
      <c r="KC798" s="52"/>
      <c r="KX798" s="52"/>
      <c r="LS798" s="52"/>
      <c r="MN798" s="69"/>
      <c r="MR798" s="139"/>
      <c r="MS798" s="140"/>
    </row>
    <row r="799" spans="3:357" s="53" customFormat="1" x14ac:dyDescent="0.15">
      <c r="C799" s="54"/>
      <c r="G799" s="55"/>
      <c r="H799" s="55"/>
      <c r="AC799" s="52"/>
      <c r="AX799" s="52"/>
      <c r="CN799" s="52"/>
      <c r="ED799" s="52"/>
      <c r="EY799" s="52"/>
      <c r="FT799" s="52"/>
      <c r="GS799" s="52"/>
      <c r="GT799" s="52"/>
      <c r="GU799" s="52"/>
      <c r="HP799" s="52"/>
      <c r="IK799" s="52"/>
      <c r="JH799" s="52"/>
      <c r="KC799" s="52"/>
      <c r="KX799" s="52"/>
      <c r="LS799" s="52"/>
      <c r="MN799" s="69"/>
      <c r="MR799" s="139"/>
      <c r="MS799" s="140"/>
    </row>
    <row r="800" spans="3:357" s="53" customFormat="1" x14ac:dyDescent="0.15">
      <c r="C800" s="54"/>
      <c r="G800" s="55"/>
      <c r="H800" s="55"/>
      <c r="AC800" s="52"/>
      <c r="AX800" s="52"/>
      <c r="CN800" s="52"/>
      <c r="ED800" s="52"/>
      <c r="EY800" s="52"/>
      <c r="FT800" s="52"/>
      <c r="GS800" s="52"/>
      <c r="GT800" s="52"/>
      <c r="GU800" s="52"/>
      <c r="HP800" s="52"/>
      <c r="IK800" s="52"/>
      <c r="JH800" s="52"/>
      <c r="KC800" s="52"/>
      <c r="KX800" s="52"/>
      <c r="LS800" s="52"/>
      <c r="MN800" s="69"/>
      <c r="MR800" s="139"/>
      <c r="MS800" s="140"/>
    </row>
    <row r="801" spans="3:357" s="53" customFormat="1" x14ac:dyDescent="0.15">
      <c r="C801" s="54"/>
      <c r="G801" s="55"/>
      <c r="H801" s="55"/>
      <c r="AC801" s="52"/>
      <c r="AX801" s="52"/>
      <c r="CN801" s="52"/>
      <c r="ED801" s="52"/>
      <c r="EY801" s="52"/>
      <c r="FT801" s="52"/>
      <c r="GS801" s="52"/>
      <c r="GT801" s="52"/>
      <c r="GU801" s="52"/>
      <c r="HP801" s="52"/>
      <c r="IK801" s="52"/>
      <c r="JH801" s="52"/>
      <c r="KC801" s="52"/>
      <c r="KX801" s="52"/>
      <c r="LS801" s="52"/>
      <c r="MN801" s="69"/>
      <c r="MR801" s="139"/>
      <c r="MS801" s="140"/>
    </row>
    <row r="802" spans="3:357" s="53" customFormat="1" x14ac:dyDescent="0.15">
      <c r="C802" s="54"/>
      <c r="G802" s="55"/>
      <c r="H802" s="55"/>
      <c r="AC802" s="52"/>
      <c r="AX802" s="52"/>
      <c r="CN802" s="52"/>
      <c r="ED802" s="52"/>
      <c r="EY802" s="52"/>
      <c r="FT802" s="52"/>
      <c r="GS802" s="52"/>
      <c r="GT802" s="52"/>
      <c r="GU802" s="52"/>
      <c r="HP802" s="52"/>
      <c r="IK802" s="52"/>
      <c r="JH802" s="52"/>
      <c r="KC802" s="52"/>
      <c r="KX802" s="52"/>
      <c r="LS802" s="52"/>
      <c r="MN802" s="69"/>
      <c r="MR802" s="139"/>
      <c r="MS802" s="140"/>
    </row>
    <row r="803" spans="3:357" s="53" customFormat="1" x14ac:dyDescent="0.15">
      <c r="C803" s="54"/>
      <c r="G803" s="55"/>
      <c r="H803" s="55"/>
      <c r="AC803" s="52"/>
      <c r="AX803" s="52"/>
      <c r="CN803" s="52"/>
      <c r="ED803" s="52"/>
      <c r="EY803" s="52"/>
      <c r="FT803" s="52"/>
      <c r="GS803" s="52"/>
      <c r="GT803" s="52"/>
      <c r="GU803" s="52"/>
      <c r="HP803" s="52"/>
      <c r="IK803" s="52"/>
      <c r="JH803" s="52"/>
      <c r="KC803" s="52"/>
      <c r="KX803" s="52"/>
      <c r="LS803" s="52"/>
      <c r="MN803" s="69"/>
      <c r="MR803" s="139"/>
      <c r="MS803" s="140"/>
    </row>
    <row r="804" spans="3:357" s="53" customFormat="1" x14ac:dyDescent="0.15">
      <c r="C804" s="54"/>
      <c r="G804" s="55"/>
      <c r="H804" s="55"/>
      <c r="AC804" s="52"/>
      <c r="AX804" s="52"/>
      <c r="CN804" s="52"/>
      <c r="ED804" s="52"/>
      <c r="EY804" s="52"/>
      <c r="FT804" s="52"/>
      <c r="GS804" s="52"/>
      <c r="GT804" s="52"/>
      <c r="GU804" s="52"/>
      <c r="HP804" s="52"/>
      <c r="IK804" s="52"/>
      <c r="JH804" s="52"/>
      <c r="KC804" s="52"/>
      <c r="KX804" s="52"/>
      <c r="LS804" s="52"/>
      <c r="MN804" s="69"/>
      <c r="MR804" s="139"/>
      <c r="MS804" s="140"/>
    </row>
    <row r="805" spans="3:357" s="53" customFormat="1" x14ac:dyDescent="0.15">
      <c r="C805" s="54"/>
      <c r="G805" s="55"/>
      <c r="H805" s="55"/>
      <c r="AC805" s="52"/>
      <c r="AX805" s="52"/>
      <c r="CN805" s="52"/>
      <c r="ED805" s="52"/>
      <c r="EY805" s="52"/>
      <c r="FT805" s="52"/>
      <c r="GS805" s="52"/>
      <c r="GT805" s="52"/>
      <c r="GU805" s="52"/>
      <c r="HP805" s="52"/>
      <c r="IK805" s="52"/>
      <c r="JH805" s="52"/>
      <c r="KC805" s="52"/>
      <c r="KX805" s="52"/>
      <c r="LS805" s="52"/>
      <c r="MN805" s="69"/>
      <c r="MR805" s="139"/>
      <c r="MS805" s="140"/>
    </row>
    <row r="806" spans="3:357" s="53" customFormat="1" x14ac:dyDescent="0.15">
      <c r="C806" s="54"/>
      <c r="G806" s="55"/>
      <c r="H806" s="55"/>
      <c r="AC806" s="52"/>
      <c r="AX806" s="52"/>
      <c r="CN806" s="52"/>
      <c r="ED806" s="52"/>
      <c r="EY806" s="52"/>
      <c r="FT806" s="52"/>
      <c r="GS806" s="52"/>
      <c r="GT806" s="52"/>
      <c r="GU806" s="52"/>
      <c r="HP806" s="52"/>
      <c r="IK806" s="52"/>
      <c r="JH806" s="52"/>
      <c r="KC806" s="52"/>
      <c r="KX806" s="52"/>
      <c r="LS806" s="52"/>
      <c r="MN806" s="69"/>
      <c r="MR806" s="139"/>
      <c r="MS806" s="140"/>
    </row>
    <row r="807" spans="3:357" s="53" customFormat="1" x14ac:dyDescent="0.15">
      <c r="C807" s="54"/>
      <c r="G807" s="55"/>
      <c r="H807" s="55"/>
      <c r="AC807" s="52"/>
      <c r="AX807" s="52"/>
      <c r="CN807" s="52"/>
      <c r="ED807" s="52"/>
      <c r="EY807" s="52"/>
      <c r="FT807" s="52"/>
      <c r="GS807" s="52"/>
      <c r="GT807" s="52"/>
      <c r="GU807" s="52"/>
      <c r="HP807" s="52"/>
      <c r="IK807" s="52"/>
      <c r="JH807" s="52"/>
      <c r="KC807" s="52"/>
      <c r="KX807" s="52"/>
      <c r="LS807" s="52"/>
      <c r="MN807" s="69"/>
      <c r="MR807" s="139"/>
      <c r="MS807" s="140"/>
    </row>
    <row r="808" spans="3:357" s="53" customFormat="1" x14ac:dyDescent="0.15">
      <c r="C808" s="54"/>
      <c r="G808" s="55"/>
      <c r="H808" s="55"/>
      <c r="AC808" s="52"/>
      <c r="AX808" s="52"/>
      <c r="CN808" s="52"/>
      <c r="ED808" s="52"/>
      <c r="EY808" s="52"/>
      <c r="FT808" s="52"/>
      <c r="GS808" s="52"/>
      <c r="GT808" s="52"/>
      <c r="GU808" s="52"/>
      <c r="HP808" s="52"/>
      <c r="IK808" s="52"/>
      <c r="JH808" s="52"/>
      <c r="KC808" s="52"/>
      <c r="KX808" s="52"/>
      <c r="LS808" s="52"/>
      <c r="MN808" s="69"/>
      <c r="MR808" s="139"/>
      <c r="MS808" s="140"/>
    </row>
    <row r="809" spans="3:357" s="53" customFormat="1" x14ac:dyDescent="0.15">
      <c r="C809" s="54"/>
      <c r="G809" s="55"/>
      <c r="H809" s="55"/>
      <c r="AC809" s="52"/>
      <c r="AX809" s="52"/>
      <c r="CN809" s="52"/>
      <c r="ED809" s="52"/>
      <c r="EY809" s="52"/>
      <c r="FT809" s="52"/>
      <c r="GS809" s="52"/>
      <c r="GT809" s="52"/>
      <c r="GU809" s="52"/>
      <c r="HP809" s="52"/>
      <c r="IK809" s="52"/>
      <c r="JH809" s="52"/>
      <c r="KC809" s="52"/>
      <c r="KX809" s="52"/>
      <c r="LS809" s="52"/>
      <c r="MN809" s="69"/>
      <c r="MR809" s="139"/>
      <c r="MS809" s="140"/>
    </row>
    <row r="810" spans="3:357" s="53" customFormat="1" x14ac:dyDescent="0.15">
      <c r="C810" s="54"/>
      <c r="G810" s="55"/>
      <c r="H810" s="55"/>
      <c r="AC810" s="52"/>
      <c r="AX810" s="52"/>
      <c r="CN810" s="52"/>
      <c r="ED810" s="52"/>
      <c r="EY810" s="52"/>
      <c r="FT810" s="52"/>
      <c r="GS810" s="52"/>
      <c r="GT810" s="52"/>
      <c r="GU810" s="52"/>
      <c r="HP810" s="52"/>
      <c r="IK810" s="52"/>
      <c r="JH810" s="52"/>
      <c r="KC810" s="52"/>
      <c r="KX810" s="52"/>
      <c r="LS810" s="52"/>
      <c r="MN810" s="69"/>
      <c r="MR810" s="139"/>
      <c r="MS810" s="140"/>
    </row>
    <row r="811" spans="3:357" s="53" customFormat="1" x14ac:dyDescent="0.15">
      <c r="C811" s="54"/>
      <c r="G811" s="55"/>
      <c r="H811" s="55"/>
      <c r="AC811" s="52"/>
      <c r="AX811" s="52"/>
      <c r="CN811" s="52"/>
      <c r="ED811" s="52"/>
      <c r="EY811" s="52"/>
      <c r="FT811" s="52"/>
      <c r="GS811" s="52"/>
      <c r="GT811" s="52"/>
      <c r="GU811" s="52"/>
      <c r="HP811" s="52"/>
      <c r="IK811" s="52"/>
      <c r="JH811" s="52"/>
      <c r="KC811" s="52"/>
      <c r="KX811" s="52"/>
      <c r="LS811" s="52"/>
      <c r="MN811" s="69"/>
      <c r="MR811" s="139"/>
      <c r="MS811" s="140"/>
    </row>
    <row r="812" spans="3:357" s="53" customFormat="1" x14ac:dyDescent="0.15">
      <c r="C812" s="54"/>
      <c r="G812" s="55"/>
      <c r="H812" s="55"/>
      <c r="AC812" s="52"/>
      <c r="AX812" s="52"/>
      <c r="CN812" s="52"/>
      <c r="ED812" s="52"/>
      <c r="EY812" s="52"/>
      <c r="FT812" s="52"/>
      <c r="GS812" s="52"/>
      <c r="GT812" s="52"/>
      <c r="GU812" s="52"/>
      <c r="HP812" s="52"/>
      <c r="IK812" s="52"/>
      <c r="JH812" s="52"/>
      <c r="KC812" s="52"/>
      <c r="KX812" s="52"/>
      <c r="LS812" s="52"/>
      <c r="MN812" s="69"/>
      <c r="MR812" s="139"/>
      <c r="MS812" s="140"/>
    </row>
    <row r="813" spans="3:357" s="53" customFormat="1" x14ac:dyDescent="0.15">
      <c r="C813" s="54"/>
      <c r="G813" s="55"/>
      <c r="H813" s="55"/>
      <c r="AC813" s="52"/>
      <c r="AX813" s="52"/>
      <c r="CN813" s="52"/>
      <c r="ED813" s="52"/>
      <c r="EY813" s="52"/>
      <c r="FT813" s="52"/>
      <c r="GS813" s="52"/>
      <c r="GT813" s="52"/>
      <c r="GU813" s="52"/>
      <c r="HP813" s="52"/>
      <c r="IK813" s="52"/>
      <c r="JH813" s="52"/>
      <c r="KC813" s="52"/>
      <c r="KX813" s="52"/>
      <c r="LS813" s="52"/>
      <c r="MN813" s="69"/>
      <c r="MR813" s="139"/>
      <c r="MS813" s="140"/>
    </row>
    <row r="814" spans="3:357" s="53" customFormat="1" x14ac:dyDescent="0.15">
      <c r="C814" s="54"/>
      <c r="G814" s="55"/>
      <c r="H814" s="55"/>
      <c r="AC814" s="52"/>
      <c r="AX814" s="52"/>
      <c r="CN814" s="52"/>
      <c r="ED814" s="52"/>
      <c r="EY814" s="52"/>
      <c r="FT814" s="52"/>
      <c r="GS814" s="52"/>
      <c r="GT814" s="52"/>
      <c r="GU814" s="52"/>
      <c r="HP814" s="52"/>
      <c r="IK814" s="52"/>
      <c r="JH814" s="52"/>
      <c r="KC814" s="52"/>
      <c r="KX814" s="52"/>
      <c r="LS814" s="52"/>
      <c r="MN814" s="69"/>
      <c r="MR814" s="139"/>
      <c r="MS814" s="140"/>
    </row>
    <row r="815" spans="3:357" s="53" customFormat="1" x14ac:dyDescent="0.15">
      <c r="C815" s="54"/>
      <c r="G815" s="55"/>
      <c r="H815" s="55"/>
      <c r="AC815" s="52"/>
      <c r="AX815" s="52"/>
      <c r="CN815" s="52"/>
      <c r="ED815" s="52"/>
      <c r="EY815" s="52"/>
      <c r="FT815" s="52"/>
      <c r="GS815" s="52"/>
      <c r="GT815" s="52"/>
      <c r="GU815" s="52"/>
      <c r="HP815" s="52"/>
      <c r="IK815" s="52"/>
      <c r="JH815" s="52"/>
      <c r="KC815" s="52"/>
      <c r="KX815" s="52"/>
      <c r="LS815" s="52"/>
      <c r="MN815" s="69"/>
      <c r="MR815" s="139"/>
      <c r="MS815" s="140"/>
    </row>
    <row r="816" spans="3:357" s="53" customFormat="1" x14ac:dyDescent="0.15">
      <c r="C816" s="54"/>
      <c r="G816" s="55"/>
      <c r="H816" s="55"/>
      <c r="AC816" s="52"/>
      <c r="AX816" s="52"/>
      <c r="CN816" s="52"/>
      <c r="ED816" s="52"/>
      <c r="EY816" s="52"/>
      <c r="FT816" s="52"/>
      <c r="GS816" s="52"/>
      <c r="GT816" s="52"/>
      <c r="GU816" s="52"/>
      <c r="HP816" s="52"/>
      <c r="IK816" s="52"/>
      <c r="JH816" s="52"/>
      <c r="KC816" s="52"/>
      <c r="KX816" s="52"/>
      <c r="LS816" s="52"/>
      <c r="MN816" s="69"/>
      <c r="MR816" s="139"/>
      <c r="MS816" s="140"/>
    </row>
    <row r="817" spans="3:357" s="53" customFormat="1" x14ac:dyDescent="0.15">
      <c r="C817" s="54"/>
      <c r="G817" s="55"/>
      <c r="H817" s="55"/>
      <c r="AC817" s="52"/>
      <c r="AX817" s="52"/>
      <c r="CN817" s="52"/>
      <c r="ED817" s="52"/>
      <c r="EY817" s="52"/>
      <c r="FT817" s="52"/>
      <c r="GS817" s="52"/>
      <c r="GT817" s="52"/>
      <c r="GU817" s="52"/>
      <c r="HP817" s="52"/>
      <c r="IK817" s="52"/>
      <c r="JH817" s="52"/>
      <c r="KC817" s="52"/>
      <c r="KX817" s="52"/>
      <c r="LS817" s="52"/>
      <c r="MN817" s="69"/>
      <c r="MR817" s="139"/>
      <c r="MS817" s="140"/>
    </row>
    <row r="818" spans="3:357" s="53" customFormat="1" x14ac:dyDescent="0.15">
      <c r="C818" s="54"/>
      <c r="G818" s="55"/>
      <c r="H818" s="55"/>
      <c r="AC818" s="52"/>
      <c r="AX818" s="52"/>
      <c r="CN818" s="52"/>
      <c r="ED818" s="52"/>
      <c r="EY818" s="52"/>
      <c r="FT818" s="52"/>
      <c r="GS818" s="52"/>
      <c r="GT818" s="52"/>
      <c r="GU818" s="52"/>
      <c r="HP818" s="52"/>
      <c r="IK818" s="52"/>
      <c r="JH818" s="52"/>
      <c r="KC818" s="52"/>
      <c r="KX818" s="52"/>
      <c r="LS818" s="52"/>
      <c r="MN818" s="69"/>
      <c r="MR818" s="139"/>
      <c r="MS818" s="140"/>
    </row>
    <row r="819" spans="3:357" s="53" customFormat="1" x14ac:dyDescent="0.15">
      <c r="C819" s="54"/>
      <c r="G819" s="55"/>
      <c r="H819" s="55"/>
      <c r="AC819" s="52"/>
      <c r="AX819" s="52"/>
      <c r="CN819" s="52"/>
      <c r="ED819" s="52"/>
      <c r="EY819" s="52"/>
      <c r="FT819" s="52"/>
      <c r="GS819" s="52"/>
      <c r="GT819" s="52"/>
      <c r="GU819" s="52"/>
      <c r="HP819" s="52"/>
      <c r="IK819" s="52"/>
      <c r="JH819" s="52"/>
      <c r="KC819" s="52"/>
      <c r="KX819" s="52"/>
      <c r="LS819" s="52"/>
      <c r="MN819" s="69"/>
      <c r="MR819" s="139"/>
      <c r="MS819" s="140"/>
    </row>
    <row r="820" spans="3:357" s="53" customFormat="1" x14ac:dyDescent="0.15">
      <c r="C820" s="54"/>
      <c r="G820" s="55"/>
      <c r="H820" s="55"/>
      <c r="AC820" s="52"/>
      <c r="AX820" s="52"/>
      <c r="CN820" s="52"/>
      <c r="ED820" s="52"/>
      <c r="EY820" s="52"/>
      <c r="FT820" s="52"/>
      <c r="GS820" s="52"/>
      <c r="GT820" s="52"/>
      <c r="GU820" s="52"/>
      <c r="HP820" s="52"/>
      <c r="IK820" s="52"/>
      <c r="JH820" s="52"/>
      <c r="KC820" s="52"/>
      <c r="KX820" s="52"/>
      <c r="LS820" s="52"/>
      <c r="MN820" s="69"/>
      <c r="MR820" s="139"/>
      <c r="MS820" s="140"/>
    </row>
    <row r="821" spans="3:357" s="53" customFormat="1" x14ac:dyDescent="0.15">
      <c r="C821" s="54"/>
      <c r="G821" s="55"/>
      <c r="H821" s="55"/>
      <c r="AC821" s="52"/>
      <c r="AX821" s="52"/>
      <c r="CN821" s="52"/>
      <c r="ED821" s="52"/>
      <c r="EY821" s="52"/>
      <c r="FT821" s="52"/>
      <c r="GS821" s="52"/>
      <c r="GT821" s="52"/>
      <c r="GU821" s="52"/>
      <c r="HP821" s="52"/>
      <c r="IK821" s="52"/>
      <c r="JH821" s="52"/>
      <c r="KC821" s="52"/>
      <c r="KX821" s="52"/>
      <c r="LS821" s="52"/>
      <c r="MN821" s="69"/>
      <c r="MR821" s="139"/>
      <c r="MS821" s="140"/>
    </row>
    <row r="822" spans="3:357" s="53" customFormat="1" x14ac:dyDescent="0.15">
      <c r="C822" s="54"/>
      <c r="G822" s="55"/>
      <c r="H822" s="55"/>
      <c r="AC822" s="52"/>
      <c r="AX822" s="52"/>
      <c r="CN822" s="52"/>
      <c r="ED822" s="52"/>
      <c r="EY822" s="52"/>
      <c r="FT822" s="52"/>
      <c r="GS822" s="52"/>
      <c r="GT822" s="52"/>
      <c r="GU822" s="52"/>
      <c r="HP822" s="52"/>
      <c r="IK822" s="52"/>
      <c r="JH822" s="52"/>
      <c r="KC822" s="52"/>
      <c r="KX822" s="52"/>
      <c r="LS822" s="52"/>
      <c r="MN822" s="69"/>
      <c r="MR822" s="139"/>
      <c r="MS822" s="140"/>
    </row>
    <row r="823" spans="3:357" s="53" customFormat="1" x14ac:dyDescent="0.15">
      <c r="C823" s="54"/>
      <c r="G823" s="55"/>
      <c r="H823" s="55"/>
      <c r="AC823" s="52"/>
      <c r="AX823" s="52"/>
      <c r="CN823" s="52"/>
      <c r="ED823" s="52"/>
      <c r="EY823" s="52"/>
      <c r="FT823" s="52"/>
      <c r="GS823" s="52"/>
      <c r="GT823" s="52"/>
      <c r="GU823" s="52"/>
      <c r="HP823" s="52"/>
      <c r="IK823" s="52"/>
      <c r="JH823" s="52"/>
      <c r="KC823" s="52"/>
      <c r="KX823" s="52"/>
      <c r="LS823" s="52"/>
      <c r="MN823" s="69"/>
      <c r="MR823" s="139"/>
      <c r="MS823" s="140"/>
    </row>
    <row r="824" spans="3:357" s="53" customFormat="1" x14ac:dyDescent="0.15">
      <c r="C824" s="54"/>
      <c r="G824" s="55"/>
      <c r="H824" s="55"/>
      <c r="AC824" s="52"/>
      <c r="AX824" s="52"/>
      <c r="CN824" s="52"/>
      <c r="ED824" s="52"/>
      <c r="EY824" s="52"/>
      <c r="FT824" s="52"/>
      <c r="GS824" s="52"/>
      <c r="GT824" s="52"/>
      <c r="GU824" s="52"/>
      <c r="HP824" s="52"/>
      <c r="IK824" s="52"/>
      <c r="JH824" s="52"/>
      <c r="KC824" s="52"/>
      <c r="KX824" s="52"/>
      <c r="LS824" s="52"/>
      <c r="MN824" s="69"/>
      <c r="MR824" s="139"/>
      <c r="MS824" s="140"/>
    </row>
    <row r="825" spans="3:357" s="53" customFormat="1" x14ac:dyDescent="0.15">
      <c r="C825" s="54"/>
      <c r="G825" s="55"/>
      <c r="H825" s="55"/>
      <c r="AC825" s="52"/>
      <c r="AX825" s="52"/>
      <c r="CN825" s="52"/>
      <c r="ED825" s="52"/>
      <c r="EY825" s="52"/>
      <c r="FT825" s="52"/>
      <c r="GS825" s="52"/>
      <c r="GT825" s="52"/>
      <c r="GU825" s="52"/>
      <c r="HP825" s="52"/>
      <c r="IK825" s="52"/>
      <c r="JH825" s="52"/>
      <c r="KC825" s="52"/>
      <c r="KX825" s="52"/>
      <c r="LS825" s="52"/>
      <c r="MN825" s="69"/>
      <c r="MR825" s="139"/>
      <c r="MS825" s="140"/>
    </row>
    <row r="826" spans="3:357" s="53" customFormat="1" x14ac:dyDescent="0.15">
      <c r="C826" s="54"/>
      <c r="G826" s="55"/>
      <c r="H826" s="55"/>
      <c r="AC826" s="52"/>
      <c r="AX826" s="52"/>
      <c r="CN826" s="52"/>
      <c r="ED826" s="52"/>
      <c r="EY826" s="52"/>
      <c r="FT826" s="52"/>
      <c r="GS826" s="52"/>
      <c r="GT826" s="52"/>
      <c r="GU826" s="52"/>
      <c r="HP826" s="52"/>
      <c r="IK826" s="52"/>
      <c r="JH826" s="52"/>
      <c r="KC826" s="52"/>
      <c r="KX826" s="52"/>
      <c r="LS826" s="52"/>
      <c r="MN826" s="69"/>
      <c r="MR826" s="139"/>
      <c r="MS826" s="140"/>
    </row>
    <row r="827" spans="3:357" s="53" customFormat="1" x14ac:dyDescent="0.15">
      <c r="C827" s="54"/>
      <c r="G827" s="55"/>
      <c r="H827" s="55"/>
      <c r="AC827" s="52"/>
      <c r="AX827" s="52"/>
      <c r="CN827" s="52"/>
      <c r="ED827" s="52"/>
      <c r="EY827" s="52"/>
      <c r="FT827" s="52"/>
      <c r="GS827" s="52"/>
      <c r="GT827" s="52"/>
      <c r="GU827" s="52"/>
      <c r="HP827" s="52"/>
      <c r="IK827" s="52"/>
      <c r="JH827" s="52"/>
      <c r="KC827" s="52"/>
      <c r="KX827" s="52"/>
      <c r="LS827" s="52"/>
      <c r="MN827" s="69"/>
      <c r="MR827" s="139"/>
      <c r="MS827" s="140"/>
    </row>
    <row r="828" spans="3:357" s="53" customFormat="1" x14ac:dyDescent="0.15">
      <c r="C828" s="54"/>
      <c r="G828" s="55"/>
      <c r="H828" s="55"/>
      <c r="AC828" s="52"/>
      <c r="AX828" s="52"/>
      <c r="CN828" s="52"/>
      <c r="ED828" s="52"/>
      <c r="EY828" s="52"/>
      <c r="FT828" s="52"/>
      <c r="GS828" s="52"/>
      <c r="GT828" s="52"/>
      <c r="GU828" s="52"/>
      <c r="HP828" s="52"/>
      <c r="IK828" s="52"/>
      <c r="JH828" s="52"/>
      <c r="KC828" s="52"/>
      <c r="KX828" s="52"/>
      <c r="LS828" s="52"/>
      <c r="MN828" s="69"/>
      <c r="MR828" s="139"/>
      <c r="MS828" s="140"/>
    </row>
    <row r="829" spans="3:357" s="53" customFormat="1" x14ac:dyDescent="0.15">
      <c r="C829" s="54"/>
      <c r="G829" s="55"/>
      <c r="H829" s="55"/>
      <c r="AC829" s="52"/>
      <c r="AX829" s="52"/>
      <c r="CN829" s="52"/>
      <c r="ED829" s="52"/>
      <c r="EY829" s="52"/>
      <c r="FT829" s="52"/>
      <c r="GS829" s="52"/>
      <c r="GT829" s="52"/>
      <c r="GU829" s="52"/>
      <c r="HP829" s="52"/>
      <c r="IK829" s="52"/>
      <c r="JH829" s="52"/>
      <c r="KC829" s="52"/>
      <c r="KX829" s="52"/>
      <c r="LS829" s="52"/>
      <c r="MN829" s="69"/>
      <c r="MR829" s="139"/>
      <c r="MS829" s="140"/>
    </row>
    <row r="830" spans="3:357" s="53" customFormat="1" x14ac:dyDescent="0.15">
      <c r="C830" s="54"/>
      <c r="G830" s="55"/>
      <c r="H830" s="55"/>
      <c r="AC830" s="52"/>
      <c r="AX830" s="52"/>
      <c r="CN830" s="52"/>
      <c r="ED830" s="52"/>
      <c r="EY830" s="52"/>
      <c r="FT830" s="52"/>
      <c r="GS830" s="52"/>
      <c r="GT830" s="52"/>
      <c r="GU830" s="52"/>
      <c r="HP830" s="52"/>
      <c r="IK830" s="52"/>
      <c r="JH830" s="52"/>
      <c r="KC830" s="52"/>
      <c r="KX830" s="52"/>
      <c r="LS830" s="52"/>
      <c r="MN830" s="69"/>
      <c r="MR830" s="139"/>
      <c r="MS830" s="140"/>
    </row>
    <row r="831" spans="3:357" s="53" customFormat="1" x14ac:dyDescent="0.15">
      <c r="C831" s="54"/>
      <c r="G831" s="55"/>
      <c r="H831" s="55"/>
      <c r="AC831" s="52"/>
      <c r="AX831" s="52"/>
      <c r="CN831" s="52"/>
      <c r="ED831" s="52"/>
      <c r="EY831" s="52"/>
      <c r="FT831" s="52"/>
      <c r="GS831" s="52"/>
      <c r="GT831" s="52"/>
      <c r="GU831" s="52"/>
      <c r="HP831" s="52"/>
      <c r="IK831" s="52"/>
      <c r="JH831" s="52"/>
      <c r="KC831" s="52"/>
      <c r="KX831" s="52"/>
      <c r="LS831" s="52"/>
      <c r="MN831" s="69"/>
      <c r="MR831" s="139"/>
      <c r="MS831" s="140"/>
    </row>
    <row r="832" spans="3:357" s="53" customFormat="1" x14ac:dyDescent="0.15">
      <c r="C832" s="54"/>
      <c r="G832" s="55"/>
      <c r="H832" s="55"/>
      <c r="AC832" s="52"/>
      <c r="AX832" s="52"/>
      <c r="CN832" s="52"/>
      <c r="ED832" s="52"/>
      <c r="EY832" s="52"/>
      <c r="FT832" s="52"/>
      <c r="GS832" s="52"/>
      <c r="GT832" s="52"/>
      <c r="GU832" s="52"/>
      <c r="HP832" s="52"/>
      <c r="IK832" s="52"/>
      <c r="JH832" s="52"/>
      <c r="KC832" s="52"/>
      <c r="KX832" s="52"/>
      <c r="LS832" s="52"/>
      <c r="MN832" s="69"/>
      <c r="MR832" s="139"/>
      <c r="MS832" s="140"/>
    </row>
    <row r="833" spans="3:357" s="53" customFormat="1" x14ac:dyDescent="0.15">
      <c r="C833" s="54"/>
      <c r="G833" s="55"/>
      <c r="H833" s="55"/>
      <c r="AC833" s="52"/>
      <c r="AX833" s="52"/>
      <c r="CN833" s="52"/>
      <c r="ED833" s="52"/>
      <c r="EY833" s="52"/>
      <c r="FT833" s="52"/>
      <c r="GS833" s="52"/>
      <c r="GT833" s="52"/>
      <c r="GU833" s="52"/>
      <c r="HP833" s="52"/>
      <c r="IK833" s="52"/>
      <c r="JH833" s="52"/>
      <c r="KC833" s="52"/>
      <c r="KX833" s="52"/>
      <c r="LS833" s="52"/>
      <c r="MN833" s="69"/>
      <c r="MR833" s="139"/>
      <c r="MS833" s="140"/>
    </row>
    <row r="834" spans="3:357" s="53" customFormat="1" x14ac:dyDescent="0.15">
      <c r="C834" s="54"/>
      <c r="G834" s="55"/>
      <c r="H834" s="55"/>
      <c r="AC834" s="52"/>
      <c r="AX834" s="52"/>
      <c r="CN834" s="52"/>
      <c r="ED834" s="52"/>
      <c r="EY834" s="52"/>
      <c r="FT834" s="52"/>
      <c r="GS834" s="52"/>
      <c r="GT834" s="52"/>
      <c r="GU834" s="52"/>
      <c r="HP834" s="52"/>
      <c r="IK834" s="52"/>
      <c r="JH834" s="52"/>
      <c r="KC834" s="52"/>
      <c r="KX834" s="52"/>
      <c r="LS834" s="52"/>
      <c r="MN834" s="69"/>
      <c r="MR834" s="139"/>
      <c r="MS834" s="140"/>
    </row>
    <row r="835" spans="3:357" s="53" customFormat="1" x14ac:dyDescent="0.15">
      <c r="C835" s="54"/>
      <c r="G835" s="55"/>
      <c r="H835" s="55"/>
      <c r="AC835" s="52"/>
      <c r="AX835" s="52"/>
      <c r="CN835" s="52"/>
      <c r="ED835" s="52"/>
      <c r="EY835" s="52"/>
      <c r="FT835" s="52"/>
      <c r="GS835" s="52"/>
      <c r="GT835" s="52"/>
      <c r="GU835" s="52"/>
      <c r="HP835" s="52"/>
      <c r="IK835" s="52"/>
      <c r="JH835" s="52"/>
      <c r="KC835" s="52"/>
      <c r="KX835" s="52"/>
      <c r="LS835" s="52"/>
      <c r="MN835" s="69"/>
      <c r="MR835" s="139"/>
      <c r="MS835" s="140"/>
    </row>
    <row r="836" spans="3:357" s="53" customFormat="1" x14ac:dyDescent="0.15">
      <c r="C836" s="54"/>
      <c r="G836" s="55"/>
      <c r="H836" s="55"/>
      <c r="AC836" s="52"/>
      <c r="AX836" s="52"/>
      <c r="CN836" s="52"/>
      <c r="ED836" s="52"/>
      <c r="EY836" s="52"/>
      <c r="FT836" s="52"/>
      <c r="GS836" s="52"/>
      <c r="GT836" s="52"/>
      <c r="GU836" s="52"/>
      <c r="HP836" s="52"/>
      <c r="IK836" s="52"/>
      <c r="JH836" s="52"/>
      <c r="KC836" s="52"/>
      <c r="KX836" s="52"/>
      <c r="LS836" s="52"/>
      <c r="MN836" s="69"/>
      <c r="MR836" s="139"/>
      <c r="MS836" s="140"/>
    </row>
    <row r="837" spans="3:357" s="53" customFormat="1" x14ac:dyDescent="0.15">
      <c r="C837" s="54"/>
      <c r="G837" s="55"/>
      <c r="H837" s="55"/>
      <c r="AC837" s="52"/>
      <c r="AX837" s="52"/>
      <c r="CN837" s="52"/>
      <c r="ED837" s="52"/>
      <c r="EY837" s="52"/>
      <c r="FT837" s="52"/>
      <c r="GS837" s="52"/>
      <c r="GT837" s="52"/>
      <c r="GU837" s="52"/>
      <c r="HP837" s="52"/>
      <c r="IK837" s="52"/>
      <c r="JH837" s="52"/>
      <c r="KC837" s="52"/>
      <c r="KX837" s="52"/>
      <c r="LS837" s="52"/>
      <c r="MN837" s="69"/>
      <c r="MR837" s="139"/>
      <c r="MS837" s="140"/>
    </row>
    <row r="838" spans="3:357" s="53" customFormat="1" x14ac:dyDescent="0.15">
      <c r="C838" s="54"/>
      <c r="G838" s="55"/>
      <c r="H838" s="55"/>
      <c r="AC838" s="52"/>
      <c r="AX838" s="52"/>
      <c r="CN838" s="52"/>
      <c r="ED838" s="52"/>
      <c r="EY838" s="52"/>
      <c r="FT838" s="52"/>
      <c r="GS838" s="52"/>
      <c r="GT838" s="52"/>
      <c r="GU838" s="52"/>
      <c r="HP838" s="52"/>
      <c r="IK838" s="52"/>
      <c r="JH838" s="52"/>
      <c r="KC838" s="52"/>
      <c r="KX838" s="52"/>
      <c r="LS838" s="52"/>
      <c r="MN838" s="69"/>
      <c r="MR838" s="139"/>
      <c r="MS838" s="140"/>
    </row>
    <row r="839" spans="3:357" s="53" customFormat="1" x14ac:dyDescent="0.15">
      <c r="C839" s="54"/>
      <c r="G839" s="55"/>
      <c r="H839" s="55"/>
      <c r="AC839" s="52"/>
      <c r="AX839" s="52"/>
      <c r="CN839" s="52"/>
      <c r="ED839" s="52"/>
      <c r="EY839" s="52"/>
      <c r="FT839" s="52"/>
      <c r="GS839" s="52"/>
      <c r="GT839" s="52"/>
      <c r="GU839" s="52"/>
      <c r="HP839" s="52"/>
      <c r="IK839" s="52"/>
      <c r="JH839" s="52"/>
      <c r="KC839" s="52"/>
      <c r="KX839" s="52"/>
      <c r="LS839" s="52"/>
      <c r="MN839" s="69"/>
      <c r="MR839" s="139"/>
      <c r="MS839" s="140"/>
    </row>
    <row r="840" spans="3:357" s="53" customFormat="1" x14ac:dyDescent="0.15">
      <c r="C840" s="54"/>
      <c r="G840" s="55"/>
      <c r="H840" s="55"/>
      <c r="AC840" s="52"/>
      <c r="AX840" s="52"/>
      <c r="CN840" s="52"/>
      <c r="ED840" s="52"/>
      <c r="EY840" s="52"/>
      <c r="FT840" s="52"/>
      <c r="GS840" s="52"/>
      <c r="GT840" s="52"/>
      <c r="GU840" s="52"/>
      <c r="HP840" s="52"/>
      <c r="IK840" s="52"/>
      <c r="JH840" s="52"/>
      <c r="KC840" s="52"/>
      <c r="KX840" s="52"/>
      <c r="LS840" s="52"/>
      <c r="MN840" s="69"/>
      <c r="MR840" s="139"/>
      <c r="MS840" s="140"/>
    </row>
    <row r="841" spans="3:357" s="53" customFormat="1" x14ac:dyDescent="0.15">
      <c r="C841" s="54"/>
      <c r="G841" s="55"/>
      <c r="H841" s="55"/>
      <c r="AC841" s="52"/>
      <c r="AX841" s="52"/>
      <c r="CN841" s="52"/>
      <c r="ED841" s="52"/>
      <c r="EY841" s="52"/>
      <c r="FT841" s="52"/>
      <c r="GS841" s="52"/>
      <c r="GT841" s="52"/>
      <c r="GU841" s="52"/>
      <c r="HP841" s="52"/>
      <c r="IK841" s="52"/>
      <c r="JH841" s="52"/>
      <c r="KC841" s="52"/>
      <c r="KX841" s="52"/>
      <c r="LS841" s="52"/>
      <c r="MN841" s="69"/>
      <c r="MR841" s="139"/>
      <c r="MS841" s="140"/>
    </row>
    <row r="842" spans="3:357" s="53" customFormat="1" x14ac:dyDescent="0.15">
      <c r="C842" s="54"/>
      <c r="G842" s="55"/>
      <c r="H842" s="55"/>
      <c r="AC842" s="52"/>
      <c r="AX842" s="52"/>
      <c r="CN842" s="52"/>
      <c r="ED842" s="52"/>
      <c r="EY842" s="52"/>
      <c r="FT842" s="52"/>
      <c r="GS842" s="52"/>
      <c r="GT842" s="52"/>
      <c r="GU842" s="52"/>
      <c r="HP842" s="52"/>
      <c r="IK842" s="52"/>
      <c r="JH842" s="52"/>
      <c r="KC842" s="52"/>
      <c r="KX842" s="52"/>
      <c r="LS842" s="52"/>
      <c r="MN842" s="69"/>
      <c r="MR842" s="139"/>
      <c r="MS842" s="140"/>
    </row>
    <row r="843" spans="3:357" s="53" customFormat="1" x14ac:dyDescent="0.15">
      <c r="C843" s="54"/>
      <c r="G843" s="55"/>
      <c r="H843" s="55"/>
      <c r="AC843" s="52"/>
      <c r="AX843" s="52"/>
      <c r="CN843" s="52"/>
      <c r="ED843" s="52"/>
      <c r="EY843" s="52"/>
      <c r="FT843" s="52"/>
      <c r="GS843" s="52"/>
      <c r="GT843" s="52"/>
      <c r="GU843" s="52"/>
      <c r="HP843" s="52"/>
      <c r="IK843" s="52"/>
      <c r="JH843" s="52"/>
      <c r="KC843" s="52"/>
      <c r="KX843" s="52"/>
      <c r="LS843" s="52"/>
      <c r="MN843" s="69"/>
      <c r="MR843" s="139"/>
      <c r="MS843" s="140"/>
    </row>
    <row r="844" spans="3:357" s="53" customFormat="1" x14ac:dyDescent="0.15">
      <c r="C844" s="54"/>
      <c r="G844" s="55"/>
      <c r="H844" s="55"/>
      <c r="AC844" s="52"/>
      <c r="AX844" s="52"/>
      <c r="CN844" s="52"/>
      <c r="ED844" s="52"/>
      <c r="EY844" s="52"/>
      <c r="FT844" s="52"/>
      <c r="GS844" s="52"/>
      <c r="GT844" s="52"/>
      <c r="GU844" s="52"/>
      <c r="HP844" s="52"/>
      <c r="IK844" s="52"/>
      <c r="JH844" s="52"/>
      <c r="KC844" s="52"/>
      <c r="KX844" s="52"/>
      <c r="LS844" s="52"/>
      <c r="MN844" s="69"/>
      <c r="MR844" s="139"/>
      <c r="MS844" s="140"/>
    </row>
    <row r="845" spans="3:357" s="53" customFormat="1" x14ac:dyDescent="0.15">
      <c r="C845" s="54"/>
      <c r="G845" s="55"/>
      <c r="H845" s="55"/>
      <c r="AC845" s="52"/>
      <c r="AX845" s="52"/>
      <c r="CN845" s="52"/>
      <c r="ED845" s="52"/>
      <c r="EY845" s="52"/>
      <c r="FT845" s="52"/>
      <c r="GS845" s="52"/>
      <c r="GT845" s="52"/>
      <c r="GU845" s="52"/>
      <c r="HP845" s="52"/>
      <c r="IK845" s="52"/>
      <c r="JH845" s="52"/>
      <c r="KC845" s="52"/>
      <c r="KX845" s="52"/>
      <c r="LS845" s="52"/>
      <c r="MN845" s="69"/>
      <c r="MR845" s="139"/>
      <c r="MS845" s="140"/>
    </row>
    <row r="846" spans="3:357" s="53" customFormat="1" x14ac:dyDescent="0.15">
      <c r="C846" s="54"/>
      <c r="G846" s="55"/>
      <c r="H846" s="55"/>
      <c r="AC846" s="52"/>
      <c r="AX846" s="52"/>
      <c r="CN846" s="52"/>
      <c r="ED846" s="52"/>
      <c r="EY846" s="52"/>
      <c r="FT846" s="52"/>
      <c r="GS846" s="52"/>
      <c r="GT846" s="52"/>
      <c r="GU846" s="52"/>
      <c r="HP846" s="52"/>
      <c r="IK846" s="52"/>
      <c r="JH846" s="52"/>
      <c r="KC846" s="52"/>
      <c r="KX846" s="52"/>
      <c r="LS846" s="52"/>
      <c r="MN846" s="69"/>
      <c r="MR846" s="139"/>
      <c r="MS846" s="140"/>
    </row>
    <row r="847" spans="3:357" s="53" customFormat="1" x14ac:dyDescent="0.15">
      <c r="C847" s="54"/>
      <c r="G847" s="55"/>
      <c r="H847" s="55"/>
      <c r="AC847" s="52"/>
      <c r="AX847" s="52"/>
      <c r="CN847" s="52"/>
      <c r="ED847" s="52"/>
      <c r="EY847" s="52"/>
      <c r="FT847" s="52"/>
      <c r="GS847" s="52"/>
      <c r="GT847" s="52"/>
      <c r="GU847" s="52"/>
      <c r="HP847" s="52"/>
      <c r="IK847" s="52"/>
      <c r="JH847" s="52"/>
      <c r="KC847" s="52"/>
      <c r="KX847" s="52"/>
      <c r="LS847" s="52"/>
      <c r="MN847" s="69"/>
      <c r="MR847" s="139"/>
      <c r="MS847" s="140"/>
    </row>
    <row r="848" spans="3:357" s="53" customFormat="1" x14ac:dyDescent="0.15">
      <c r="C848" s="54"/>
      <c r="G848" s="55"/>
      <c r="H848" s="55"/>
      <c r="AC848" s="52"/>
      <c r="AX848" s="52"/>
      <c r="CN848" s="52"/>
      <c r="ED848" s="52"/>
      <c r="EY848" s="52"/>
      <c r="FT848" s="52"/>
      <c r="GS848" s="52"/>
      <c r="GT848" s="52"/>
      <c r="GU848" s="52"/>
      <c r="HP848" s="52"/>
      <c r="IK848" s="52"/>
      <c r="JH848" s="52"/>
      <c r="KC848" s="52"/>
      <c r="KX848" s="52"/>
      <c r="LS848" s="52"/>
      <c r="MN848" s="69"/>
      <c r="MR848" s="139"/>
      <c r="MS848" s="140"/>
    </row>
    <row r="849" spans="3:357" s="53" customFormat="1" x14ac:dyDescent="0.15">
      <c r="C849" s="54"/>
      <c r="G849" s="55"/>
      <c r="H849" s="55"/>
      <c r="AC849" s="52"/>
      <c r="AX849" s="52"/>
      <c r="CN849" s="52"/>
      <c r="ED849" s="52"/>
      <c r="EY849" s="52"/>
      <c r="FT849" s="52"/>
      <c r="GS849" s="52"/>
      <c r="GT849" s="52"/>
      <c r="GU849" s="52"/>
      <c r="HP849" s="52"/>
      <c r="IK849" s="52"/>
      <c r="JH849" s="52"/>
      <c r="KC849" s="52"/>
      <c r="KX849" s="52"/>
      <c r="LS849" s="52"/>
      <c r="MN849" s="69"/>
      <c r="MR849" s="139"/>
      <c r="MS849" s="140"/>
    </row>
    <row r="850" spans="3:357" s="53" customFormat="1" x14ac:dyDescent="0.15">
      <c r="C850" s="54"/>
      <c r="G850" s="55"/>
      <c r="H850" s="55"/>
      <c r="AC850" s="52"/>
      <c r="AX850" s="52"/>
      <c r="CN850" s="52"/>
      <c r="ED850" s="52"/>
      <c r="EY850" s="52"/>
      <c r="FT850" s="52"/>
      <c r="GS850" s="52"/>
      <c r="GT850" s="52"/>
      <c r="GU850" s="52"/>
      <c r="HP850" s="52"/>
      <c r="IK850" s="52"/>
      <c r="JH850" s="52"/>
      <c r="KC850" s="52"/>
      <c r="KX850" s="52"/>
      <c r="LS850" s="52"/>
      <c r="MN850" s="69"/>
      <c r="MR850" s="139"/>
      <c r="MS850" s="140"/>
    </row>
    <row r="851" spans="3:357" s="53" customFormat="1" x14ac:dyDescent="0.15">
      <c r="C851" s="54"/>
      <c r="G851" s="55"/>
      <c r="H851" s="55"/>
      <c r="AC851" s="52"/>
      <c r="AX851" s="52"/>
      <c r="CN851" s="52"/>
      <c r="ED851" s="52"/>
      <c r="EY851" s="52"/>
      <c r="FT851" s="52"/>
      <c r="GS851" s="52"/>
      <c r="GT851" s="52"/>
      <c r="GU851" s="52"/>
      <c r="HP851" s="52"/>
      <c r="IK851" s="52"/>
      <c r="JH851" s="52"/>
      <c r="KC851" s="52"/>
      <c r="KX851" s="52"/>
      <c r="LS851" s="52"/>
      <c r="MN851" s="69"/>
      <c r="MR851" s="139"/>
      <c r="MS851" s="140"/>
    </row>
    <row r="852" spans="3:357" s="53" customFormat="1" x14ac:dyDescent="0.15">
      <c r="C852" s="54"/>
      <c r="G852" s="55"/>
      <c r="H852" s="55"/>
      <c r="AC852" s="52"/>
      <c r="AX852" s="52"/>
      <c r="CN852" s="52"/>
      <c r="ED852" s="52"/>
      <c r="EY852" s="52"/>
      <c r="FT852" s="52"/>
      <c r="GS852" s="52"/>
      <c r="GT852" s="52"/>
      <c r="GU852" s="52"/>
      <c r="HP852" s="52"/>
      <c r="IK852" s="52"/>
      <c r="JH852" s="52"/>
      <c r="KC852" s="52"/>
      <c r="KX852" s="52"/>
      <c r="LS852" s="52"/>
      <c r="MN852" s="69"/>
      <c r="MR852" s="139"/>
      <c r="MS852" s="140"/>
    </row>
    <row r="853" spans="3:357" s="53" customFormat="1" x14ac:dyDescent="0.15">
      <c r="C853" s="54"/>
      <c r="G853" s="55"/>
      <c r="H853" s="55"/>
      <c r="AC853" s="52"/>
      <c r="AX853" s="52"/>
      <c r="CN853" s="52"/>
      <c r="ED853" s="52"/>
      <c r="EY853" s="52"/>
      <c r="FT853" s="52"/>
      <c r="GS853" s="52"/>
      <c r="GT853" s="52"/>
      <c r="GU853" s="52"/>
      <c r="HP853" s="52"/>
      <c r="IK853" s="52"/>
      <c r="JH853" s="52"/>
      <c r="KC853" s="52"/>
      <c r="KX853" s="52"/>
      <c r="LS853" s="52"/>
      <c r="MN853" s="69"/>
      <c r="MR853" s="139"/>
      <c r="MS853" s="140"/>
    </row>
    <row r="854" spans="3:357" s="53" customFormat="1" x14ac:dyDescent="0.15">
      <c r="C854" s="54"/>
      <c r="G854" s="55"/>
      <c r="H854" s="55"/>
      <c r="AC854" s="52"/>
      <c r="AX854" s="52"/>
      <c r="CN854" s="52"/>
      <c r="ED854" s="52"/>
      <c r="EY854" s="52"/>
      <c r="FT854" s="52"/>
      <c r="GS854" s="52"/>
      <c r="GT854" s="52"/>
      <c r="GU854" s="52"/>
      <c r="HP854" s="52"/>
      <c r="IK854" s="52"/>
      <c r="JH854" s="52"/>
      <c r="KC854" s="52"/>
      <c r="KX854" s="52"/>
      <c r="LS854" s="52"/>
      <c r="MN854" s="69"/>
      <c r="MR854" s="139"/>
      <c r="MS854" s="140"/>
    </row>
    <row r="855" spans="3:357" s="53" customFormat="1" x14ac:dyDescent="0.15">
      <c r="C855" s="54"/>
      <c r="G855" s="55"/>
      <c r="H855" s="55"/>
      <c r="AC855" s="52"/>
      <c r="AX855" s="52"/>
      <c r="CN855" s="52"/>
      <c r="ED855" s="52"/>
      <c r="EY855" s="52"/>
      <c r="FT855" s="52"/>
      <c r="GS855" s="52"/>
      <c r="GT855" s="52"/>
      <c r="GU855" s="52"/>
      <c r="HP855" s="52"/>
      <c r="IK855" s="52"/>
      <c r="JH855" s="52"/>
      <c r="KC855" s="52"/>
      <c r="KX855" s="52"/>
      <c r="LS855" s="52"/>
      <c r="MN855" s="69"/>
      <c r="MR855" s="139"/>
      <c r="MS855" s="140"/>
    </row>
    <row r="856" spans="3:357" s="53" customFormat="1" x14ac:dyDescent="0.15">
      <c r="C856" s="54"/>
      <c r="G856" s="55"/>
      <c r="H856" s="55"/>
      <c r="AC856" s="52"/>
      <c r="AX856" s="52"/>
      <c r="CN856" s="52"/>
      <c r="ED856" s="52"/>
      <c r="EY856" s="52"/>
      <c r="FT856" s="52"/>
      <c r="GS856" s="52"/>
      <c r="GT856" s="52"/>
      <c r="GU856" s="52"/>
      <c r="HP856" s="52"/>
      <c r="IK856" s="52"/>
      <c r="JH856" s="52"/>
      <c r="KC856" s="52"/>
      <c r="KX856" s="52"/>
      <c r="LS856" s="52"/>
      <c r="MN856" s="69"/>
      <c r="MR856" s="139"/>
      <c r="MS856" s="140"/>
    </row>
    <row r="857" spans="3:357" s="53" customFormat="1" x14ac:dyDescent="0.15">
      <c r="C857" s="54"/>
      <c r="G857" s="55"/>
      <c r="H857" s="55"/>
      <c r="AC857" s="52"/>
      <c r="AX857" s="52"/>
      <c r="CN857" s="52"/>
      <c r="ED857" s="52"/>
      <c r="EY857" s="52"/>
      <c r="FT857" s="52"/>
      <c r="GS857" s="52"/>
      <c r="GT857" s="52"/>
      <c r="GU857" s="52"/>
      <c r="HP857" s="52"/>
      <c r="IK857" s="52"/>
      <c r="JH857" s="52"/>
      <c r="KC857" s="52"/>
      <c r="KX857" s="52"/>
      <c r="LS857" s="52"/>
      <c r="MN857" s="69"/>
      <c r="MR857" s="139"/>
      <c r="MS857" s="140"/>
    </row>
    <row r="858" spans="3:357" s="53" customFormat="1" x14ac:dyDescent="0.15">
      <c r="C858" s="54"/>
      <c r="G858" s="55"/>
      <c r="H858" s="55"/>
      <c r="AC858" s="52"/>
      <c r="AX858" s="52"/>
      <c r="CN858" s="52"/>
      <c r="ED858" s="52"/>
      <c r="EY858" s="52"/>
      <c r="FT858" s="52"/>
      <c r="GS858" s="52"/>
      <c r="GT858" s="52"/>
      <c r="GU858" s="52"/>
      <c r="HP858" s="52"/>
      <c r="IK858" s="52"/>
      <c r="JH858" s="52"/>
      <c r="KC858" s="52"/>
      <c r="KX858" s="52"/>
      <c r="LS858" s="52"/>
      <c r="MN858" s="69"/>
      <c r="MR858" s="139"/>
      <c r="MS858" s="140"/>
    </row>
    <row r="859" spans="3:357" s="53" customFormat="1" x14ac:dyDescent="0.15">
      <c r="C859" s="54"/>
      <c r="G859" s="55"/>
      <c r="H859" s="55"/>
      <c r="AC859" s="52"/>
      <c r="AX859" s="52"/>
      <c r="CN859" s="52"/>
      <c r="ED859" s="52"/>
      <c r="EY859" s="52"/>
      <c r="FT859" s="52"/>
      <c r="GS859" s="52"/>
      <c r="GT859" s="52"/>
      <c r="GU859" s="52"/>
      <c r="HP859" s="52"/>
      <c r="IK859" s="52"/>
      <c r="JH859" s="52"/>
      <c r="KC859" s="52"/>
      <c r="KX859" s="52"/>
      <c r="LS859" s="52"/>
      <c r="MN859" s="69"/>
      <c r="MR859" s="139"/>
      <c r="MS859" s="140"/>
    </row>
    <row r="860" spans="3:357" s="53" customFormat="1" x14ac:dyDescent="0.15">
      <c r="C860" s="54"/>
      <c r="G860" s="55"/>
      <c r="H860" s="55"/>
      <c r="AC860" s="52"/>
      <c r="AX860" s="52"/>
      <c r="CN860" s="52"/>
      <c r="ED860" s="52"/>
      <c r="EY860" s="52"/>
      <c r="FT860" s="52"/>
      <c r="GS860" s="52"/>
      <c r="GT860" s="52"/>
      <c r="GU860" s="52"/>
      <c r="HP860" s="52"/>
      <c r="IK860" s="52"/>
      <c r="JH860" s="52"/>
      <c r="KC860" s="52"/>
      <c r="KX860" s="52"/>
      <c r="LS860" s="52"/>
      <c r="MN860" s="69"/>
      <c r="MR860" s="139"/>
      <c r="MS860" s="140"/>
    </row>
    <row r="861" spans="3:357" s="53" customFormat="1" x14ac:dyDescent="0.15">
      <c r="C861" s="54"/>
      <c r="G861" s="55"/>
      <c r="H861" s="55"/>
      <c r="AC861" s="52"/>
      <c r="AX861" s="52"/>
      <c r="CN861" s="52"/>
      <c r="ED861" s="52"/>
      <c r="EY861" s="52"/>
      <c r="FT861" s="52"/>
      <c r="GS861" s="52"/>
      <c r="GT861" s="52"/>
      <c r="GU861" s="52"/>
      <c r="HP861" s="52"/>
      <c r="IK861" s="52"/>
      <c r="JH861" s="52"/>
      <c r="KC861" s="52"/>
      <c r="KX861" s="52"/>
      <c r="LS861" s="52"/>
      <c r="MN861" s="69"/>
      <c r="MR861" s="139"/>
      <c r="MS861" s="140"/>
    </row>
    <row r="862" spans="3:357" s="53" customFormat="1" x14ac:dyDescent="0.15">
      <c r="C862" s="54"/>
      <c r="G862" s="55"/>
      <c r="H862" s="55"/>
      <c r="AC862" s="52"/>
      <c r="AX862" s="52"/>
      <c r="CN862" s="52"/>
      <c r="ED862" s="52"/>
      <c r="EY862" s="52"/>
      <c r="FT862" s="52"/>
      <c r="GS862" s="52"/>
      <c r="GT862" s="52"/>
      <c r="GU862" s="52"/>
      <c r="HP862" s="52"/>
      <c r="IK862" s="52"/>
      <c r="JH862" s="52"/>
      <c r="KC862" s="52"/>
      <c r="KX862" s="52"/>
      <c r="LS862" s="52"/>
      <c r="MN862" s="69"/>
      <c r="MR862" s="139"/>
      <c r="MS862" s="140"/>
    </row>
    <row r="863" spans="3:357" s="53" customFormat="1" x14ac:dyDescent="0.15">
      <c r="C863" s="54"/>
      <c r="G863" s="55"/>
      <c r="H863" s="55"/>
      <c r="AC863" s="52"/>
      <c r="AX863" s="52"/>
      <c r="CN863" s="52"/>
      <c r="ED863" s="52"/>
      <c r="EY863" s="52"/>
      <c r="FT863" s="52"/>
      <c r="GS863" s="52"/>
      <c r="GT863" s="52"/>
      <c r="GU863" s="52"/>
      <c r="HP863" s="52"/>
      <c r="IK863" s="52"/>
      <c r="JH863" s="52"/>
      <c r="KC863" s="52"/>
      <c r="KX863" s="52"/>
      <c r="LS863" s="52"/>
      <c r="MN863" s="69"/>
      <c r="MR863" s="139"/>
      <c r="MS863" s="140"/>
    </row>
    <row r="864" spans="3:357" s="53" customFormat="1" x14ac:dyDescent="0.15">
      <c r="C864" s="54"/>
      <c r="G864" s="55"/>
      <c r="H864" s="55"/>
      <c r="AC864" s="52"/>
      <c r="AX864" s="52"/>
      <c r="CN864" s="52"/>
      <c r="ED864" s="52"/>
      <c r="EY864" s="52"/>
      <c r="FT864" s="52"/>
      <c r="GS864" s="52"/>
      <c r="GT864" s="52"/>
      <c r="GU864" s="52"/>
      <c r="HP864" s="52"/>
      <c r="IK864" s="52"/>
      <c r="JH864" s="52"/>
      <c r="KC864" s="52"/>
      <c r="KX864" s="52"/>
      <c r="LS864" s="52"/>
      <c r="MN864" s="69"/>
      <c r="MR864" s="139"/>
      <c r="MS864" s="140"/>
    </row>
    <row r="865" spans="3:357" s="53" customFormat="1" x14ac:dyDescent="0.15">
      <c r="C865" s="54"/>
      <c r="G865" s="55"/>
      <c r="H865" s="55"/>
      <c r="AC865" s="52"/>
      <c r="AX865" s="52"/>
      <c r="CN865" s="52"/>
      <c r="ED865" s="52"/>
      <c r="EY865" s="52"/>
      <c r="FT865" s="52"/>
      <c r="GS865" s="52"/>
      <c r="GT865" s="52"/>
      <c r="GU865" s="52"/>
      <c r="HP865" s="52"/>
      <c r="IK865" s="52"/>
      <c r="JH865" s="52"/>
      <c r="KC865" s="52"/>
      <c r="KX865" s="52"/>
      <c r="LS865" s="52"/>
      <c r="MN865" s="69"/>
      <c r="MR865" s="139"/>
      <c r="MS865" s="140"/>
    </row>
    <row r="866" spans="3:357" s="53" customFormat="1" x14ac:dyDescent="0.15">
      <c r="C866" s="54"/>
      <c r="G866" s="55"/>
      <c r="H866" s="55"/>
      <c r="AC866" s="52"/>
      <c r="AX866" s="52"/>
      <c r="CN866" s="52"/>
      <c r="ED866" s="52"/>
      <c r="EY866" s="52"/>
      <c r="FT866" s="52"/>
      <c r="GS866" s="52"/>
      <c r="GT866" s="52"/>
      <c r="GU866" s="52"/>
      <c r="HP866" s="52"/>
      <c r="IK866" s="52"/>
      <c r="JH866" s="52"/>
      <c r="KC866" s="52"/>
      <c r="KX866" s="52"/>
      <c r="LS866" s="52"/>
      <c r="MN866" s="69"/>
      <c r="MR866" s="139"/>
      <c r="MS866" s="140"/>
    </row>
    <row r="867" spans="3:357" s="53" customFormat="1" x14ac:dyDescent="0.15">
      <c r="C867" s="54"/>
      <c r="G867" s="55"/>
      <c r="H867" s="55"/>
      <c r="AC867" s="52"/>
      <c r="AX867" s="52"/>
      <c r="CN867" s="52"/>
      <c r="ED867" s="52"/>
      <c r="EY867" s="52"/>
      <c r="FT867" s="52"/>
      <c r="GS867" s="52"/>
      <c r="GT867" s="52"/>
      <c r="GU867" s="52"/>
      <c r="HP867" s="52"/>
      <c r="IK867" s="52"/>
      <c r="JH867" s="52"/>
      <c r="KC867" s="52"/>
      <c r="KX867" s="52"/>
      <c r="LS867" s="52"/>
      <c r="MN867" s="69"/>
      <c r="MR867" s="139"/>
      <c r="MS867" s="140"/>
    </row>
    <row r="868" spans="3:357" s="53" customFormat="1" x14ac:dyDescent="0.15">
      <c r="C868" s="54"/>
      <c r="G868" s="55"/>
      <c r="H868" s="55"/>
      <c r="AC868" s="52"/>
      <c r="AX868" s="52"/>
      <c r="CN868" s="52"/>
      <c r="ED868" s="52"/>
      <c r="EY868" s="52"/>
      <c r="FT868" s="52"/>
      <c r="GS868" s="52"/>
      <c r="GT868" s="52"/>
      <c r="GU868" s="52"/>
      <c r="HP868" s="52"/>
      <c r="IK868" s="52"/>
      <c r="JH868" s="52"/>
      <c r="KC868" s="52"/>
      <c r="KX868" s="52"/>
      <c r="LS868" s="52"/>
      <c r="MN868" s="69"/>
      <c r="MR868" s="139"/>
      <c r="MS868" s="140"/>
    </row>
    <row r="869" spans="3:357" s="53" customFormat="1" x14ac:dyDescent="0.15">
      <c r="C869" s="54"/>
      <c r="G869" s="55"/>
      <c r="H869" s="55"/>
      <c r="AC869" s="52"/>
      <c r="AX869" s="52"/>
      <c r="CN869" s="52"/>
      <c r="ED869" s="52"/>
      <c r="EY869" s="52"/>
      <c r="FT869" s="52"/>
      <c r="GS869" s="52"/>
      <c r="GT869" s="52"/>
      <c r="GU869" s="52"/>
      <c r="HP869" s="52"/>
      <c r="IK869" s="52"/>
      <c r="JH869" s="52"/>
      <c r="KC869" s="52"/>
      <c r="KX869" s="52"/>
      <c r="LS869" s="52"/>
      <c r="MN869" s="69"/>
      <c r="MR869" s="139"/>
      <c r="MS869" s="140"/>
    </row>
    <row r="870" spans="3:357" s="53" customFormat="1" x14ac:dyDescent="0.15">
      <c r="C870" s="54"/>
      <c r="G870" s="55"/>
      <c r="H870" s="55"/>
      <c r="AC870" s="52"/>
      <c r="AX870" s="52"/>
      <c r="CN870" s="52"/>
      <c r="ED870" s="52"/>
      <c r="EY870" s="52"/>
      <c r="FT870" s="52"/>
      <c r="GS870" s="52"/>
      <c r="GT870" s="52"/>
      <c r="GU870" s="52"/>
      <c r="HP870" s="52"/>
      <c r="IK870" s="52"/>
      <c r="JH870" s="52"/>
      <c r="KC870" s="52"/>
      <c r="KX870" s="52"/>
      <c r="LS870" s="52"/>
      <c r="MN870" s="69"/>
      <c r="MR870" s="139"/>
      <c r="MS870" s="140"/>
    </row>
    <row r="871" spans="3:357" s="53" customFormat="1" x14ac:dyDescent="0.15">
      <c r="C871" s="54"/>
      <c r="G871" s="55"/>
      <c r="H871" s="55"/>
      <c r="AC871" s="52"/>
      <c r="AX871" s="52"/>
      <c r="CN871" s="52"/>
      <c r="ED871" s="52"/>
      <c r="EY871" s="52"/>
      <c r="FT871" s="52"/>
      <c r="GS871" s="52"/>
      <c r="GT871" s="52"/>
      <c r="GU871" s="52"/>
      <c r="HP871" s="52"/>
      <c r="IK871" s="52"/>
      <c r="JH871" s="52"/>
      <c r="KC871" s="52"/>
      <c r="KX871" s="52"/>
      <c r="LS871" s="52"/>
      <c r="MN871" s="69"/>
      <c r="MR871" s="139"/>
      <c r="MS871" s="140"/>
    </row>
    <row r="872" spans="3:357" s="53" customFormat="1" x14ac:dyDescent="0.15">
      <c r="C872" s="54"/>
      <c r="G872" s="55"/>
      <c r="H872" s="55"/>
      <c r="AC872" s="52"/>
      <c r="AX872" s="52"/>
      <c r="CN872" s="52"/>
      <c r="ED872" s="52"/>
      <c r="EY872" s="52"/>
      <c r="FT872" s="52"/>
      <c r="GS872" s="52"/>
      <c r="GT872" s="52"/>
      <c r="GU872" s="52"/>
      <c r="HP872" s="52"/>
      <c r="IK872" s="52"/>
      <c r="JH872" s="52"/>
      <c r="KC872" s="52"/>
      <c r="KX872" s="52"/>
      <c r="LS872" s="52"/>
      <c r="MN872" s="69"/>
      <c r="MR872" s="139"/>
      <c r="MS872" s="140"/>
    </row>
    <row r="873" spans="3:357" s="53" customFormat="1" x14ac:dyDescent="0.15">
      <c r="C873" s="54"/>
      <c r="G873" s="55"/>
      <c r="H873" s="55"/>
      <c r="AC873" s="52"/>
      <c r="AX873" s="52"/>
      <c r="CN873" s="52"/>
      <c r="ED873" s="52"/>
      <c r="EY873" s="52"/>
      <c r="FT873" s="52"/>
      <c r="GS873" s="52"/>
      <c r="GT873" s="52"/>
      <c r="GU873" s="52"/>
      <c r="HP873" s="52"/>
      <c r="IK873" s="52"/>
      <c r="JH873" s="52"/>
      <c r="KC873" s="52"/>
      <c r="KX873" s="52"/>
      <c r="LS873" s="52"/>
      <c r="MN873" s="69"/>
      <c r="MR873" s="139"/>
      <c r="MS873" s="140"/>
    </row>
    <row r="874" spans="3:357" s="53" customFormat="1" x14ac:dyDescent="0.15">
      <c r="C874" s="54"/>
      <c r="G874" s="55"/>
      <c r="H874" s="55"/>
      <c r="AC874" s="52"/>
      <c r="AX874" s="52"/>
      <c r="CN874" s="52"/>
      <c r="ED874" s="52"/>
      <c r="EY874" s="52"/>
      <c r="FT874" s="52"/>
      <c r="GS874" s="52"/>
      <c r="GT874" s="52"/>
      <c r="GU874" s="52"/>
      <c r="HP874" s="52"/>
      <c r="IK874" s="52"/>
      <c r="JH874" s="52"/>
      <c r="KC874" s="52"/>
      <c r="KX874" s="52"/>
      <c r="LS874" s="52"/>
      <c r="MN874" s="69"/>
      <c r="MR874" s="139"/>
      <c r="MS874" s="140"/>
    </row>
    <row r="875" spans="3:357" s="53" customFormat="1" x14ac:dyDescent="0.15">
      <c r="C875" s="54"/>
      <c r="G875" s="55"/>
      <c r="H875" s="55"/>
      <c r="AC875" s="52"/>
      <c r="AX875" s="52"/>
      <c r="CN875" s="52"/>
      <c r="ED875" s="52"/>
      <c r="EY875" s="52"/>
      <c r="FT875" s="52"/>
      <c r="GS875" s="52"/>
      <c r="GT875" s="52"/>
      <c r="GU875" s="52"/>
      <c r="HP875" s="52"/>
      <c r="IK875" s="52"/>
      <c r="JH875" s="52"/>
      <c r="KC875" s="52"/>
      <c r="KX875" s="52"/>
      <c r="LS875" s="52"/>
      <c r="MN875" s="69"/>
      <c r="MR875" s="139"/>
      <c r="MS875" s="140"/>
    </row>
    <row r="876" spans="3:357" s="53" customFormat="1" x14ac:dyDescent="0.15">
      <c r="C876" s="54"/>
      <c r="G876" s="55"/>
      <c r="H876" s="55"/>
      <c r="AC876" s="52"/>
      <c r="AX876" s="52"/>
      <c r="CN876" s="52"/>
      <c r="ED876" s="52"/>
      <c r="EY876" s="52"/>
      <c r="FT876" s="52"/>
      <c r="GS876" s="52"/>
      <c r="GT876" s="52"/>
      <c r="GU876" s="52"/>
      <c r="HP876" s="52"/>
      <c r="IK876" s="52"/>
      <c r="JH876" s="52"/>
      <c r="KC876" s="52"/>
      <c r="KX876" s="52"/>
      <c r="LS876" s="52"/>
      <c r="MN876" s="69"/>
      <c r="MR876" s="139"/>
      <c r="MS876" s="140"/>
    </row>
    <row r="877" spans="3:357" s="53" customFormat="1" x14ac:dyDescent="0.15">
      <c r="C877" s="54"/>
      <c r="G877" s="55"/>
      <c r="H877" s="55"/>
      <c r="AC877" s="52"/>
      <c r="AX877" s="52"/>
      <c r="CN877" s="52"/>
      <c r="ED877" s="52"/>
      <c r="EY877" s="52"/>
      <c r="FT877" s="52"/>
      <c r="GS877" s="52"/>
      <c r="GT877" s="52"/>
      <c r="GU877" s="52"/>
      <c r="HP877" s="52"/>
      <c r="IK877" s="52"/>
      <c r="JH877" s="52"/>
      <c r="KC877" s="52"/>
      <c r="KX877" s="52"/>
      <c r="LS877" s="52"/>
      <c r="MN877" s="69"/>
      <c r="MR877" s="139"/>
      <c r="MS877" s="140"/>
    </row>
    <row r="878" spans="3:357" s="53" customFormat="1" x14ac:dyDescent="0.15">
      <c r="C878" s="54"/>
      <c r="G878" s="55"/>
      <c r="H878" s="55"/>
      <c r="AC878" s="52"/>
      <c r="AX878" s="52"/>
      <c r="CN878" s="52"/>
      <c r="ED878" s="52"/>
      <c r="EY878" s="52"/>
      <c r="FT878" s="52"/>
      <c r="GS878" s="52"/>
      <c r="GT878" s="52"/>
      <c r="GU878" s="52"/>
      <c r="HP878" s="52"/>
      <c r="IK878" s="52"/>
      <c r="JH878" s="52"/>
      <c r="KC878" s="52"/>
      <c r="KX878" s="52"/>
      <c r="LS878" s="52"/>
      <c r="MN878" s="69"/>
      <c r="MR878" s="139"/>
      <c r="MS878" s="140"/>
    </row>
    <row r="879" spans="3:357" s="53" customFormat="1" x14ac:dyDescent="0.15">
      <c r="C879" s="54"/>
      <c r="G879" s="55"/>
      <c r="H879" s="55"/>
      <c r="AC879" s="52"/>
      <c r="AX879" s="52"/>
      <c r="CN879" s="52"/>
      <c r="ED879" s="52"/>
      <c r="EY879" s="52"/>
      <c r="FT879" s="52"/>
      <c r="GS879" s="52"/>
      <c r="GT879" s="52"/>
      <c r="GU879" s="52"/>
      <c r="HP879" s="52"/>
      <c r="IK879" s="52"/>
      <c r="JH879" s="52"/>
      <c r="KC879" s="52"/>
      <c r="KX879" s="52"/>
      <c r="LS879" s="52"/>
      <c r="MN879" s="69"/>
      <c r="MR879" s="139"/>
      <c r="MS879" s="140"/>
    </row>
    <row r="880" spans="3:357" s="53" customFormat="1" x14ac:dyDescent="0.15">
      <c r="C880" s="54"/>
      <c r="G880" s="55"/>
      <c r="H880" s="55"/>
      <c r="AC880" s="52"/>
      <c r="AX880" s="52"/>
      <c r="CN880" s="52"/>
      <c r="ED880" s="52"/>
      <c r="EY880" s="52"/>
      <c r="FT880" s="52"/>
      <c r="GS880" s="52"/>
      <c r="GT880" s="52"/>
      <c r="GU880" s="52"/>
      <c r="HP880" s="52"/>
      <c r="IK880" s="52"/>
      <c r="JH880" s="52"/>
      <c r="KC880" s="52"/>
      <c r="KX880" s="52"/>
      <c r="LS880" s="52"/>
      <c r="MN880" s="69"/>
      <c r="MR880" s="139"/>
      <c r="MS880" s="140"/>
    </row>
    <row r="881" spans="3:357" s="53" customFormat="1" x14ac:dyDescent="0.15">
      <c r="C881" s="54"/>
      <c r="G881" s="55"/>
      <c r="H881" s="55"/>
      <c r="AC881" s="52"/>
      <c r="AX881" s="52"/>
      <c r="CN881" s="52"/>
      <c r="ED881" s="52"/>
      <c r="EY881" s="52"/>
      <c r="FT881" s="52"/>
      <c r="GS881" s="52"/>
      <c r="GT881" s="52"/>
      <c r="GU881" s="52"/>
      <c r="HP881" s="52"/>
      <c r="IK881" s="52"/>
      <c r="JH881" s="52"/>
      <c r="KC881" s="52"/>
      <c r="KX881" s="52"/>
      <c r="LS881" s="52"/>
      <c r="MN881" s="69"/>
      <c r="MR881" s="139"/>
      <c r="MS881" s="140"/>
    </row>
    <row r="882" spans="3:357" s="53" customFormat="1" x14ac:dyDescent="0.15">
      <c r="C882" s="54"/>
      <c r="G882" s="55"/>
      <c r="H882" s="55"/>
      <c r="AC882" s="52"/>
      <c r="AX882" s="52"/>
      <c r="CN882" s="52"/>
      <c r="ED882" s="52"/>
      <c r="EY882" s="52"/>
      <c r="FT882" s="52"/>
      <c r="GS882" s="52"/>
      <c r="GT882" s="52"/>
      <c r="GU882" s="52"/>
      <c r="HP882" s="52"/>
      <c r="IK882" s="52"/>
      <c r="JH882" s="52"/>
      <c r="KC882" s="52"/>
      <c r="KX882" s="52"/>
      <c r="LS882" s="52"/>
      <c r="MN882" s="69"/>
      <c r="MR882" s="139"/>
      <c r="MS882" s="140"/>
    </row>
    <row r="883" spans="3:357" s="53" customFormat="1" x14ac:dyDescent="0.15">
      <c r="C883" s="54"/>
      <c r="G883" s="55"/>
      <c r="H883" s="55"/>
      <c r="AC883" s="52"/>
      <c r="AX883" s="52"/>
      <c r="CN883" s="52"/>
      <c r="ED883" s="52"/>
      <c r="EY883" s="52"/>
      <c r="FT883" s="52"/>
      <c r="GS883" s="52"/>
      <c r="GT883" s="52"/>
      <c r="GU883" s="52"/>
      <c r="HP883" s="52"/>
      <c r="IK883" s="52"/>
      <c r="JH883" s="52"/>
      <c r="KC883" s="52"/>
      <c r="KX883" s="52"/>
      <c r="LS883" s="52"/>
      <c r="MN883" s="69"/>
      <c r="MR883" s="139"/>
      <c r="MS883" s="140"/>
    </row>
    <row r="884" spans="3:357" s="53" customFormat="1" x14ac:dyDescent="0.15">
      <c r="C884" s="54"/>
      <c r="G884" s="55"/>
      <c r="H884" s="55"/>
      <c r="AC884" s="52"/>
      <c r="AX884" s="52"/>
      <c r="CN884" s="52"/>
      <c r="ED884" s="52"/>
      <c r="EY884" s="52"/>
      <c r="FT884" s="52"/>
      <c r="GS884" s="52"/>
      <c r="GT884" s="52"/>
      <c r="GU884" s="52"/>
      <c r="HP884" s="52"/>
      <c r="IK884" s="52"/>
      <c r="JH884" s="52"/>
      <c r="KC884" s="52"/>
      <c r="KX884" s="52"/>
      <c r="LS884" s="52"/>
      <c r="MN884" s="69"/>
      <c r="MR884" s="139"/>
      <c r="MS884" s="140"/>
    </row>
    <row r="885" spans="3:357" s="53" customFormat="1" x14ac:dyDescent="0.15">
      <c r="C885" s="54"/>
      <c r="G885" s="55"/>
      <c r="H885" s="55"/>
      <c r="AC885" s="52"/>
      <c r="AX885" s="52"/>
      <c r="CN885" s="52"/>
      <c r="ED885" s="52"/>
      <c r="EY885" s="52"/>
      <c r="FT885" s="52"/>
      <c r="GS885" s="52"/>
      <c r="GT885" s="52"/>
      <c r="GU885" s="52"/>
      <c r="HP885" s="52"/>
      <c r="IK885" s="52"/>
      <c r="JH885" s="52"/>
      <c r="KC885" s="52"/>
      <c r="KX885" s="52"/>
      <c r="LS885" s="52"/>
      <c r="MN885" s="69"/>
      <c r="MR885" s="139"/>
      <c r="MS885" s="140"/>
    </row>
    <row r="886" spans="3:357" s="53" customFormat="1" x14ac:dyDescent="0.15">
      <c r="C886" s="54"/>
      <c r="G886" s="55"/>
      <c r="H886" s="55"/>
      <c r="AC886" s="52"/>
      <c r="AX886" s="52"/>
      <c r="CN886" s="52"/>
      <c r="ED886" s="52"/>
      <c r="EY886" s="52"/>
      <c r="FT886" s="52"/>
      <c r="GS886" s="52"/>
      <c r="GT886" s="52"/>
      <c r="GU886" s="52"/>
      <c r="HP886" s="52"/>
      <c r="IK886" s="52"/>
      <c r="JH886" s="52"/>
      <c r="KC886" s="52"/>
      <c r="KX886" s="52"/>
      <c r="LS886" s="52"/>
      <c r="MN886" s="69"/>
      <c r="MR886" s="139"/>
      <c r="MS886" s="140"/>
    </row>
    <row r="887" spans="3:357" s="53" customFormat="1" x14ac:dyDescent="0.15">
      <c r="C887" s="54"/>
      <c r="G887" s="55"/>
      <c r="H887" s="55"/>
      <c r="AC887" s="52"/>
      <c r="AX887" s="52"/>
      <c r="CN887" s="52"/>
      <c r="ED887" s="52"/>
      <c r="EY887" s="52"/>
      <c r="FT887" s="52"/>
      <c r="GS887" s="52"/>
      <c r="GT887" s="52"/>
      <c r="GU887" s="52"/>
      <c r="HP887" s="52"/>
      <c r="IK887" s="52"/>
      <c r="JH887" s="52"/>
      <c r="KC887" s="52"/>
      <c r="KX887" s="52"/>
      <c r="LS887" s="52"/>
      <c r="MN887" s="69"/>
      <c r="MR887" s="139"/>
      <c r="MS887" s="140"/>
    </row>
    <row r="888" spans="3:357" s="53" customFormat="1" x14ac:dyDescent="0.15">
      <c r="C888" s="54"/>
      <c r="G888" s="55"/>
      <c r="H888" s="55"/>
      <c r="AC888" s="52"/>
      <c r="AX888" s="52"/>
      <c r="CN888" s="52"/>
      <c r="ED888" s="52"/>
      <c r="EY888" s="52"/>
      <c r="FT888" s="52"/>
      <c r="GS888" s="52"/>
      <c r="GT888" s="52"/>
      <c r="GU888" s="52"/>
      <c r="HP888" s="52"/>
      <c r="IK888" s="52"/>
      <c r="JH888" s="52"/>
      <c r="KC888" s="52"/>
      <c r="KX888" s="52"/>
      <c r="LS888" s="52"/>
      <c r="MN888" s="69"/>
      <c r="MR888" s="139"/>
      <c r="MS888" s="140"/>
    </row>
    <row r="889" spans="3:357" s="53" customFormat="1" x14ac:dyDescent="0.15">
      <c r="C889" s="54"/>
      <c r="G889" s="55"/>
      <c r="H889" s="55"/>
      <c r="AC889" s="52"/>
      <c r="AX889" s="52"/>
      <c r="CN889" s="52"/>
      <c r="ED889" s="52"/>
      <c r="EY889" s="52"/>
      <c r="FT889" s="52"/>
      <c r="GS889" s="52"/>
      <c r="GT889" s="52"/>
      <c r="GU889" s="52"/>
      <c r="HP889" s="52"/>
      <c r="IK889" s="52"/>
      <c r="JH889" s="52"/>
      <c r="KC889" s="52"/>
      <c r="KX889" s="52"/>
      <c r="LS889" s="52"/>
      <c r="MN889" s="69"/>
      <c r="MR889" s="139"/>
      <c r="MS889" s="140"/>
    </row>
    <row r="890" spans="3:357" s="53" customFormat="1" x14ac:dyDescent="0.15">
      <c r="C890" s="54"/>
      <c r="G890" s="55"/>
      <c r="H890" s="55"/>
      <c r="AC890" s="52"/>
      <c r="AX890" s="52"/>
      <c r="CN890" s="52"/>
      <c r="ED890" s="52"/>
      <c r="EY890" s="52"/>
      <c r="FT890" s="52"/>
      <c r="GS890" s="52"/>
      <c r="GT890" s="52"/>
      <c r="GU890" s="52"/>
      <c r="HP890" s="52"/>
      <c r="IK890" s="52"/>
      <c r="JH890" s="52"/>
      <c r="KC890" s="52"/>
      <c r="KX890" s="52"/>
      <c r="LS890" s="52"/>
      <c r="MN890" s="69"/>
      <c r="MR890" s="139"/>
      <c r="MS890" s="140"/>
    </row>
    <row r="891" spans="3:357" s="53" customFormat="1" x14ac:dyDescent="0.15">
      <c r="C891" s="54"/>
      <c r="G891" s="55"/>
      <c r="H891" s="55"/>
      <c r="AC891" s="52"/>
      <c r="AX891" s="52"/>
      <c r="CN891" s="52"/>
      <c r="ED891" s="52"/>
      <c r="EY891" s="52"/>
      <c r="FT891" s="52"/>
      <c r="GS891" s="52"/>
      <c r="GT891" s="52"/>
      <c r="GU891" s="52"/>
      <c r="HP891" s="52"/>
      <c r="IK891" s="52"/>
      <c r="JH891" s="52"/>
      <c r="KC891" s="52"/>
      <c r="KX891" s="52"/>
      <c r="LS891" s="52"/>
      <c r="MN891" s="69"/>
      <c r="MR891" s="139"/>
      <c r="MS891" s="140"/>
    </row>
    <row r="892" spans="3:357" s="53" customFormat="1" x14ac:dyDescent="0.15">
      <c r="C892" s="54"/>
      <c r="G892" s="55"/>
      <c r="H892" s="55"/>
      <c r="AC892" s="52"/>
      <c r="AX892" s="52"/>
      <c r="CN892" s="52"/>
      <c r="ED892" s="52"/>
      <c r="EY892" s="52"/>
      <c r="FT892" s="52"/>
      <c r="GS892" s="52"/>
      <c r="GT892" s="52"/>
      <c r="GU892" s="52"/>
      <c r="HP892" s="52"/>
      <c r="IK892" s="52"/>
      <c r="JH892" s="52"/>
      <c r="KC892" s="52"/>
      <c r="KX892" s="52"/>
      <c r="LS892" s="52"/>
      <c r="MN892" s="69"/>
      <c r="MR892" s="139"/>
      <c r="MS892" s="140"/>
    </row>
    <row r="893" spans="3:357" s="53" customFormat="1" x14ac:dyDescent="0.15">
      <c r="C893" s="54"/>
      <c r="G893" s="55"/>
      <c r="H893" s="55"/>
      <c r="AC893" s="52"/>
      <c r="AX893" s="52"/>
      <c r="CN893" s="52"/>
      <c r="ED893" s="52"/>
      <c r="EY893" s="52"/>
      <c r="FT893" s="52"/>
      <c r="GS893" s="52"/>
      <c r="GT893" s="52"/>
      <c r="GU893" s="52"/>
      <c r="HP893" s="52"/>
      <c r="IK893" s="52"/>
      <c r="JH893" s="52"/>
      <c r="KC893" s="52"/>
      <c r="KX893" s="52"/>
      <c r="LS893" s="52"/>
      <c r="MN893" s="69"/>
      <c r="MR893" s="139"/>
      <c r="MS893" s="140"/>
    </row>
    <row r="894" spans="3:357" s="53" customFormat="1" x14ac:dyDescent="0.15">
      <c r="C894" s="54"/>
      <c r="G894" s="55"/>
      <c r="H894" s="55"/>
      <c r="AC894" s="52"/>
      <c r="AX894" s="52"/>
      <c r="CN894" s="52"/>
      <c r="ED894" s="52"/>
      <c r="EY894" s="52"/>
      <c r="FT894" s="52"/>
      <c r="GS894" s="52"/>
      <c r="GT894" s="52"/>
      <c r="GU894" s="52"/>
      <c r="HP894" s="52"/>
      <c r="IK894" s="52"/>
      <c r="JH894" s="52"/>
      <c r="KC894" s="52"/>
      <c r="KX894" s="52"/>
      <c r="LS894" s="52"/>
      <c r="MN894" s="69"/>
      <c r="MR894" s="139"/>
      <c r="MS894" s="140"/>
    </row>
    <row r="895" spans="3:357" s="53" customFormat="1" x14ac:dyDescent="0.15">
      <c r="C895" s="54"/>
      <c r="G895" s="55"/>
      <c r="H895" s="55"/>
      <c r="AC895" s="52"/>
      <c r="AX895" s="52"/>
      <c r="CN895" s="52"/>
      <c r="ED895" s="52"/>
      <c r="EY895" s="52"/>
      <c r="FT895" s="52"/>
      <c r="GS895" s="52"/>
      <c r="GT895" s="52"/>
      <c r="GU895" s="52"/>
      <c r="HP895" s="52"/>
      <c r="IK895" s="52"/>
      <c r="JH895" s="52"/>
      <c r="KC895" s="52"/>
      <c r="KX895" s="52"/>
      <c r="LS895" s="52"/>
      <c r="MN895" s="69"/>
      <c r="MR895" s="139"/>
      <c r="MS895" s="140"/>
    </row>
    <row r="896" spans="3:357" s="53" customFormat="1" x14ac:dyDescent="0.15">
      <c r="C896" s="54"/>
      <c r="G896" s="55"/>
      <c r="H896" s="55"/>
      <c r="AC896" s="52"/>
      <c r="AX896" s="52"/>
      <c r="CN896" s="52"/>
      <c r="ED896" s="52"/>
      <c r="EY896" s="52"/>
      <c r="FT896" s="52"/>
      <c r="GS896" s="52"/>
      <c r="GT896" s="52"/>
      <c r="GU896" s="52"/>
      <c r="HP896" s="52"/>
      <c r="IK896" s="52"/>
      <c r="JH896" s="52"/>
      <c r="KC896" s="52"/>
      <c r="KX896" s="52"/>
      <c r="LS896" s="52"/>
      <c r="MN896" s="69"/>
      <c r="MR896" s="139"/>
      <c r="MS896" s="140"/>
    </row>
    <row r="897" spans="3:357" s="53" customFormat="1" x14ac:dyDescent="0.15">
      <c r="C897" s="54"/>
      <c r="G897" s="55"/>
      <c r="H897" s="55"/>
      <c r="AC897" s="52"/>
      <c r="AX897" s="52"/>
      <c r="CN897" s="52"/>
      <c r="ED897" s="52"/>
      <c r="EY897" s="52"/>
      <c r="FT897" s="52"/>
      <c r="GS897" s="52"/>
      <c r="GT897" s="52"/>
      <c r="GU897" s="52"/>
      <c r="HP897" s="52"/>
      <c r="IK897" s="52"/>
      <c r="JH897" s="52"/>
      <c r="KC897" s="52"/>
      <c r="KX897" s="52"/>
      <c r="LS897" s="52"/>
      <c r="MN897" s="69"/>
      <c r="MR897" s="139"/>
      <c r="MS897" s="140"/>
    </row>
    <row r="898" spans="3:357" s="53" customFormat="1" x14ac:dyDescent="0.15">
      <c r="C898" s="54"/>
      <c r="G898" s="55"/>
      <c r="H898" s="55"/>
      <c r="AC898" s="52"/>
      <c r="AX898" s="52"/>
      <c r="CN898" s="52"/>
      <c r="ED898" s="52"/>
      <c r="EY898" s="52"/>
      <c r="FT898" s="52"/>
      <c r="GS898" s="52"/>
      <c r="GT898" s="52"/>
      <c r="GU898" s="52"/>
      <c r="HP898" s="52"/>
      <c r="IK898" s="52"/>
      <c r="JH898" s="52"/>
      <c r="KC898" s="52"/>
      <c r="KX898" s="52"/>
      <c r="LS898" s="52"/>
      <c r="MN898" s="69"/>
      <c r="MR898" s="139"/>
      <c r="MS898" s="140"/>
    </row>
    <row r="899" spans="3:357" s="53" customFormat="1" x14ac:dyDescent="0.15">
      <c r="C899" s="54"/>
      <c r="G899" s="55"/>
      <c r="H899" s="55"/>
      <c r="AC899" s="52"/>
      <c r="AX899" s="52"/>
      <c r="CN899" s="52"/>
      <c r="ED899" s="52"/>
      <c r="EY899" s="52"/>
      <c r="FT899" s="52"/>
      <c r="GS899" s="52"/>
      <c r="GT899" s="52"/>
      <c r="GU899" s="52"/>
      <c r="HP899" s="52"/>
      <c r="IK899" s="52"/>
      <c r="JH899" s="52"/>
      <c r="KC899" s="52"/>
      <c r="KX899" s="52"/>
      <c r="LS899" s="52"/>
      <c r="MN899" s="69"/>
      <c r="MR899" s="139"/>
      <c r="MS899" s="140"/>
    </row>
    <row r="900" spans="3:357" s="53" customFormat="1" x14ac:dyDescent="0.15">
      <c r="C900" s="54"/>
      <c r="G900" s="55"/>
      <c r="H900" s="55"/>
      <c r="AC900" s="52"/>
      <c r="AX900" s="52"/>
      <c r="CN900" s="52"/>
      <c r="ED900" s="52"/>
      <c r="EY900" s="52"/>
      <c r="FT900" s="52"/>
      <c r="GS900" s="52"/>
      <c r="GT900" s="52"/>
      <c r="GU900" s="52"/>
      <c r="HP900" s="52"/>
      <c r="IK900" s="52"/>
      <c r="JH900" s="52"/>
      <c r="KC900" s="52"/>
      <c r="KX900" s="52"/>
      <c r="LS900" s="52"/>
      <c r="MN900" s="69"/>
      <c r="MR900" s="139"/>
      <c r="MS900" s="140"/>
    </row>
    <row r="901" spans="3:357" s="53" customFormat="1" x14ac:dyDescent="0.15">
      <c r="C901" s="54"/>
      <c r="G901" s="55"/>
      <c r="H901" s="55"/>
      <c r="AC901" s="52"/>
      <c r="AX901" s="52"/>
      <c r="CN901" s="52"/>
      <c r="ED901" s="52"/>
      <c r="EY901" s="52"/>
      <c r="FT901" s="52"/>
      <c r="GS901" s="52"/>
      <c r="GT901" s="52"/>
      <c r="GU901" s="52"/>
      <c r="HP901" s="52"/>
      <c r="IK901" s="52"/>
      <c r="JH901" s="52"/>
      <c r="KC901" s="52"/>
      <c r="KX901" s="52"/>
      <c r="LS901" s="52"/>
      <c r="MN901" s="69"/>
      <c r="MR901" s="139"/>
      <c r="MS901" s="140"/>
    </row>
    <row r="902" spans="3:357" s="53" customFormat="1" x14ac:dyDescent="0.15">
      <c r="C902" s="54"/>
      <c r="G902" s="55"/>
      <c r="H902" s="55"/>
      <c r="AC902" s="52"/>
      <c r="AX902" s="52"/>
      <c r="CN902" s="52"/>
      <c r="ED902" s="52"/>
      <c r="EY902" s="52"/>
      <c r="FT902" s="52"/>
      <c r="GS902" s="52"/>
      <c r="GT902" s="52"/>
      <c r="GU902" s="52"/>
      <c r="HP902" s="52"/>
      <c r="IK902" s="52"/>
      <c r="JH902" s="52"/>
      <c r="KC902" s="52"/>
      <c r="KX902" s="52"/>
      <c r="LS902" s="52"/>
      <c r="MN902" s="69"/>
      <c r="MR902" s="139"/>
      <c r="MS902" s="140"/>
    </row>
    <row r="903" spans="3:357" s="53" customFormat="1" x14ac:dyDescent="0.15">
      <c r="C903" s="54"/>
      <c r="G903" s="55"/>
      <c r="H903" s="55"/>
      <c r="AC903" s="52"/>
      <c r="AX903" s="52"/>
      <c r="CN903" s="52"/>
      <c r="ED903" s="52"/>
      <c r="EY903" s="52"/>
      <c r="FT903" s="52"/>
      <c r="GS903" s="52"/>
      <c r="GT903" s="52"/>
      <c r="GU903" s="52"/>
      <c r="HP903" s="52"/>
      <c r="IK903" s="52"/>
      <c r="JH903" s="52"/>
      <c r="KC903" s="52"/>
      <c r="KX903" s="52"/>
      <c r="LS903" s="52"/>
      <c r="MN903" s="69"/>
      <c r="MR903" s="139"/>
      <c r="MS903" s="140"/>
    </row>
    <row r="904" spans="3:357" s="53" customFormat="1" x14ac:dyDescent="0.15">
      <c r="C904" s="54"/>
      <c r="G904" s="55"/>
      <c r="H904" s="55"/>
      <c r="AC904" s="52"/>
      <c r="AX904" s="52"/>
      <c r="CN904" s="52"/>
      <c r="ED904" s="52"/>
      <c r="EY904" s="52"/>
      <c r="FT904" s="52"/>
      <c r="GS904" s="52"/>
      <c r="GT904" s="52"/>
      <c r="GU904" s="52"/>
      <c r="HP904" s="52"/>
      <c r="IK904" s="52"/>
      <c r="JH904" s="52"/>
      <c r="KC904" s="52"/>
      <c r="KX904" s="52"/>
      <c r="LS904" s="52"/>
      <c r="MN904" s="69"/>
      <c r="MR904" s="139"/>
      <c r="MS904" s="140"/>
    </row>
    <row r="905" spans="3:357" s="53" customFormat="1" x14ac:dyDescent="0.15">
      <c r="C905" s="54"/>
      <c r="G905" s="55"/>
      <c r="H905" s="55"/>
      <c r="AC905" s="52"/>
      <c r="AX905" s="52"/>
      <c r="CN905" s="52"/>
      <c r="ED905" s="52"/>
      <c r="EY905" s="52"/>
      <c r="FT905" s="52"/>
      <c r="GS905" s="52"/>
      <c r="GT905" s="52"/>
      <c r="GU905" s="52"/>
      <c r="HP905" s="52"/>
      <c r="IK905" s="52"/>
      <c r="JH905" s="52"/>
      <c r="KC905" s="52"/>
      <c r="KX905" s="52"/>
      <c r="LS905" s="52"/>
      <c r="MN905" s="69"/>
      <c r="MR905" s="139"/>
      <c r="MS905" s="140"/>
    </row>
    <row r="906" spans="3:357" s="53" customFormat="1" x14ac:dyDescent="0.15">
      <c r="C906" s="54"/>
      <c r="G906" s="55"/>
      <c r="H906" s="55"/>
      <c r="AC906" s="52"/>
      <c r="AX906" s="52"/>
      <c r="CN906" s="52"/>
      <c r="ED906" s="52"/>
      <c r="EY906" s="52"/>
      <c r="FT906" s="52"/>
      <c r="GS906" s="52"/>
      <c r="GT906" s="52"/>
      <c r="GU906" s="52"/>
      <c r="HP906" s="52"/>
      <c r="IK906" s="52"/>
      <c r="JH906" s="52"/>
      <c r="KC906" s="52"/>
      <c r="KX906" s="52"/>
      <c r="LS906" s="52"/>
      <c r="MN906" s="69"/>
      <c r="MR906" s="139"/>
      <c r="MS906" s="140"/>
    </row>
    <row r="907" spans="3:357" s="53" customFormat="1" x14ac:dyDescent="0.15">
      <c r="C907" s="54"/>
      <c r="G907" s="55"/>
      <c r="H907" s="55"/>
      <c r="AC907" s="52"/>
      <c r="AX907" s="52"/>
      <c r="CN907" s="52"/>
      <c r="ED907" s="52"/>
      <c r="EY907" s="52"/>
      <c r="FT907" s="52"/>
      <c r="GS907" s="52"/>
      <c r="GT907" s="52"/>
      <c r="GU907" s="52"/>
      <c r="HP907" s="52"/>
      <c r="IK907" s="52"/>
      <c r="JH907" s="52"/>
      <c r="KC907" s="52"/>
      <c r="KX907" s="52"/>
      <c r="LS907" s="52"/>
      <c r="MN907" s="69"/>
      <c r="MR907" s="139"/>
      <c r="MS907" s="140"/>
    </row>
    <row r="908" spans="3:357" s="53" customFormat="1" x14ac:dyDescent="0.15">
      <c r="C908" s="54"/>
      <c r="G908" s="55"/>
      <c r="H908" s="55"/>
      <c r="AC908" s="52"/>
      <c r="AX908" s="52"/>
      <c r="CN908" s="52"/>
      <c r="ED908" s="52"/>
      <c r="EY908" s="52"/>
      <c r="FT908" s="52"/>
      <c r="GS908" s="52"/>
      <c r="GT908" s="52"/>
      <c r="GU908" s="52"/>
      <c r="HP908" s="52"/>
      <c r="IK908" s="52"/>
      <c r="JH908" s="52"/>
      <c r="KC908" s="52"/>
      <c r="KX908" s="52"/>
      <c r="LS908" s="52"/>
      <c r="MN908" s="69"/>
      <c r="MR908" s="139"/>
      <c r="MS908" s="140"/>
    </row>
    <row r="909" spans="3:357" s="53" customFormat="1" x14ac:dyDescent="0.15">
      <c r="C909" s="54"/>
      <c r="G909" s="55"/>
      <c r="H909" s="55"/>
      <c r="AC909" s="52"/>
      <c r="AX909" s="52"/>
      <c r="CN909" s="52"/>
      <c r="ED909" s="52"/>
      <c r="EY909" s="52"/>
      <c r="FT909" s="52"/>
      <c r="GS909" s="52"/>
      <c r="GT909" s="52"/>
      <c r="GU909" s="52"/>
      <c r="HP909" s="52"/>
      <c r="IK909" s="52"/>
      <c r="JH909" s="52"/>
      <c r="KC909" s="52"/>
      <c r="KX909" s="52"/>
      <c r="LS909" s="52"/>
      <c r="MN909" s="69"/>
      <c r="MR909" s="139"/>
      <c r="MS909" s="140"/>
    </row>
    <row r="910" spans="3:357" s="53" customFormat="1" x14ac:dyDescent="0.15">
      <c r="C910" s="54"/>
      <c r="G910" s="55"/>
      <c r="H910" s="55"/>
      <c r="AC910" s="52"/>
      <c r="AX910" s="52"/>
      <c r="CN910" s="52"/>
      <c r="ED910" s="52"/>
      <c r="EY910" s="52"/>
      <c r="FT910" s="52"/>
      <c r="GS910" s="52"/>
      <c r="GT910" s="52"/>
      <c r="GU910" s="52"/>
      <c r="HP910" s="52"/>
      <c r="IK910" s="52"/>
      <c r="JH910" s="52"/>
      <c r="KC910" s="52"/>
      <c r="KX910" s="52"/>
      <c r="LS910" s="52"/>
      <c r="MN910" s="69"/>
      <c r="MR910" s="139"/>
      <c r="MS910" s="140"/>
    </row>
    <row r="911" spans="3:357" s="53" customFormat="1" x14ac:dyDescent="0.15">
      <c r="C911" s="54"/>
      <c r="G911" s="55"/>
      <c r="H911" s="55"/>
      <c r="AC911" s="52"/>
      <c r="AX911" s="52"/>
      <c r="CN911" s="52"/>
      <c r="ED911" s="52"/>
      <c r="EY911" s="52"/>
      <c r="FT911" s="52"/>
      <c r="GS911" s="52"/>
      <c r="GT911" s="52"/>
      <c r="GU911" s="52"/>
      <c r="HP911" s="52"/>
      <c r="IK911" s="52"/>
      <c r="JH911" s="52"/>
      <c r="KC911" s="52"/>
      <c r="KX911" s="52"/>
      <c r="LS911" s="52"/>
      <c r="MN911" s="69"/>
      <c r="MR911" s="139"/>
      <c r="MS911" s="140"/>
    </row>
    <row r="912" spans="3:357" s="53" customFormat="1" x14ac:dyDescent="0.15">
      <c r="C912" s="54"/>
      <c r="G912" s="55"/>
      <c r="H912" s="55"/>
      <c r="AC912" s="52"/>
      <c r="AX912" s="52"/>
      <c r="CN912" s="52"/>
      <c r="ED912" s="52"/>
      <c r="EY912" s="52"/>
      <c r="FT912" s="52"/>
      <c r="GS912" s="52"/>
      <c r="GT912" s="52"/>
      <c r="GU912" s="52"/>
      <c r="HP912" s="52"/>
      <c r="IK912" s="52"/>
      <c r="JH912" s="52"/>
      <c r="KC912" s="52"/>
      <c r="KX912" s="52"/>
      <c r="LS912" s="52"/>
      <c r="MN912" s="69"/>
      <c r="MR912" s="139"/>
      <c r="MS912" s="140"/>
    </row>
    <row r="913" spans="3:357" s="53" customFormat="1" x14ac:dyDescent="0.15">
      <c r="C913" s="54"/>
      <c r="G913" s="55"/>
      <c r="H913" s="55"/>
      <c r="AC913" s="52"/>
      <c r="AX913" s="52"/>
      <c r="CN913" s="52"/>
      <c r="ED913" s="52"/>
      <c r="EY913" s="52"/>
      <c r="FT913" s="52"/>
      <c r="GS913" s="52"/>
      <c r="GT913" s="52"/>
      <c r="GU913" s="52"/>
      <c r="HP913" s="52"/>
      <c r="IK913" s="52"/>
      <c r="JH913" s="52"/>
      <c r="KC913" s="52"/>
      <c r="KX913" s="52"/>
      <c r="LS913" s="52"/>
      <c r="MN913" s="69"/>
      <c r="MR913" s="139"/>
      <c r="MS913" s="140"/>
    </row>
    <row r="914" spans="3:357" s="53" customFormat="1" x14ac:dyDescent="0.15">
      <c r="C914" s="54"/>
      <c r="G914" s="55"/>
      <c r="H914" s="55"/>
      <c r="AC914" s="52"/>
      <c r="AX914" s="52"/>
      <c r="CN914" s="52"/>
      <c r="ED914" s="52"/>
      <c r="EY914" s="52"/>
      <c r="FT914" s="52"/>
      <c r="GS914" s="52"/>
      <c r="GT914" s="52"/>
      <c r="GU914" s="52"/>
      <c r="HP914" s="52"/>
      <c r="IK914" s="52"/>
      <c r="JH914" s="52"/>
      <c r="KC914" s="52"/>
      <c r="KX914" s="52"/>
      <c r="LS914" s="52"/>
      <c r="MN914" s="69"/>
      <c r="MR914" s="139"/>
      <c r="MS914" s="140"/>
    </row>
    <row r="915" spans="3:357" s="53" customFormat="1" x14ac:dyDescent="0.15">
      <c r="C915" s="54"/>
      <c r="G915" s="55"/>
      <c r="H915" s="55"/>
      <c r="AC915" s="52"/>
      <c r="AX915" s="52"/>
      <c r="CN915" s="52"/>
      <c r="ED915" s="52"/>
      <c r="EY915" s="52"/>
      <c r="FT915" s="52"/>
      <c r="GS915" s="52"/>
      <c r="GT915" s="52"/>
      <c r="GU915" s="52"/>
      <c r="HP915" s="52"/>
      <c r="IK915" s="52"/>
      <c r="JH915" s="52"/>
      <c r="KC915" s="52"/>
      <c r="KX915" s="52"/>
      <c r="LS915" s="52"/>
      <c r="MN915" s="69"/>
      <c r="MR915" s="139"/>
      <c r="MS915" s="140"/>
    </row>
    <row r="916" spans="3:357" s="53" customFormat="1" x14ac:dyDescent="0.15">
      <c r="C916" s="54"/>
      <c r="G916" s="55"/>
      <c r="H916" s="55"/>
      <c r="AC916" s="52"/>
      <c r="AX916" s="52"/>
      <c r="CN916" s="52"/>
      <c r="ED916" s="52"/>
      <c r="EY916" s="52"/>
      <c r="FT916" s="52"/>
      <c r="GS916" s="52"/>
      <c r="GT916" s="52"/>
      <c r="GU916" s="52"/>
      <c r="HP916" s="52"/>
      <c r="IK916" s="52"/>
      <c r="JH916" s="52"/>
      <c r="KC916" s="52"/>
      <c r="KX916" s="52"/>
      <c r="LS916" s="52"/>
      <c r="MN916" s="69"/>
      <c r="MR916" s="139"/>
      <c r="MS916" s="140"/>
    </row>
    <row r="917" spans="3:357" s="53" customFormat="1" x14ac:dyDescent="0.15">
      <c r="C917" s="54"/>
      <c r="G917" s="55"/>
      <c r="H917" s="55"/>
      <c r="AC917" s="52"/>
      <c r="AX917" s="52"/>
      <c r="CN917" s="52"/>
      <c r="ED917" s="52"/>
      <c r="EY917" s="52"/>
      <c r="FT917" s="52"/>
      <c r="GS917" s="52"/>
      <c r="GT917" s="52"/>
      <c r="GU917" s="52"/>
      <c r="HP917" s="52"/>
      <c r="IK917" s="52"/>
      <c r="JH917" s="52"/>
      <c r="KC917" s="52"/>
      <c r="KX917" s="52"/>
      <c r="LS917" s="52"/>
      <c r="MN917" s="69"/>
      <c r="MR917" s="139"/>
      <c r="MS917" s="140"/>
    </row>
    <row r="918" spans="3:357" s="53" customFormat="1" x14ac:dyDescent="0.15">
      <c r="C918" s="54"/>
      <c r="G918" s="55"/>
      <c r="H918" s="55"/>
      <c r="AC918" s="52"/>
      <c r="AX918" s="52"/>
      <c r="CN918" s="52"/>
      <c r="ED918" s="52"/>
      <c r="EY918" s="52"/>
      <c r="FT918" s="52"/>
      <c r="GS918" s="52"/>
      <c r="GT918" s="52"/>
      <c r="GU918" s="52"/>
      <c r="HP918" s="52"/>
      <c r="IK918" s="52"/>
      <c r="JH918" s="52"/>
      <c r="KC918" s="52"/>
      <c r="KX918" s="52"/>
      <c r="LS918" s="52"/>
      <c r="MN918" s="69"/>
      <c r="MR918" s="139"/>
      <c r="MS918" s="140"/>
    </row>
    <row r="919" spans="3:357" s="53" customFormat="1" x14ac:dyDescent="0.15">
      <c r="C919" s="54"/>
      <c r="G919" s="55"/>
      <c r="H919" s="55"/>
      <c r="AC919" s="52"/>
      <c r="AX919" s="52"/>
      <c r="CN919" s="52"/>
      <c r="ED919" s="52"/>
      <c r="EY919" s="52"/>
      <c r="FT919" s="52"/>
      <c r="GS919" s="52"/>
      <c r="GT919" s="52"/>
      <c r="GU919" s="52"/>
      <c r="HP919" s="52"/>
      <c r="IK919" s="52"/>
      <c r="JH919" s="52"/>
      <c r="KC919" s="52"/>
      <c r="KX919" s="52"/>
      <c r="LS919" s="52"/>
      <c r="MN919" s="69"/>
      <c r="MR919" s="139"/>
      <c r="MS919" s="140"/>
    </row>
    <row r="920" spans="3:357" s="53" customFormat="1" x14ac:dyDescent="0.15">
      <c r="C920" s="54"/>
      <c r="G920" s="55"/>
      <c r="H920" s="55"/>
      <c r="AC920" s="52"/>
      <c r="AX920" s="52"/>
      <c r="CN920" s="52"/>
      <c r="ED920" s="52"/>
      <c r="EY920" s="52"/>
      <c r="FT920" s="52"/>
      <c r="GS920" s="52"/>
      <c r="GT920" s="52"/>
      <c r="GU920" s="52"/>
      <c r="HP920" s="52"/>
      <c r="IK920" s="52"/>
      <c r="JH920" s="52"/>
      <c r="KC920" s="52"/>
      <c r="KX920" s="52"/>
      <c r="LS920" s="52"/>
      <c r="MN920" s="69"/>
      <c r="MR920" s="139"/>
      <c r="MS920" s="140"/>
    </row>
    <row r="921" spans="3:357" s="53" customFormat="1" x14ac:dyDescent="0.15">
      <c r="C921" s="54"/>
      <c r="G921" s="55"/>
      <c r="H921" s="55"/>
      <c r="AC921" s="52"/>
      <c r="AX921" s="52"/>
      <c r="CN921" s="52"/>
      <c r="ED921" s="52"/>
      <c r="EY921" s="52"/>
      <c r="FT921" s="52"/>
      <c r="GS921" s="52"/>
      <c r="GT921" s="52"/>
      <c r="GU921" s="52"/>
      <c r="HP921" s="52"/>
      <c r="IK921" s="52"/>
      <c r="JH921" s="52"/>
      <c r="KC921" s="52"/>
      <c r="KX921" s="52"/>
      <c r="LS921" s="52"/>
      <c r="MN921" s="69"/>
      <c r="MR921" s="139"/>
      <c r="MS921" s="140"/>
    </row>
    <row r="922" spans="3:357" s="53" customFormat="1" x14ac:dyDescent="0.15">
      <c r="C922" s="54"/>
      <c r="G922" s="55"/>
      <c r="H922" s="55"/>
      <c r="AC922" s="52"/>
      <c r="AX922" s="52"/>
      <c r="CN922" s="52"/>
      <c r="ED922" s="52"/>
      <c r="EY922" s="52"/>
      <c r="FT922" s="52"/>
      <c r="GS922" s="52"/>
      <c r="GT922" s="52"/>
      <c r="GU922" s="52"/>
      <c r="HP922" s="52"/>
      <c r="IK922" s="52"/>
      <c r="JH922" s="52"/>
      <c r="KC922" s="52"/>
      <c r="KX922" s="52"/>
      <c r="LS922" s="52"/>
      <c r="MN922" s="69"/>
      <c r="MR922" s="139"/>
      <c r="MS922" s="140"/>
    </row>
    <row r="923" spans="3:357" s="53" customFormat="1" x14ac:dyDescent="0.15">
      <c r="C923" s="54"/>
      <c r="G923" s="55"/>
      <c r="H923" s="55"/>
      <c r="AC923" s="52"/>
      <c r="AX923" s="52"/>
      <c r="CN923" s="52"/>
      <c r="ED923" s="52"/>
      <c r="EY923" s="52"/>
      <c r="FT923" s="52"/>
      <c r="GS923" s="52"/>
      <c r="GT923" s="52"/>
      <c r="GU923" s="52"/>
      <c r="HP923" s="52"/>
      <c r="IK923" s="52"/>
      <c r="JH923" s="52"/>
      <c r="KC923" s="52"/>
      <c r="KX923" s="52"/>
      <c r="LS923" s="52"/>
      <c r="MN923" s="69"/>
      <c r="MR923" s="139"/>
      <c r="MS923" s="140"/>
    </row>
    <row r="924" spans="3:357" s="53" customFormat="1" x14ac:dyDescent="0.15">
      <c r="C924" s="54"/>
      <c r="G924" s="55"/>
      <c r="H924" s="55"/>
      <c r="AC924" s="52"/>
      <c r="AX924" s="52"/>
      <c r="CN924" s="52"/>
      <c r="ED924" s="52"/>
      <c r="EY924" s="52"/>
      <c r="FT924" s="52"/>
      <c r="GS924" s="52"/>
      <c r="GT924" s="52"/>
      <c r="GU924" s="52"/>
      <c r="HP924" s="52"/>
      <c r="IK924" s="52"/>
      <c r="JH924" s="52"/>
      <c r="KC924" s="52"/>
      <c r="KX924" s="52"/>
      <c r="LS924" s="52"/>
      <c r="MN924" s="69"/>
      <c r="MR924" s="139"/>
      <c r="MS924" s="140"/>
    </row>
    <row r="925" spans="3:357" s="53" customFormat="1" x14ac:dyDescent="0.15">
      <c r="C925" s="54"/>
      <c r="G925" s="55"/>
      <c r="H925" s="55"/>
      <c r="AC925" s="52"/>
      <c r="AX925" s="52"/>
      <c r="CN925" s="52"/>
      <c r="ED925" s="52"/>
      <c r="EY925" s="52"/>
      <c r="FT925" s="52"/>
      <c r="GS925" s="52"/>
      <c r="GT925" s="52"/>
      <c r="GU925" s="52"/>
      <c r="HP925" s="52"/>
      <c r="IK925" s="52"/>
      <c r="JH925" s="52"/>
      <c r="KC925" s="52"/>
      <c r="KX925" s="52"/>
      <c r="LS925" s="52"/>
      <c r="MN925" s="69"/>
      <c r="MR925" s="139"/>
      <c r="MS925" s="140"/>
    </row>
    <row r="926" spans="3:357" s="53" customFormat="1" x14ac:dyDescent="0.15">
      <c r="C926" s="54"/>
      <c r="G926" s="55"/>
      <c r="H926" s="55"/>
      <c r="AC926" s="52"/>
      <c r="AX926" s="52"/>
      <c r="CN926" s="52"/>
      <c r="ED926" s="52"/>
      <c r="EY926" s="52"/>
      <c r="FT926" s="52"/>
      <c r="GS926" s="52"/>
      <c r="GT926" s="52"/>
      <c r="GU926" s="52"/>
      <c r="HP926" s="52"/>
      <c r="IK926" s="52"/>
      <c r="JH926" s="52"/>
      <c r="KC926" s="52"/>
      <c r="KX926" s="52"/>
      <c r="LS926" s="52"/>
      <c r="MN926" s="69"/>
      <c r="MR926" s="139"/>
      <c r="MS926" s="140"/>
    </row>
    <row r="927" spans="3:357" s="53" customFormat="1" x14ac:dyDescent="0.15">
      <c r="C927" s="54"/>
      <c r="G927" s="55"/>
      <c r="H927" s="55"/>
      <c r="AC927" s="52"/>
      <c r="AX927" s="52"/>
      <c r="CN927" s="52"/>
      <c r="ED927" s="52"/>
      <c r="EY927" s="52"/>
      <c r="FT927" s="52"/>
      <c r="GS927" s="52"/>
      <c r="GT927" s="52"/>
      <c r="GU927" s="52"/>
      <c r="HP927" s="52"/>
      <c r="IK927" s="52"/>
      <c r="JH927" s="52"/>
      <c r="KC927" s="52"/>
      <c r="KX927" s="52"/>
      <c r="LS927" s="52"/>
      <c r="MN927" s="69"/>
      <c r="MR927" s="139"/>
      <c r="MS927" s="140"/>
    </row>
    <row r="928" spans="3:357" s="53" customFormat="1" x14ac:dyDescent="0.15">
      <c r="C928" s="54"/>
      <c r="G928" s="55"/>
      <c r="H928" s="55"/>
      <c r="AC928" s="52"/>
      <c r="AX928" s="52"/>
      <c r="CN928" s="52"/>
      <c r="ED928" s="52"/>
      <c r="EY928" s="52"/>
      <c r="FT928" s="52"/>
      <c r="GS928" s="52"/>
      <c r="GT928" s="52"/>
      <c r="GU928" s="52"/>
      <c r="HP928" s="52"/>
      <c r="IK928" s="52"/>
      <c r="JH928" s="52"/>
      <c r="KC928" s="52"/>
      <c r="KX928" s="52"/>
      <c r="LS928" s="52"/>
      <c r="MN928" s="69"/>
      <c r="MR928" s="139"/>
      <c r="MS928" s="140"/>
    </row>
    <row r="929" spans="3:357" s="53" customFormat="1" x14ac:dyDescent="0.15">
      <c r="C929" s="54"/>
      <c r="G929" s="55"/>
      <c r="H929" s="55"/>
      <c r="AC929" s="52"/>
      <c r="AX929" s="52"/>
      <c r="CN929" s="52"/>
      <c r="ED929" s="52"/>
      <c r="EY929" s="52"/>
      <c r="FT929" s="52"/>
      <c r="GS929" s="52"/>
      <c r="GT929" s="52"/>
      <c r="GU929" s="52"/>
      <c r="HP929" s="52"/>
      <c r="IK929" s="52"/>
      <c r="JH929" s="52"/>
      <c r="KC929" s="52"/>
      <c r="KX929" s="52"/>
      <c r="LS929" s="52"/>
      <c r="MN929" s="69"/>
      <c r="MR929" s="139"/>
      <c r="MS929" s="140"/>
    </row>
    <row r="930" spans="3:357" s="53" customFormat="1" x14ac:dyDescent="0.15">
      <c r="C930" s="54"/>
      <c r="G930" s="55"/>
      <c r="H930" s="55"/>
      <c r="AC930" s="52"/>
      <c r="AX930" s="52"/>
      <c r="CN930" s="52"/>
      <c r="ED930" s="52"/>
      <c r="EY930" s="52"/>
      <c r="FT930" s="52"/>
      <c r="GS930" s="52"/>
      <c r="GT930" s="52"/>
      <c r="GU930" s="52"/>
      <c r="HP930" s="52"/>
      <c r="IK930" s="52"/>
      <c r="JH930" s="52"/>
      <c r="KC930" s="52"/>
      <c r="KX930" s="52"/>
      <c r="LS930" s="52"/>
      <c r="MN930" s="69"/>
      <c r="MR930" s="139"/>
      <c r="MS930" s="140"/>
    </row>
    <row r="931" spans="3:357" s="53" customFormat="1" x14ac:dyDescent="0.15">
      <c r="C931" s="54"/>
      <c r="G931" s="55"/>
      <c r="H931" s="55"/>
      <c r="AC931" s="52"/>
      <c r="AX931" s="52"/>
      <c r="CN931" s="52"/>
      <c r="ED931" s="52"/>
      <c r="EY931" s="52"/>
      <c r="FT931" s="52"/>
      <c r="GS931" s="52"/>
      <c r="GT931" s="52"/>
      <c r="GU931" s="52"/>
      <c r="HP931" s="52"/>
      <c r="IK931" s="52"/>
      <c r="JH931" s="52"/>
      <c r="KC931" s="52"/>
      <c r="KX931" s="52"/>
      <c r="LS931" s="52"/>
      <c r="MN931" s="69"/>
      <c r="MR931" s="139"/>
      <c r="MS931" s="140"/>
    </row>
    <row r="932" spans="3:357" s="53" customFormat="1" x14ac:dyDescent="0.15">
      <c r="C932" s="54"/>
      <c r="G932" s="55"/>
      <c r="H932" s="55"/>
      <c r="AC932" s="52"/>
      <c r="AX932" s="52"/>
      <c r="CN932" s="52"/>
      <c r="ED932" s="52"/>
      <c r="EY932" s="52"/>
      <c r="FT932" s="52"/>
      <c r="GS932" s="52"/>
      <c r="GT932" s="52"/>
      <c r="GU932" s="52"/>
      <c r="HP932" s="52"/>
      <c r="IK932" s="52"/>
      <c r="JH932" s="52"/>
      <c r="KC932" s="52"/>
      <c r="KX932" s="52"/>
      <c r="LS932" s="52"/>
      <c r="MN932" s="69"/>
      <c r="MR932" s="139"/>
      <c r="MS932" s="140"/>
    </row>
    <row r="933" spans="3:357" s="53" customFormat="1" x14ac:dyDescent="0.15">
      <c r="C933" s="54"/>
      <c r="G933" s="55"/>
      <c r="H933" s="55"/>
      <c r="AC933" s="52"/>
      <c r="AX933" s="52"/>
      <c r="CN933" s="52"/>
      <c r="ED933" s="52"/>
      <c r="EY933" s="52"/>
      <c r="FT933" s="52"/>
      <c r="GS933" s="52"/>
      <c r="GT933" s="52"/>
      <c r="GU933" s="52"/>
      <c r="HP933" s="52"/>
      <c r="IK933" s="52"/>
      <c r="JH933" s="52"/>
      <c r="KC933" s="52"/>
      <c r="KX933" s="52"/>
      <c r="LS933" s="52"/>
      <c r="MN933" s="69"/>
      <c r="MR933" s="139"/>
      <c r="MS933" s="140"/>
    </row>
    <row r="934" spans="3:357" s="53" customFormat="1" x14ac:dyDescent="0.15">
      <c r="C934" s="54"/>
      <c r="G934" s="55"/>
      <c r="H934" s="55"/>
      <c r="AC934" s="52"/>
      <c r="AX934" s="52"/>
      <c r="CN934" s="52"/>
      <c r="ED934" s="52"/>
      <c r="EY934" s="52"/>
      <c r="FT934" s="52"/>
      <c r="GS934" s="52"/>
      <c r="GT934" s="52"/>
      <c r="GU934" s="52"/>
      <c r="HP934" s="52"/>
      <c r="IK934" s="52"/>
      <c r="JH934" s="52"/>
      <c r="KC934" s="52"/>
      <c r="KX934" s="52"/>
      <c r="LS934" s="52"/>
      <c r="MN934" s="69"/>
      <c r="MR934" s="139"/>
      <c r="MS934" s="140"/>
    </row>
    <row r="935" spans="3:357" s="53" customFormat="1" x14ac:dyDescent="0.15">
      <c r="C935" s="54"/>
      <c r="G935" s="55"/>
      <c r="H935" s="55"/>
      <c r="AC935" s="52"/>
      <c r="AX935" s="52"/>
      <c r="CN935" s="52"/>
      <c r="ED935" s="52"/>
      <c r="EY935" s="52"/>
      <c r="FT935" s="52"/>
      <c r="GS935" s="52"/>
      <c r="GT935" s="52"/>
      <c r="GU935" s="52"/>
      <c r="HP935" s="52"/>
      <c r="IK935" s="52"/>
      <c r="JH935" s="52"/>
      <c r="KC935" s="52"/>
      <c r="KX935" s="52"/>
      <c r="LS935" s="52"/>
      <c r="MN935" s="69"/>
      <c r="MR935" s="139"/>
      <c r="MS935" s="140"/>
    </row>
    <row r="936" spans="3:357" s="53" customFormat="1" x14ac:dyDescent="0.15">
      <c r="C936" s="54"/>
      <c r="G936" s="55"/>
      <c r="H936" s="55"/>
      <c r="AC936" s="52"/>
      <c r="AX936" s="52"/>
      <c r="CN936" s="52"/>
      <c r="ED936" s="52"/>
      <c r="EY936" s="52"/>
      <c r="FT936" s="52"/>
      <c r="GS936" s="52"/>
      <c r="GT936" s="52"/>
      <c r="GU936" s="52"/>
      <c r="HP936" s="52"/>
      <c r="IK936" s="52"/>
      <c r="JH936" s="52"/>
      <c r="KC936" s="52"/>
      <c r="KX936" s="52"/>
      <c r="LS936" s="52"/>
      <c r="MN936" s="69"/>
      <c r="MR936" s="139"/>
      <c r="MS936" s="140"/>
    </row>
    <row r="937" spans="3:357" s="53" customFormat="1" x14ac:dyDescent="0.15">
      <c r="C937" s="54"/>
      <c r="G937" s="55"/>
      <c r="H937" s="55"/>
      <c r="AC937" s="52"/>
      <c r="AX937" s="52"/>
      <c r="CN937" s="52"/>
      <c r="ED937" s="52"/>
      <c r="EY937" s="52"/>
      <c r="FT937" s="52"/>
      <c r="GS937" s="52"/>
      <c r="GT937" s="52"/>
      <c r="GU937" s="52"/>
      <c r="HP937" s="52"/>
      <c r="IK937" s="52"/>
      <c r="JH937" s="52"/>
      <c r="KC937" s="52"/>
      <c r="KX937" s="52"/>
      <c r="LS937" s="52"/>
      <c r="MN937" s="69"/>
      <c r="MR937" s="139"/>
      <c r="MS937" s="140"/>
    </row>
    <row r="938" spans="3:357" s="53" customFormat="1" x14ac:dyDescent="0.15">
      <c r="C938" s="54"/>
      <c r="G938" s="55"/>
      <c r="H938" s="55"/>
      <c r="AC938" s="52"/>
      <c r="AX938" s="52"/>
      <c r="CN938" s="52"/>
      <c r="ED938" s="52"/>
      <c r="EY938" s="52"/>
      <c r="FT938" s="52"/>
      <c r="GS938" s="52"/>
      <c r="GT938" s="52"/>
      <c r="GU938" s="52"/>
      <c r="HP938" s="52"/>
      <c r="IK938" s="52"/>
      <c r="JH938" s="52"/>
      <c r="KC938" s="52"/>
      <c r="KX938" s="52"/>
      <c r="LS938" s="52"/>
      <c r="MN938" s="69"/>
      <c r="MR938" s="139"/>
      <c r="MS938" s="140"/>
    </row>
    <row r="939" spans="3:357" s="53" customFormat="1" x14ac:dyDescent="0.15">
      <c r="C939" s="54"/>
      <c r="G939" s="55"/>
      <c r="H939" s="55"/>
      <c r="AC939" s="52"/>
      <c r="AX939" s="52"/>
      <c r="CN939" s="52"/>
      <c r="ED939" s="52"/>
      <c r="EY939" s="52"/>
      <c r="FT939" s="52"/>
      <c r="GS939" s="52"/>
      <c r="GT939" s="52"/>
      <c r="GU939" s="52"/>
      <c r="HP939" s="52"/>
      <c r="IK939" s="52"/>
      <c r="JH939" s="52"/>
      <c r="KC939" s="52"/>
      <c r="KX939" s="52"/>
      <c r="LS939" s="52"/>
      <c r="MN939" s="69"/>
      <c r="MR939" s="139"/>
      <c r="MS939" s="140"/>
    </row>
    <row r="940" spans="3:357" s="53" customFormat="1" x14ac:dyDescent="0.15">
      <c r="C940" s="54"/>
      <c r="G940" s="55"/>
      <c r="H940" s="55"/>
      <c r="AC940" s="52"/>
      <c r="AX940" s="52"/>
      <c r="CN940" s="52"/>
      <c r="ED940" s="52"/>
      <c r="EY940" s="52"/>
      <c r="FT940" s="52"/>
      <c r="GS940" s="52"/>
      <c r="GT940" s="52"/>
      <c r="GU940" s="52"/>
      <c r="HP940" s="52"/>
      <c r="IK940" s="52"/>
      <c r="JH940" s="52"/>
      <c r="KC940" s="52"/>
      <c r="KX940" s="52"/>
      <c r="LS940" s="52"/>
      <c r="MN940" s="69"/>
      <c r="MR940" s="139"/>
      <c r="MS940" s="140"/>
    </row>
    <row r="941" spans="3:357" s="53" customFormat="1" x14ac:dyDescent="0.15">
      <c r="C941" s="54"/>
      <c r="G941" s="55"/>
      <c r="H941" s="55"/>
      <c r="AC941" s="52"/>
      <c r="AX941" s="52"/>
      <c r="CN941" s="52"/>
      <c r="ED941" s="52"/>
      <c r="EY941" s="52"/>
      <c r="FT941" s="52"/>
      <c r="GS941" s="52"/>
      <c r="GT941" s="52"/>
      <c r="GU941" s="52"/>
      <c r="HP941" s="52"/>
      <c r="IK941" s="52"/>
      <c r="JH941" s="52"/>
      <c r="KC941" s="52"/>
      <c r="KX941" s="52"/>
      <c r="LS941" s="52"/>
      <c r="MN941" s="69"/>
      <c r="MR941" s="139"/>
      <c r="MS941" s="140"/>
    </row>
    <row r="942" spans="3:357" s="53" customFormat="1" x14ac:dyDescent="0.15">
      <c r="C942" s="54"/>
      <c r="G942" s="55"/>
      <c r="H942" s="55"/>
      <c r="AC942" s="52"/>
      <c r="AX942" s="52"/>
      <c r="CN942" s="52"/>
      <c r="ED942" s="52"/>
      <c r="EY942" s="52"/>
      <c r="FT942" s="52"/>
      <c r="GS942" s="52"/>
      <c r="GT942" s="52"/>
      <c r="GU942" s="52"/>
      <c r="HP942" s="52"/>
      <c r="IK942" s="52"/>
      <c r="JH942" s="52"/>
      <c r="KC942" s="52"/>
      <c r="KX942" s="52"/>
      <c r="LS942" s="52"/>
      <c r="MN942" s="69"/>
      <c r="MR942" s="139"/>
      <c r="MS942" s="140"/>
    </row>
    <row r="943" spans="3:357" s="53" customFormat="1" x14ac:dyDescent="0.15">
      <c r="C943" s="54"/>
      <c r="G943" s="55"/>
      <c r="H943" s="55"/>
      <c r="AC943" s="52"/>
      <c r="AX943" s="52"/>
      <c r="CN943" s="52"/>
      <c r="ED943" s="52"/>
      <c r="EY943" s="52"/>
      <c r="FT943" s="52"/>
      <c r="GS943" s="52"/>
      <c r="GT943" s="52"/>
      <c r="GU943" s="52"/>
      <c r="HP943" s="52"/>
      <c r="IK943" s="52"/>
      <c r="JH943" s="52"/>
      <c r="KC943" s="52"/>
      <c r="KX943" s="52"/>
      <c r="LS943" s="52"/>
      <c r="MN943" s="69"/>
      <c r="MR943" s="139"/>
      <c r="MS943" s="140"/>
    </row>
    <row r="944" spans="3:357" s="53" customFormat="1" x14ac:dyDescent="0.15">
      <c r="C944" s="54"/>
      <c r="G944" s="55"/>
      <c r="H944" s="55"/>
      <c r="AC944" s="52"/>
      <c r="AX944" s="52"/>
      <c r="CN944" s="52"/>
      <c r="ED944" s="52"/>
      <c r="EY944" s="52"/>
      <c r="FT944" s="52"/>
      <c r="GS944" s="52"/>
      <c r="GT944" s="52"/>
      <c r="GU944" s="52"/>
      <c r="HP944" s="52"/>
      <c r="IK944" s="52"/>
      <c r="JH944" s="52"/>
      <c r="KC944" s="52"/>
      <c r="KX944" s="52"/>
      <c r="LS944" s="52"/>
      <c r="MN944" s="69"/>
      <c r="MR944" s="139"/>
      <c r="MS944" s="140"/>
    </row>
    <row r="945" spans="3:357" s="53" customFormat="1" x14ac:dyDescent="0.15">
      <c r="C945" s="54"/>
      <c r="G945" s="55"/>
      <c r="H945" s="55"/>
      <c r="AC945" s="52"/>
      <c r="AX945" s="52"/>
      <c r="CN945" s="52"/>
      <c r="ED945" s="52"/>
      <c r="EY945" s="52"/>
      <c r="FT945" s="52"/>
      <c r="GS945" s="52"/>
      <c r="GT945" s="52"/>
      <c r="GU945" s="52"/>
      <c r="HP945" s="52"/>
      <c r="IK945" s="52"/>
      <c r="JH945" s="52"/>
      <c r="KC945" s="52"/>
      <c r="KX945" s="52"/>
      <c r="LS945" s="52"/>
      <c r="MN945" s="69"/>
      <c r="MR945" s="139"/>
      <c r="MS945" s="140"/>
    </row>
    <row r="946" spans="3:357" s="53" customFormat="1" x14ac:dyDescent="0.15">
      <c r="C946" s="54"/>
      <c r="G946" s="55"/>
      <c r="H946" s="55"/>
      <c r="AC946" s="52"/>
      <c r="AX946" s="52"/>
      <c r="CN946" s="52"/>
      <c r="ED946" s="52"/>
      <c r="EY946" s="52"/>
      <c r="FT946" s="52"/>
      <c r="GS946" s="52"/>
      <c r="GT946" s="52"/>
      <c r="GU946" s="52"/>
      <c r="HP946" s="52"/>
      <c r="IK946" s="52"/>
      <c r="JH946" s="52"/>
      <c r="KC946" s="52"/>
      <c r="KX946" s="52"/>
      <c r="LS946" s="52"/>
      <c r="MN946" s="69"/>
      <c r="MR946" s="139"/>
      <c r="MS946" s="140"/>
    </row>
    <row r="947" spans="3:357" s="53" customFormat="1" x14ac:dyDescent="0.15">
      <c r="C947" s="54"/>
      <c r="G947" s="55"/>
      <c r="H947" s="55"/>
      <c r="AC947" s="52"/>
      <c r="AX947" s="52"/>
      <c r="CN947" s="52"/>
      <c r="ED947" s="52"/>
      <c r="EY947" s="52"/>
      <c r="FT947" s="52"/>
      <c r="GS947" s="52"/>
      <c r="GT947" s="52"/>
      <c r="GU947" s="52"/>
      <c r="HP947" s="52"/>
      <c r="IK947" s="52"/>
      <c r="JH947" s="52"/>
      <c r="KC947" s="52"/>
      <c r="KX947" s="52"/>
      <c r="LS947" s="52"/>
      <c r="MN947" s="69"/>
      <c r="MR947" s="139"/>
      <c r="MS947" s="140"/>
    </row>
    <row r="948" spans="3:357" s="53" customFormat="1" x14ac:dyDescent="0.15">
      <c r="C948" s="54"/>
      <c r="G948" s="55"/>
      <c r="H948" s="55"/>
      <c r="AC948" s="52"/>
      <c r="AX948" s="52"/>
      <c r="CN948" s="52"/>
      <c r="ED948" s="52"/>
      <c r="EY948" s="52"/>
      <c r="FT948" s="52"/>
      <c r="GS948" s="52"/>
      <c r="GT948" s="52"/>
      <c r="GU948" s="52"/>
      <c r="HP948" s="52"/>
      <c r="IK948" s="52"/>
      <c r="JH948" s="52"/>
      <c r="KC948" s="52"/>
      <c r="KX948" s="52"/>
      <c r="LS948" s="52"/>
      <c r="MN948" s="69"/>
      <c r="MR948" s="139"/>
      <c r="MS948" s="140"/>
    </row>
    <row r="949" spans="3:357" s="53" customFormat="1" x14ac:dyDescent="0.15">
      <c r="C949" s="54"/>
      <c r="G949" s="55"/>
      <c r="H949" s="55"/>
      <c r="AC949" s="52"/>
      <c r="AX949" s="52"/>
      <c r="CN949" s="52"/>
      <c r="ED949" s="52"/>
      <c r="EY949" s="52"/>
      <c r="FT949" s="52"/>
      <c r="GS949" s="52"/>
      <c r="GT949" s="52"/>
      <c r="GU949" s="52"/>
      <c r="HP949" s="52"/>
      <c r="IK949" s="52"/>
      <c r="JH949" s="52"/>
      <c r="KC949" s="52"/>
      <c r="KX949" s="52"/>
      <c r="LS949" s="52"/>
      <c r="MN949" s="69"/>
      <c r="MR949" s="139"/>
      <c r="MS949" s="140"/>
    </row>
    <row r="950" spans="3:357" s="53" customFormat="1" x14ac:dyDescent="0.15">
      <c r="C950" s="54"/>
      <c r="G950" s="55"/>
      <c r="H950" s="55"/>
      <c r="AC950" s="52"/>
      <c r="AX950" s="52"/>
      <c r="CN950" s="52"/>
      <c r="ED950" s="52"/>
      <c r="EY950" s="52"/>
      <c r="FT950" s="52"/>
      <c r="GS950" s="52"/>
      <c r="GT950" s="52"/>
      <c r="GU950" s="52"/>
      <c r="HP950" s="52"/>
      <c r="IK950" s="52"/>
      <c r="JH950" s="52"/>
      <c r="KC950" s="52"/>
      <c r="KX950" s="52"/>
      <c r="LS950" s="52"/>
      <c r="MN950" s="69"/>
      <c r="MR950" s="139"/>
      <c r="MS950" s="140"/>
    </row>
    <row r="951" spans="3:357" s="53" customFormat="1" x14ac:dyDescent="0.15">
      <c r="C951" s="54"/>
      <c r="G951" s="55"/>
      <c r="H951" s="55"/>
      <c r="AC951" s="52"/>
      <c r="AX951" s="52"/>
      <c r="CN951" s="52"/>
      <c r="ED951" s="52"/>
      <c r="EY951" s="52"/>
      <c r="FT951" s="52"/>
      <c r="GS951" s="52"/>
      <c r="GT951" s="52"/>
      <c r="GU951" s="52"/>
      <c r="HP951" s="52"/>
      <c r="IK951" s="52"/>
      <c r="JH951" s="52"/>
      <c r="KC951" s="52"/>
      <c r="KX951" s="52"/>
      <c r="LS951" s="52"/>
      <c r="MN951" s="69"/>
      <c r="MR951" s="139"/>
      <c r="MS951" s="140"/>
    </row>
    <row r="952" spans="3:357" s="53" customFormat="1" x14ac:dyDescent="0.15">
      <c r="C952" s="54"/>
      <c r="G952" s="55"/>
      <c r="H952" s="55"/>
      <c r="AC952" s="52"/>
      <c r="AX952" s="52"/>
      <c r="CN952" s="52"/>
      <c r="ED952" s="52"/>
      <c r="EY952" s="52"/>
      <c r="FT952" s="52"/>
      <c r="GS952" s="52"/>
      <c r="GT952" s="52"/>
      <c r="GU952" s="52"/>
      <c r="HP952" s="52"/>
      <c r="IK952" s="52"/>
      <c r="JH952" s="52"/>
      <c r="KC952" s="52"/>
      <c r="KX952" s="52"/>
      <c r="LS952" s="52"/>
      <c r="MN952" s="69"/>
      <c r="MR952" s="139"/>
      <c r="MS952" s="140"/>
    </row>
    <row r="953" spans="3:357" s="53" customFormat="1" x14ac:dyDescent="0.15">
      <c r="C953" s="54"/>
      <c r="G953" s="55"/>
      <c r="H953" s="55"/>
      <c r="AC953" s="52"/>
      <c r="AX953" s="52"/>
      <c r="CN953" s="52"/>
      <c r="ED953" s="52"/>
      <c r="EY953" s="52"/>
      <c r="FT953" s="52"/>
      <c r="GS953" s="52"/>
      <c r="GT953" s="52"/>
      <c r="GU953" s="52"/>
      <c r="HP953" s="52"/>
      <c r="IK953" s="52"/>
      <c r="JH953" s="52"/>
      <c r="KC953" s="52"/>
      <c r="KX953" s="52"/>
      <c r="LS953" s="52"/>
      <c r="MN953" s="69"/>
      <c r="MR953" s="139"/>
      <c r="MS953" s="140"/>
    </row>
    <row r="954" spans="3:357" s="53" customFormat="1" x14ac:dyDescent="0.15">
      <c r="C954" s="54"/>
      <c r="G954" s="55"/>
      <c r="H954" s="55"/>
      <c r="AC954" s="52"/>
      <c r="AX954" s="52"/>
      <c r="CN954" s="52"/>
      <c r="ED954" s="52"/>
      <c r="EY954" s="52"/>
      <c r="FT954" s="52"/>
      <c r="GS954" s="52"/>
      <c r="GT954" s="52"/>
      <c r="GU954" s="52"/>
      <c r="HP954" s="52"/>
      <c r="IK954" s="52"/>
      <c r="JH954" s="52"/>
      <c r="KC954" s="52"/>
      <c r="KX954" s="52"/>
      <c r="LS954" s="52"/>
      <c r="MN954" s="69"/>
      <c r="MR954" s="139"/>
      <c r="MS954" s="140"/>
    </row>
    <row r="955" spans="3:357" s="53" customFormat="1" x14ac:dyDescent="0.15">
      <c r="C955" s="54"/>
      <c r="G955" s="55"/>
      <c r="H955" s="55"/>
      <c r="AC955" s="52"/>
      <c r="AX955" s="52"/>
      <c r="CN955" s="52"/>
      <c r="ED955" s="52"/>
      <c r="EY955" s="52"/>
      <c r="FT955" s="52"/>
      <c r="GS955" s="52"/>
      <c r="GT955" s="52"/>
      <c r="GU955" s="52"/>
      <c r="HP955" s="52"/>
      <c r="IK955" s="52"/>
      <c r="JH955" s="52"/>
      <c r="KC955" s="52"/>
      <c r="KX955" s="52"/>
      <c r="LS955" s="52"/>
      <c r="MN955" s="69"/>
      <c r="MR955" s="139"/>
      <c r="MS955" s="140"/>
    </row>
    <row r="956" spans="3:357" s="53" customFormat="1" x14ac:dyDescent="0.15">
      <c r="C956" s="54"/>
      <c r="G956" s="55"/>
      <c r="H956" s="55"/>
      <c r="AC956" s="52"/>
      <c r="AX956" s="52"/>
      <c r="CN956" s="52"/>
      <c r="ED956" s="52"/>
      <c r="EY956" s="52"/>
      <c r="FT956" s="52"/>
      <c r="GS956" s="52"/>
      <c r="GT956" s="52"/>
      <c r="GU956" s="52"/>
      <c r="HP956" s="52"/>
      <c r="IK956" s="52"/>
      <c r="JH956" s="52"/>
      <c r="KC956" s="52"/>
      <c r="KX956" s="52"/>
      <c r="LS956" s="52"/>
      <c r="MN956" s="69"/>
      <c r="MR956" s="139"/>
      <c r="MS956" s="140"/>
    </row>
    <row r="957" spans="3:357" s="53" customFormat="1" x14ac:dyDescent="0.15">
      <c r="C957" s="54"/>
      <c r="G957" s="55"/>
      <c r="H957" s="55"/>
      <c r="AC957" s="52"/>
      <c r="AX957" s="52"/>
      <c r="CN957" s="52"/>
      <c r="ED957" s="52"/>
      <c r="EY957" s="52"/>
      <c r="FT957" s="52"/>
      <c r="GS957" s="52"/>
      <c r="GT957" s="52"/>
      <c r="GU957" s="52"/>
      <c r="HP957" s="52"/>
      <c r="IK957" s="52"/>
      <c r="JH957" s="52"/>
      <c r="KC957" s="52"/>
      <c r="KX957" s="52"/>
      <c r="LS957" s="52"/>
      <c r="MN957" s="69"/>
      <c r="MR957" s="139"/>
      <c r="MS957" s="140"/>
    </row>
    <row r="958" spans="3:357" s="53" customFormat="1" x14ac:dyDescent="0.15">
      <c r="C958" s="54"/>
      <c r="G958" s="55"/>
      <c r="H958" s="55"/>
      <c r="AC958" s="52"/>
      <c r="AX958" s="52"/>
      <c r="CN958" s="52"/>
      <c r="ED958" s="52"/>
      <c r="EY958" s="52"/>
      <c r="FT958" s="52"/>
      <c r="GS958" s="52"/>
      <c r="GT958" s="52"/>
      <c r="GU958" s="52"/>
      <c r="HP958" s="52"/>
      <c r="IK958" s="52"/>
      <c r="JH958" s="52"/>
      <c r="KC958" s="52"/>
      <c r="KX958" s="52"/>
      <c r="LS958" s="52"/>
      <c r="MN958" s="69"/>
      <c r="MR958" s="139"/>
      <c r="MS958" s="140"/>
    </row>
    <row r="959" spans="3:357" s="53" customFormat="1" x14ac:dyDescent="0.15">
      <c r="C959" s="54"/>
      <c r="G959" s="55"/>
      <c r="H959" s="55"/>
      <c r="AC959" s="52"/>
      <c r="AX959" s="52"/>
      <c r="CN959" s="52"/>
      <c r="ED959" s="52"/>
      <c r="EY959" s="52"/>
      <c r="FT959" s="52"/>
      <c r="GS959" s="52"/>
      <c r="GT959" s="52"/>
      <c r="GU959" s="52"/>
      <c r="HP959" s="52"/>
      <c r="IK959" s="52"/>
      <c r="JH959" s="52"/>
      <c r="KC959" s="52"/>
      <c r="KX959" s="52"/>
      <c r="LS959" s="52"/>
      <c r="MN959" s="69"/>
      <c r="MR959" s="139"/>
      <c r="MS959" s="140"/>
    </row>
    <row r="960" spans="3:357" s="53" customFormat="1" x14ac:dyDescent="0.15">
      <c r="C960" s="54"/>
      <c r="G960" s="55"/>
      <c r="H960" s="55"/>
      <c r="AC960" s="52"/>
      <c r="AX960" s="52"/>
      <c r="CN960" s="52"/>
      <c r="ED960" s="52"/>
      <c r="EY960" s="52"/>
      <c r="FT960" s="52"/>
      <c r="GS960" s="52"/>
      <c r="GT960" s="52"/>
      <c r="GU960" s="52"/>
      <c r="HP960" s="52"/>
      <c r="IK960" s="52"/>
      <c r="JH960" s="52"/>
      <c r="KC960" s="52"/>
      <c r="KX960" s="52"/>
      <c r="LS960" s="52"/>
      <c r="MN960" s="69"/>
      <c r="MR960" s="139"/>
      <c r="MS960" s="140"/>
    </row>
    <row r="961" spans="3:357" s="53" customFormat="1" x14ac:dyDescent="0.15">
      <c r="C961" s="54"/>
      <c r="G961" s="55"/>
      <c r="H961" s="55"/>
      <c r="AC961" s="52"/>
      <c r="AX961" s="52"/>
      <c r="CN961" s="52"/>
      <c r="ED961" s="52"/>
      <c r="EY961" s="52"/>
      <c r="FT961" s="52"/>
      <c r="GS961" s="52"/>
      <c r="GT961" s="52"/>
      <c r="GU961" s="52"/>
      <c r="HP961" s="52"/>
      <c r="IK961" s="52"/>
      <c r="JH961" s="52"/>
      <c r="KC961" s="52"/>
      <c r="KX961" s="52"/>
      <c r="LS961" s="52"/>
      <c r="MN961" s="69"/>
      <c r="MR961" s="139"/>
      <c r="MS961" s="140"/>
    </row>
    <row r="962" spans="3:357" s="53" customFormat="1" x14ac:dyDescent="0.15">
      <c r="C962" s="54"/>
      <c r="G962" s="55"/>
      <c r="H962" s="55"/>
      <c r="AC962" s="52"/>
      <c r="AX962" s="52"/>
      <c r="CN962" s="52"/>
      <c r="ED962" s="52"/>
      <c r="EY962" s="52"/>
      <c r="FT962" s="52"/>
      <c r="GS962" s="52"/>
      <c r="GT962" s="52"/>
      <c r="GU962" s="52"/>
      <c r="HP962" s="52"/>
      <c r="IK962" s="52"/>
      <c r="JH962" s="52"/>
      <c r="KC962" s="52"/>
      <c r="KX962" s="52"/>
      <c r="LS962" s="52"/>
      <c r="MN962" s="69"/>
      <c r="MR962" s="139"/>
      <c r="MS962" s="140"/>
    </row>
    <row r="963" spans="3:357" s="53" customFormat="1" x14ac:dyDescent="0.15">
      <c r="C963" s="54"/>
      <c r="G963" s="55"/>
      <c r="H963" s="55"/>
      <c r="AC963" s="52"/>
      <c r="AX963" s="52"/>
      <c r="CN963" s="52"/>
      <c r="ED963" s="52"/>
      <c r="EY963" s="52"/>
      <c r="FT963" s="52"/>
      <c r="GS963" s="52"/>
      <c r="GT963" s="52"/>
      <c r="GU963" s="52"/>
      <c r="HP963" s="52"/>
      <c r="IK963" s="52"/>
      <c r="JH963" s="52"/>
      <c r="KC963" s="52"/>
      <c r="KX963" s="52"/>
      <c r="LS963" s="52"/>
      <c r="MN963" s="69"/>
      <c r="MR963" s="139"/>
      <c r="MS963" s="140"/>
    </row>
    <row r="964" spans="3:357" s="53" customFormat="1" x14ac:dyDescent="0.15">
      <c r="C964" s="54"/>
      <c r="G964" s="55"/>
      <c r="H964" s="55"/>
      <c r="AC964" s="52"/>
      <c r="AX964" s="52"/>
      <c r="CN964" s="52"/>
      <c r="ED964" s="52"/>
      <c r="EY964" s="52"/>
      <c r="FT964" s="52"/>
      <c r="GS964" s="52"/>
      <c r="GT964" s="52"/>
      <c r="GU964" s="52"/>
      <c r="HP964" s="52"/>
      <c r="IK964" s="52"/>
      <c r="JH964" s="52"/>
      <c r="KC964" s="52"/>
      <c r="KX964" s="52"/>
      <c r="LS964" s="52"/>
      <c r="MN964" s="69"/>
      <c r="MR964" s="139"/>
      <c r="MS964" s="140"/>
    </row>
    <row r="965" spans="3:357" s="53" customFormat="1" x14ac:dyDescent="0.15">
      <c r="C965" s="54"/>
      <c r="G965" s="55"/>
      <c r="H965" s="55"/>
      <c r="AC965" s="52"/>
      <c r="AX965" s="52"/>
      <c r="CN965" s="52"/>
      <c r="ED965" s="52"/>
      <c r="EY965" s="52"/>
      <c r="FT965" s="52"/>
      <c r="GS965" s="52"/>
      <c r="GT965" s="52"/>
      <c r="GU965" s="52"/>
      <c r="HP965" s="52"/>
      <c r="IK965" s="52"/>
      <c r="JH965" s="52"/>
      <c r="KC965" s="52"/>
      <c r="KX965" s="52"/>
      <c r="LS965" s="52"/>
      <c r="MN965" s="69"/>
      <c r="MR965" s="139"/>
      <c r="MS965" s="140"/>
    </row>
    <row r="966" spans="3:357" s="53" customFormat="1" x14ac:dyDescent="0.15">
      <c r="C966" s="54"/>
      <c r="G966" s="55"/>
      <c r="H966" s="55"/>
      <c r="AC966" s="52"/>
      <c r="AX966" s="52"/>
      <c r="CN966" s="52"/>
      <c r="ED966" s="52"/>
      <c r="EY966" s="52"/>
      <c r="FT966" s="52"/>
      <c r="GS966" s="52"/>
      <c r="GT966" s="52"/>
      <c r="GU966" s="52"/>
      <c r="HP966" s="52"/>
      <c r="IK966" s="52"/>
      <c r="JH966" s="52"/>
      <c r="KC966" s="52"/>
      <c r="KX966" s="52"/>
      <c r="LS966" s="52"/>
      <c r="MN966" s="69"/>
      <c r="MR966" s="139"/>
      <c r="MS966" s="140"/>
    </row>
    <row r="967" spans="3:357" s="53" customFormat="1" x14ac:dyDescent="0.15">
      <c r="C967" s="54"/>
      <c r="G967" s="55"/>
      <c r="H967" s="55"/>
      <c r="AC967" s="52"/>
      <c r="AX967" s="52"/>
      <c r="CN967" s="52"/>
      <c r="ED967" s="52"/>
      <c r="EY967" s="52"/>
      <c r="FT967" s="52"/>
      <c r="GS967" s="52"/>
      <c r="GT967" s="52"/>
      <c r="GU967" s="52"/>
      <c r="HP967" s="52"/>
      <c r="IK967" s="52"/>
      <c r="JH967" s="52"/>
      <c r="KC967" s="52"/>
      <c r="KX967" s="52"/>
      <c r="LS967" s="52"/>
      <c r="MN967" s="69"/>
      <c r="MR967" s="139"/>
      <c r="MS967" s="140"/>
    </row>
    <row r="968" spans="3:357" s="53" customFormat="1" x14ac:dyDescent="0.15">
      <c r="C968" s="54"/>
      <c r="G968" s="55"/>
      <c r="H968" s="55"/>
      <c r="AC968" s="52"/>
      <c r="AX968" s="52"/>
      <c r="CN968" s="52"/>
      <c r="ED968" s="52"/>
      <c r="EY968" s="52"/>
      <c r="FT968" s="52"/>
      <c r="GS968" s="52"/>
      <c r="GT968" s="52"/>
      <c r="GU968" s="52"/>
      <c r="HP968" s="52"/>
      <c r="IK968" s="52"/>
      <c r="JH968" s="52"/>
      <c r="KC968" s="52"/>
      <c r="KX968" s="52"/>
      <c r="LS968" s="52"/>
      <c r="MN968" s="69"/>
      <c r="MR968" s="139"/>
      <c r="MS968" s="140"/>
    </row>
    <row r="969" spans="3:357" s="53" customFormat="1" x14ac:dyDescent="0.15">
      <c r="C969" s="54"/>
      <c r="G969" s="55"/>
      <c r="H969" s="55"/>
      <c r="AC969" s="52"/>
      <c r="AX969" s="52"/>
      <c r="CN969" s="52"/>
      <c r="ED969" s="52"/>
      <c r="EY969" s="52"/>
      <c r="FT969" s="52"/>
      <c r="GS969" s="52"/>
      <c r="GT969" s="52"/>
      <c r="GU969" s="52"/>
      <c r="HP969" s="52"/>
      <c r="IK969" s="52"/>
      <c r="JH969" s="52"/>
      <c r="KC969" s="52"/>
      <c r="KX969" s="52"/>
      <c r="LS969" s="52"/>
      <c r="MN969" s="69"/>
      <c r="MR969" s="139"/>
      <c r="MS969" s="140"/>
    </row>
    <row r="970" spans="3:357" s="53" customFormat="1" x14ac:dyDescent="0.15">
      <c r="C970" s="54"/>
      <c r="G970" s="55"/>
      <c r="H970" s="55"/>
      <c r="AC970" s="52"/>
      <c r="AX970" s="52"/>
      <c r="CN970" s="52"/>
      <c r="ED970" s="52"/>
      <c r="EY970" s="52"/>
      <c r="FT970" s="52"/>
      <c r="GS970" s="52"/>
      <c r="GT970" s="52"/>
      <c r="GU970" s="52"/>
      <c r="HP970" s="52"/>
      <c r="IK970" s="52"/>
      <c r="JH970" s="52"/>
      <c r="KC970" s="52"/>
      <c r="KX970" s="52"/>
      <c r="LS970" s="52"/>
      <c r="MN970" s="69"/>
      <c r="MR970" s="139"/>
      <c r="MS970" s="140"/>
    </row>
    <row r="971" spans="3:357" s="53" customFormat="1" x14ac:dyDescent="0.15">
      <c r="C971" s="54"/>
      <c r="G971" s="55"/>
      <c r="H971" s="55"/>
      <c r="AC971" s="52"/>
      <c r="AX971" s="52"/>
      <c r="CN971" s="52"/>
      <c r="ED971" s="52"/>
      <c r="EY971" s="52"/>
      <c r="FT971" s="52"/>
      <c r="GS971" s="52"/>
      <c r="GT971" s="52"/>
      <c r="GU971" s="52"/>
      <c r="HP971" s="52"/>
      <c r="IK971" s="52"/>
      <c r="JH971" s="52"/>
      <c r="KC971" s="52"/>
      <c r="KX971" s="52"/>
      <c r="LS971" s="52"/>
      <c r="MN971" s="69"/>
      <c r="MR971" s="139"/>
      <c r="MS971" s="140"/>
    </row>
    <row r="972" spans="3:357" s="53" customFormat="1" x14ac:dyDescent="0.15">
      <c r="C972" s="54"/>
      <c r="G972" s="55"/>
      <c r="H972" s="55"/>
      <c r="AC972" s="52"/>
      <c r="AX972" s="52"/>
      <c r="CN972" s="52"/>
      <c r="ED972" s="52"/>
      <c r="EY972" s="52"/>
      <c r="FT972" s="52"/>
      <c r="GS972" s="52"/>
      <c r="GT972" s="52"/>
      <c r="GU972" s="52"/>
      <c r="HP972" s="52"/>
      <c r="IK972" s="52"/>
      <c r="JH972" s="52"/>
      <c r="KC972" s="52"/>
      <c r="KX972" s="52"/>
      <c r="LS972" s="52"/>
      <c r="MN972" s="69"/>
      <c r="MR972" s="139"/>
      <c r="MS972" s="140"/>
    </row>
    <row r="973" spans="3:357" s="53" customFormat="1" x14ac:dyDescent="0.15">
      <c r="C973" s="54"/>
      <c r="G973" s="55"/>
      <c r="H973" s="55"/>
      <c r="AC973" s="52"/>
      <c r="AX973" s="52"/>
      <c r="CN973" s="52"/>
      <c r="ED973" s="52"/>
      <c r="EY973" s="52"/>
      <c r="FT973" s="52"/>
      <c r="GS973" s="52"/>
      <c r="GT973" s="52"/>
      <c r="GU973" s="52"/>
      <c r="HP973" s="52"/>
      <c r="IK973" s="52"/>
      <c r="JH973" s="52"/>
      <c r="KC973" s="52"/>
      <c r="KX973" s="52"/>
      <c r="LS973" s="52"/>
      <c r="MN973" s="69"/>
      <c r="MR973" s="139"/>
      <c r="MS973" s="140"/>
    </row>
    <row r="974" spans="3:357" s="53" customFormat="1" x14ac:dyDescent="0.15">
      <c r="C974" s="54"/>
      <c r="G974" s="55"/>
      <c r="H974" s="55"/>
      <c r="AC974" s="52"/>
      <c r="AX974" s="52"/>
      <c r="CN974" s="52"/>
      <c r="ED974" s="52"/>
      <c r="EY974" s="52"/>
      <c r="FT974" s="52"/>
      <c r="GS974" s="52"/>
      <c r="GT974" s="52"/>
      <c r="GU974" s="52"/>
      <c r="HP974" s="52"/>
      <c r="IK974" s="52"/>
      <c r="JH974" s="52"/>
      <c r="KC974" s="52"/>
      <c r="KX974" s="52"/>
      <c r="LS974" s="52"/>
      <c r="MN974" s="69"/>
      <c r="MR974" s="139"/>
      <c r="MS974" s="140"/>
    </row>
    <row r="975" spans="3:357" s="53" customFormat="1" x14ac:dyDescent="0.15">
      <c r="C975" s="54"/>
      <c r="G975" s="55"/>
      <c r="H975" s="55"/>
      <c r="AC975" s="52"/>
      <c r="AX975" s="52"/>
      <c r="CN975" s="52"/>
      <c r="ED975" s="52"/>
      <c r="EY975" s="52"/>
      <c r="FT975" s="52"/>
      <c r="GS975" s="52"/>
      <c r="GT975" s="52"/>
      <c r="GU975" s="52"/>
      <c r="HP975" s="52"/>
      <c r="IK975" s="52"/>
      <c r="JH975" s="52"/>
      <c r="KC975" s="52"/>
      <c r="KX975" s="52"/>
      <c r="LS975" s="52"/>
      <c r="MN975" s="69"/>
      <c r="MR975" s="139"/>
      <c r="MS975" s="140"/>
    </row>
    <row r="976" spans="3:357" s="53" customFormat="1" x14ac:dyDescent="0.15">
      <c r="C976" s="54"/>
      <c r="G976" s="55"/>
      <c r="H976" s="55"/>
      <c r="AC976" s="52"/>
      <c r="AX976" s="52"/>
      <c r="CN976" s="52"/>
      <c r="ED976" s="52"/>
      <c r="EY976" s="52"/>
      <c r="FT976" s="52"/>
      <c r="GS976" s="52"/>
      <c r="GT976" s="52"/>
      <c r="GU976" s="52"/>
      <c r="HP976" s="52"/>
      <c r="IK976" s="52"/>
      <c r="JH976" s="52"/>
      <c r="KC976" s="52"/>
      <c r="KX976" s="52"/>
      <c r="LS976" s="52"/>
      <c r="MN976" s="69"/>
      <c r="MR976" s="139"/>
      <c r="MS976" s="140"/>
    </row>
    <row r="977" spans="3:357" s="53" customFormat="1" x14ac:dyDescent="0.15">
      <c r="C977" s="54"/>
      <c r="G977" s="55"/>
      <c r="H977" s="55"/>
      <c r="AC977" s="52"/>
      <c r="AX977" s="52"/>
      <c r="CN977" s="52"/>
      <c r="ED977" s="52"/>
      <c r="EY977" s="52"/>
      <c r="FT977" s="52"/>
      <c r="GS977" s="52"/>
      <c r="GT977" s="52"/>
      <c r="GU977" s="52"/>
      <c r="HP977" s="52"/>
      <c r="IK977" s="52"/>
      <c r="JH977" s="52"/>
      <c r="KC977" s="52"/>
      <c r="KX977" s="52"/>
      <c r="LS977" s="52"/>
      <c r="MN977" s="69"/>
      <c r="MR977" s="139"/>
      <c r="MS977" s="140"/>
    </row>
    <row r="978" spans="3:357" s="53" customFormat="1" x14ac:dyDescent="0.15">
      <c r="C978" s="54"/>
      <c r="G978" s="55"/>
      <c r="H978" s="55"/>
      <c r="AC978" s="52"/>
      <c r="AX978" s="52"/>
      <c r="CN978" s="52"/>
      <c r="ED978" s="52"/>
      <c r="EY978" s="52"/>
      <c r="FT978" s="52"/>
      <c r="GS978" s="52"/>
      <c r="GT978" s="52"/>
      <c r="GU978" s="52"/>
      <c r="HP978" s="52"/>
      <c r="IK978" s="52"/>
      <c r="JH978" s="52"/>
      <c r="KC978" s="52"/>
      <c r="KX978" s="52"/>
      <c r="LS978" s="52"/>
      <c r="MN978" s="69"/>
      <c r="MR978" s="139"/>
      <c r="MS978" s="140"/>
    </row>
    <row r="979" spans="3:357" s="53" customFormat="1" x14ac:dyDescent="0.15">
      <c r="C979" s="54"/>
      <c r="G979" s="55"/>
      <c r="H979" s="55"/>
      <c r="AC979" s="52"/>
      <c r="AX979" s="52"/>
      <c r="CN979" s="52"/>
      <c r="ED979" s="52"/>
      <c r="EY979" s="52"/>
      <c r="FT979" s="52"/>
      <c r="GS979" s="52"/>
      <c r="GT979" s="52"/>
      <c r="GU979" s="52"/>
      <c r="HP979" s="52"/>
      <c r="IK979" s="52"/>
      <c r="JH979" s="52"/>
      <c r="KC979" s="52"/>
      <c r="KX979" s="52"/>
      <c r="LS979" s="52"/>
      <c r="MN979" s="69"/>
      <c r="MR979" s="139"/>
      <c r="MS979" s="140"/>
    </row>
    <row r="980" spans="3:357" s="53" customFormat="1" x14ac:dyDescent="0.15">
      <c r="C980" s="54"/>
      <c r="G980" s="55"/>
      <c r="H980" s="55"/>
      <c r="AC980" s="52"/>
      <c r="AX980" s="52"/>
      <c r="CN980" s="52"/>
      <c r="ED980" s="52"/>
      <c r="EY980" s="52"/>
      <c r="FT980" s="52"/>
      <c r="GS980" s="52"/>
      <c r="GT980" s="52"/>
      <c r="GU980" s="52"/>
      <c r="HP980" s="52"/>
      <c r="IK980" s="52"/>
      <c r="JH980" s="52"/>
      <c r="KC980" s="52"/>
      <c r="KX980" s="52"/>
      <c r="LS980" s="52"/>
      <c r="MN980" s="69"/>
      <c r="MR980" s="139"/>
      <c r="MS980" s="140"/>
    </row>
    <row r="981" spans="3:357" s="53" customFormat="1" x14ac:dyDescent="0.15">
      <c r="C981" s="54"/>
      <c r="G981" s="55"/>
      <c r="H981" s="55"/>
      <c r="AC981" s="52"/>
      <c r="AX981" s="52"/>
      <c r="CN981" s="52"/>
      <c r="ED981" s="52"/>
      <c r="EY981" s="52"/>
      <c r="FT981" s="52"/>
      <c r="GS981" s="52"/>
      <c r="GT981" s="52"/>
      <c r="GU981" s="52"/>
      <c r="HP981" s="52"/>
      <c r="IK981" s="52"/>
      <c r="JH981" s="52"/>
      <c r="KC981" s="52"/>
      <c r="KX981" s="52"/>
      <c r="LS981" s="52"/>
      <c r="MN981" s="69"/>
      <c r="MR981" s="139"/>
      <c r="MS981" s="140"/>
    </row>
    <row r="982" spans="3:357" s="53" customFormat="1" x14ac:dyDescent="0.15">
      <c r="C982" s="54"/>
      <c r="G982" s="55"/>
      <c r="H982" s="55"/>
      <c r="AC982" s="52"/>
      <c r="AX982" s="52"/>
      <c r="CN982" s="52"/>
      <c r="ED982" s="52"/>
      <c r="EY982" s="52"/>
      <c r="FT982" s="52"/>
      <c r="GS982" s="52"/>
      <c r="GT982" s="52"/>
      <c r="GU982" s="52"/>
      <c r="HP982" s="52"/>
      <c r="IK982" s="52"/>
      <c r="JH982" s="52"/>
      <c r="KC982" s="52"/>
      <c r="KX982" s="52"/>
      <c r="LS982" s="52"/>
      <c r="MN982" s="69"/>
      <c r="MR982" s="139"/>
      <c r="MS982" s="140"/>
    </row>
    <row r="983" spans="3:357" s="53" customFormat="1" x14ac:dyDescent="0.15">
      <c r="C983" s="54"/>
      <c r="G983" s="55"/>
      <c r="H983" s="55"/>
      <c r="AC983" s="52"/>
      <c r="AX983" s="52"/>
      <c r="CN983" s="52"/>
      <c r="ED983" s="52"/>
      <c r="EY983" s="52"/>
      <c r="FT983" s="52"/>
      <c r="GS983" s="52"/>
      <c r="GT983" s="52"/>
      <c r="GU983" s="52"/>
      <c r="HP983" s="52"/>
      <c r="IK983" s="52"/>
      <c r="JH983" s="52"/>
      <c r="KC983" s="52"/>
      <c r="KX983" s="52"/>
      <c r="LS983" s="52"/>
      <c r="MN983" s="69"/>
      <c r="MR983" s="139"/>
      <c r="MS983" s="140"/>
    </row>
    <row r="984" spans="3:357" s="53" customFormat="1" x14ac:dyDescent="0.15">
      <c r="C984" s="54"/>
      <c r="G984" s="55"/>
      <c r="H984" s="55"/>
      <c r="AC984" s="52"/>
      <c r="AX984" s="52"/>
      <c r="CN984" s="52"/>
      <c r="ED984" s="52"/>
      <c r="EY984" s="52"/>
      <c r="FT984" s="52"/>
      <c r="GS984" s="52"/>
      <c r="GT984" s="52"/>
      <c r="GU984" s="52"/>
      <c r="HP984" s="52"/>
      <c r="IK984" s="52"/>
      <c r="JH984" s="52"/>
      <c r="KC984" s="52"/>
      <c r="KX984" s="52"/>
      <c r="LS984" s="52"/>
      <c r="MN984" s="69"/>
      <c r="MR984" s="139"/>
      <c r="MS984" s="140"/>
    </row>
    <row r="985" spans="3:357" s="53" customFormat="1" x14ac:dyDescent="0.15">
      <c r="C985" s="54"/>
      <c r="G985" s="55"/>
      <c r="H985" s="55"/>
      <c r="AC985" s="52"/>
      <c r="AX985" s="52"/>
      <c r="CN985" s="52"/>
      <c r="ED985" s="52"/>
      <c r="EY985" s="52"/>
      <c r="FT985" s="52"/>
      <c r="GS985" s="52"/>
      <c r="GT985" s="52"/>
      <c r="GU985" s="52"/>
      <c r="HP985" s="52"/>
      <c r="IK985" s="52"/>
      <c r="JH985" s="52"/>
      <c r="KC985" s="52"/>
      <c r="KX985" s="52"/>
      <c r="LS985" s="52"/>
      <c r="MN985" s="69"/>
      <c r="MR985" s="139"/>
      <c r="MS985" s="140"/>
    </row>
    <row r="986" spans="3:357" s="53" customFormat="1" x14ac:dyDescent="0.15">
      <c r="C986" s="54"/>
      <c r="G986" s="55"/>
      <c r="H986" s="55"/>
      <c r="AC986" s="52"/>
      <c r="AX986" s="52"/>
      <c r="CN986" s="52"/>
      <c r="ED986" s="52"/>
      <c r="EY986" s="52"/>
      <c r="FT986" s="52"/>
      <c r="GS986" s="52"/>
      <c r="GT986" s="52"/>
      <c r="GU986" s="52"/>
      <c r="HP986" s="52"/>
      <c r="IK986" s="52"/>
      <c r="JH986" s="52"/>
      <c r="KC986" s="52"/>
      <c r="KX986" s="52"/>
      <c r="LS986" s="52"/>
      <c r="MN986" s="69"/>
      <c r="MR986" s="139"/>
      <c r="MS986" s="140"/>
    </row>
    <row r="987" spans="3:357" s="53" customFormat="1" x14ac:dyDescent="0.15">
      <c r="C987" s="54"/>
      <c r="G987" s="55"/>
      <c r="H987" s="55"/>
      <c r="AC987" s="52"/>
      <c r="AX987" s="52"/>
      <c r="CN987" s="52"/>
      <c r="ED987" s="52"/>
      <c r="EY987" s="52"/>
      <c r="FT987" s="52"/>
      <c r="GS987" s="52"/>
      <c r="GT987" s="52"/>
      <c r="GU987" s="52"/>
      <c r="HP987" s="52"/>
      <c r="IK987" s="52"/>
      <c r="JH987" s="52"/>
      <c r="KC987" s="52"/>
      <c r="KX987" s="52"/>
      <c r="LS987" s="52"/>
      <c r="MN987" s="69"/>
      <c r="MR987" s="139"/>
      <c r="MS987" s="140"/>
    </row>
    <row r="988" spans="3:357" s="53" customFormat="1" x14ac:dyDescent="0.15">
      <c r="C988" s="54"/>
      <c r="G988" s="55"/>
      <c r="H988" s="55"/>
      <c r="AC988" s="52"/>
      <c r="AX988" s="52"/>
      <c r="CN988" s="52"/>
      <c r="ED988" s="52"/>
      <c r="EY988" s="52"/>
      <c r="FT988" s="52"/>
      <c r="GS988" s="52"/>
      <c r="GT988" s="52"/>
      <c r="GU988" s="52"/>
      <c r="HP988" s="52"/>
      <c r="IK988" s="52"/>
      <c r="JH988" s="52"/>
      <c r="KC988" s="52"/>
      <c r="KX988" s="52"/>
      <c r="LS988" s="52"/>
      <c r="MN988" s="69"/>
      <c r="MR988" s="139"/>
      <c r="MS988" s="140"/>
    </row>
    <row r="989" spans="3:357" s="53" customFormat="1" x14ac:dyDescent="0.15">
      <c r="C989" s="54"/>
      <c r="G989" s="55"/>
      <c r="H989" s="55"/>
      <c r="AC989" s="52"/>
      <c r="AX989" s="52"/>
      <c r="CN989" s="52"/>
      <c r="ED989" s="52"/>
      <c r="EY989" s="52"/>
      <c r="FT989" s="52"/>
      <c r="GS989" s="52"/>
      <c r="GT989" s="52"/>
      <c r="GU989" s="52"/>
      <c r="HP989" s="52"/>
      <c r="IK989" s="52"/>
      <c r="JH989" s="52"/>
      <c r="KC989" s="52"/>
      <c r="KX989" s="52"/>
      <c r="LS989" s="52"/>
      <c r="MN989" s="69"/>
      <c r="MR989" s="139"/>
      <c r="MS989" s="140"/>
    </row>
    <row r="990" spans="3:357" s="53" customFormat="1" x14ac:dyDescent="0.15">
      <c r="C990" s="54"/>
      <c r="G990" s="55"/>
      <c r="H990" s="55"/>
      <c r="AC990" s="52"/>
      <c r="AX990" s="52"/>
      <c r="CN990" s="52"/>
      <c r="ED990" s="52"/>
      <c r="EY990" s="52"/>
      <c r="FT990" s="52"/>
      <c r="GS990" s="52"/>
      <c r="GT990" s="52"/>
      <c r="GU990" s="52"/>
      <c r="HP990" s="52"/>
      <c r="IK990" s="52"/>
      <c r="JH990" s="52"/>
      <c r="KC990" s="52"/>
      <c r="KX990" s="52"/>
      <c r="LS990" s="52"/>
      <c r="MN990" s="69"/>
      <c r="MR990" s="139"/>
      <c r="MS990" s="140"/>
    </row>
    <row r="991" spans="3:357" s="53" customFormat="1" x14ac:dyDescent="0.15">
      <c r="C991" s="54"/>
      <c r="G991" s="55"/>
      <c r="H991" s="55"/>
      <c r="AC991" s="52"/>
      <c r="AX991" s="52"/>
      <c r="CN991" s="52"/>
      <c r="ED991" s="52"/>
      <c r="EY991" s="52"/>
      <c r="FT991" s="52"/>
      <c r="GS991" s="52"/>
      <c r="GT991" s="52"/>
      <c r="GU991" s="52"/>
      <c r="HP991" s="52"/>
      <c r="IK991" s="52"/>
      <c r="JH991" s="52"/>
      <c r="KC991" s="52"/>
      <c r="KX991" s="52"/>
      <c r="LS991" s="52"/>
      <c r="MN991" s="69"/>
      <c r="MR991" s="139"/>
      <c r="MS991" s="140"/>
    </row>
    <row r="992" spans="3:357" s="53" customFormat="1" x14ac:dyDescent="0.15">
      <c r="C992" s="54"/>
      <c r="G992" s="55"/>
      <c r="H992" s="55"/>
      <c r="AC992" s="52"/>
      <c r="AX992" s="52"/>
      <c r="CN992" s="52"/>
      <c r="ED992" s="52"/>
      <c r="EY992" s="52"/>
      <c r="FT992" s="52"/>
      <c r="GS992" s="52"/>
      <c r="GT992" s="52"/>
      <c r="GU992" s="52"/>
      <c r="HP992" s="52"/>
      <c r="IK992" s="52"/>
      <c r="JH992" s="52"/>
      <c r="KC992" s="52"/>
      <c r="KX992" s="52"/>
      <c r="LS992" s="52"/>
      <c r="MN992" s="69"/>
      <c r="MR992" s="139"/>
      <c r="MS992" s="140"/>
    </row>
    <row r="993" spans="3:357" s="53" customFormat="1" x14ac:dyDescent="0.15">
      <c r="C993" s="54"/>
      <c r="G993" s="55"/>
      <c r="H993" s="55"/>
      <c r="AC993" s="52"/>
      <c r="AX993" s="52"/>
      <c r="CN993" s="52"/>
      <c r="ED993" s="52"/>
      <c r="EY993" s="52"/>
      <c r="FT993" s="52"/>
      <c r="GS993" s="52"/>
      <c r="GT993" s="52"/>
      <c r="GU993" s="52"/>
      <c r="HP993" s="52"/>
      <c r="IK993" s="52"/>
      <c r="JH993" s="52"/>
      <c r="KC993" s="52"/>
      <c r="KX993" s="52"/>
      <c r="LS993" s="52"/>
      <c r="MN993" s="69"/>
      <c r="MR993" s="139"/>
      <c r="MS993" s="140"/>
    </row>
    <row r="994" spans="3:357" s="53" customFormat="1" x14ac:dyDescent="0.15">
      <c r="C994" s="54"/>
      <c r="G994" s="55"/>
      <c r="H994" s="55"/>
      <c r="AC994" s="52"/>
      <c r="AX994" s="52"/>
      <c r="CN994" s="52"/>
      <c r="ED994" s="52"/>
      <c r="EY994" s="52"/>
      <c r="FT994" s="52"/>
      <c r="GS994" s="52"/>
      <c r="GT994" s="52"/>
      <c r="GU994" s="52"/>
      <c r="HP994" s="52"/>
      <c r="IK994" s="52"/>
      <c r="JH994" s="52"/>
      <c r="KC994" s="52"/>
      <c r="KX994" s="52"/>
      <c r="LS994" s="52"/>
      <c r="MN994" s="69"/>
      <c r="MR994" s="139"/>
      <c r="MS994" s="140"/>
    </row>
    <row r="995" spans="3:357" s="53" customFormat="1" x14ac:dyDescent="0.15">
      <c r="C995" s="54"/>
      <c r="G995" s="55"/>
      <c r="H995" s="55"/>
      <c r="AC995" s="52"/>
      <c r="AX995" s="52"/>
      <c r="CN995" s="52"/>
      <c r="ED995" s="52"/>
      <c r="EY995" s="52"/>
      <c r="FT995" s="52"/>
      <c r="GS995" s="52"/>
      <c r="GT995" s="52"/>
      <c r="GU995" s="52"/>
      <c r="HP995" s="52"/>
      <c r="IK995" s="52"/>
      <c r="JH995" s="52"/>
      <c r="KC995" s="52"/>
      <c r="KX995" s="52"/>
      <c r="LS995" s="52"/>
      <c r="MN995" s="69"/>
      <c r="MR995" s="139"/>
      <c r="MS995" s="140"/>
    </row>
    <row r="996" spans="3:357" s="53" customFormat="1" x14ac:dyDescent="0.15">
      <c r="C996" s="54"/>
      <c r="G996" s="55"/>
      <c r="H996" s="55"/>
      <c r="AC996" s="52"/>
      <c r="AX996" s="52"/>
      <c r="CN996" s="52"/>
      <c r="ED996" s="52"/>
      <c r="EY996" s="52"/>
      <c r="FT996" s="52"/>
      <c r="GS996" s="52"/>
      <c r="GT996" s="52"/>
      <c r="GU996" s="52"/>
      <c r="HP996" s="52"/>
      <c r="IK996" s="52"/>
      <c r="JH996" s="52"/>
      <c r="KC996" s="52"/>
      <c r="KX996" s="52"/>
      <c r="LS996" s="52"/>
      <c r="MN996" s="69"/>
      <c r="MR996" s="139"/>
      <c r="MS996" s="140"/>
    </row>
    <row r="997" spans="3:357" s="53" customFormat="1" x14ac:dyDescent="0.15">
      <c r="C997" s="54"/>
      <c r="G997" s="55"/>
      <c r="H997" s="55"/>
      <c r="AC997" s="52"/>
      <c r="AX997" s="52"/>
      <c r="CN997" s="52"/>
      <c r="ED997" s="52"/>
      <c r="EY997" s="52"/>
      <c r="FT997" s="52"/>
      <c r="GS997" s="52"/>
      <c r="GT997" s="52"/>
      <c r="GU997" s="52"/>
      <c r="HP997" s="52"/>
      <c r="IK997" s="52"/>
      <c r="JH997" s="52"/>
      <c r="KC997" s="52"/>
      <c r="KX997" s="52"/>
      <c r="LS997" s="52"/>
      <c r="MN997" s="69"/>
      <c r="MR997" s="139"/>
      <c r="MS997" s="140"/>
    </row>
    <row r="998" spans="3:357" s="53" customFormat="1" x14ac:dyDescent="0.15">
      <c r="C998" s="54"/>
      <c r="G998" s="55"/>
      <c r="H998" s="55"/>
      <c r="AC998" s="52"/>
      <c r="AX998" s="52"/>
      <c r="CN998" s="52"/>
      <c r="ED998" s="52"/>
      <c r="EY998" s="52"/>
      <c r="FT998" s="52"/>
      <c r="GS998" s="52"/>
      <c r="GT998" s="52"/>
      <c r="GU998" s="52"/>
      <c r="HP998" s="52"/>
      <c r="IK998" s="52"/>
      <c r="JH998" s="52"/>
      <c r="KC998" s="52"/>
      <c r="KX998" s="52"/>
      <c r="LS998" s="52"/>
      <c r="MN998" s="69"/>
      <c r="MR998" s="139"/>
      <c r="MS998" s="140"/>
    </row>
    <row r="999" spans="3:357" s="53" customFormat="1" x14ac:dyDescent="0.15">
      <c r="C999" s="54"/>
      <c r="G999" s="55"/>
      <c r="H999" s="55"/>
      <c r="AC999" s="52"/>
      <c r="AX999" s="52"/>
      <c r="CN999" s="52"/>
      <c r="ED999" s="52"/>
      <c r="EY999" s="52"/>
      <c r="FT999" s="52"/>
      <c r="GS999" s="52"/>
      <c r="GT999" s="52"/>
      <c r="GU999" s="52"/>
      <c r="HP999" s="52"/>
      <c r="IK999" s="52"/>
      <c r="JH999" s="52"/>
      <c r="KC999" s="52"/>
      <c r="KX999" s="52"/>
      <c r="LS999" s="52"/>
      <c r="MN999" s="69"/>
      <c r="MR999" s="139"/>
      <c r="MS999" s="140"/>
    </row>
    <row r="1000" spans="3:357" s="53" customFormat="1" x14ac:dyDescent="0.15">
      <c r="C1000" s="54"/>
      <c r="G1000" s="55"/>
      <c r="H1000" s="55"/>
      <c r="AC1000" s="52"/>
      <c r="AX1000" s="52"/>
      <c r="CN1000" s="52"/>
      <c r="ED1000" s="52"/>
      <c r="EY1000" s="52"/>
      <c r="FT1000" s="52"/>
      <c r="GS1000" s="52"/>
      <c r="GT1000" s="52"/>
      <c r="GU1000" s="52"/>
      <c r="HP1000" s="52"/>
      <c r="IK1000" s="52"/>
      <c r="JH1000" s="52"/>
      <c r="KC1000" s="52"/>
      <c r="KX1000" s="52"/>
      <c r="LS1000" s="52"/>
      <c r="MN1000" s="69"/>
      <c r="MR1000" s="139"/>
      <c r="MS1000" s="140"/>
    </row>
    <row r="1001" spans="3:357" s="53" customFormat="1" x14ac:dyDescent="0.15">
      <c r="C1001" s="54"/>
      <c r="G1001" s="55"/>
      <c r="H1001" s="55"/>
      <c r="AC1001" s="52"/>
      <c r="AX1001" s="52"/>
      <c r="CN1001" s="52"/>
      <c r="ED1001" s="52"/>
      <c r="EY1001" s="52"/>
      <c r="FT1001" s="52"/>
      <c r="GS1001" s="52"/>
      <c r="GT1001" s="52"/>
      <c r="GU1001" s="52"/>
      <c r="HP1001" s="52"/>
      <c r="IK1001" s="52"/>
      <c r="JH1001" s="52"/>
      <c r="KC1001" s="52"/>
      <c r="KX1001" s="52"/>
      <c r="LS1001" s="52"/>
      <c r="MN1001" s="69"/>
      <c r="MR1001" s="139"/>
      <c r="MS1001" s="140"/>
    </row>
    <row r="1002" spans="3:357" s="53" customFormat="1" x14ac:dyDescent="0.15">
      <c r="C1002" s="54"/>
      <c r="G1002" s="55"/>
      <c r="H1002" s="55"/>
      <c r="AC1002" s="52"/>
      <c r="AX1002" s="52"/>
      <c r="CN1002" s="52"/>
      <c r="ED1002" s="52"/>
      <c r="EY1002" s="52"/>
      <c r="FT1002" s="52"/>
      <c r="GS1002" s="52"/>
      <c r="GT1002" s="52"/>
      <c r="GU1002" s="52"/>
      <c r="HP1002" s="52"/>
      <c r="IK1002" s="52"/>
      <c r="JH1002" s="52"/>
      <c r="KC1002" s="52"/>
      <c r="KX1002" s="52"/>
      <c r="LS1002" s="52"/>
      <c r="MN1002" s="69"/>
      <c r="MR1002" s="139"/>
      <c r="MS1002" s="140"/>
    </row>
    <row r="1003" spans="3:357" s="53" customFormat="1" x14ac:dyDescent="0.15">
      <c r="C1003" s="54"/>
      <c r="G1003" s="55"/>
      <c r="H1003" s="55"/>
      <c r="AC1003" s="52"/>
      <c r="AX1003" s="52"/>
      <c r="CN1003" s="52"/>
      <c r="ED1003" s="52"/>
      <c r="EY1003" s="52"/>
      <c r="FT1003" s="52"/>
      <c r="GS1003" s="52"/>
      <c r="GT1003" s="52"/>
      <c r="GU1003" s="52"/>
      <c r="HP1003" s="52"/>
      <c r="IK1003" s="52"/>
      <c r="JH1003" s="52"/>
      <c r="KC1003" s="52"/>
      <c r="KX1003" s="52"/>
      <c r="LS1003" s="52"/>
      <c r="MN1003" s="69"/>
      <c r="MR1003" s="139"/>
      <c r="MS1003" s="140"/>
    </row>
    <row r="1004" spans="3:357" s="53" customFormat="1" x14ac:dyDescent="0.15">
      <c r="C1004" s="54"/>
      <c r="G1004" s="55"/>
      <c r="H1004" s="55"/>
      <c r="AC1004" s="52"/>
      <c r="AX1004" s="52"/>
      <c r="CN1004" s="52"/>
      <c r="ED1004" s="52"/>
      <c r="EY1004" s="52"/>
      <c r="FT1004" s="52"/>
      <c r="GS1004" s="52"/>
      <c r="GT1004" s="52"/>
      <c r="GU1004" s="52"/>
      <c r="HP1004" s="52"/>
      <c r="IK1004" s="52"/>
      <c r="JH1004" s="52"/>
      <c r="KC1004" s="52"/>
      <c r="KX1004" s="52"/>
      <c r="LS1004" s="52"/>
      <c r="MN1004" s="69"/>
      <c r="MR1004" s="139"/>
      <c r="MS1004" s="140"/>
    </row>
    <row r="1005" spans="3:357" s="53" customFormat="1" x14ac:dyDescent="0.15">
      <c r="C1005" s="54"/>
      <c r="G1005" s="55"/>
      <c r="H1005" s="55"/>
      <c r="AC1005" s="52"/>
      <c r="AX1005" s="52"/>
      <c r="CN1005" s="52"/>
      <c r="ED1005" s="52"/>
      <c r="EY1005" s="52"/>
      <c r="FT1005" s="52"/>
      <c r="GS1005" s="52"/>
      <c r="GT1005" s="52"/>
      <c r="GU1005" s="52"/>
      <c r="HP1005" s="52"/>
      <c r="IK1005" s="52"/>
      <c r="JH1005" s="52"/>
      <c r="KC1005" s="52"/>
      <c r="KX1005" s="52"/>
      <c r="LS1005" s="52"/>
      <c r="MN1005" s="69"/>
      <c r="MR1005" s="139"/>
      <c r="MS1005" s="140"/>
    </row>
    <row r="1006" spans="3:357" s="53" customFormat="1" x14ac:dyDescent="0.15">
      <c r="C1006" s="54"/>
      <c r="G1006" s="55"/>
      <c r="H1006" s="55"/>
      <c r="AC1006" s="52"/>
      <c r="AX1006" s="52"/>
      <c r="CN1006" s="52"/>
      <c r="ED1006" s="52"/>
      <c r="EY1006" s="52"/>
      <c r="FT1006" s="52"/>
      <c r="GS1006" s="52"/>
      <c r="GT1006" s="52"/>
      <c r="GU1006" s="52"/>
      <c r="HP1006" s="52"/>
      <c r="IK1006" s="52"/>
      <c r="JH1006" s="52"/>
      <c r="KC1006" s="52"/>
      <c r="KX1006" s="52"/>
      <c r="LS1006" s="52"/>
      <c r="MN1006" s="69"/>
      <c r="MR1006" s="139"/>
      <c r="MS1006" s="140"/>
    </row>
    <row r="1007" spans="3:357" s="53" customFormat="1" x14ac:dyDescent="0.15">
      <c r="C1007" s="54"/>
      <c r="G1007" s="55"/>
      <c r="H1007" s="55"/>
      <c r="AC1007" s="52"/>
      <c r="AX1007" s="52"/>
      <c r="CN1007" s="52"/>
      <c r="ED1007" s="52"/>
      <c r="EY1007" s="52"/>
      <c r="FT1007" s="52"/>
      <c r="GS1007" s="52"/>
      <c r="GT1007" s="52"/>
      <c r="GU1007" s="52"/>
      <c r="HP1007" s="52"/>
      <c r="IK1007" s="52"/>
      <c r="JH1007" s="52"/>
      <c r="KC1007" s="52"/>
      <c r="KX1007" s="52"/>
      <c r="LS1007" s="52"/>
      <c r="MN1007" s="69"/>
      <c r="MR1007" s="139"/>
      <c r="MS1007" s="140"/>
    </row>
    <row r="1008" spans="3:357" s="53" customFormat="1" x14ac:dyDescent="0.15">
      <c r="C1008" s="54"/>
      <c r="G1008" s="55"/>
      <c r="H1008" s="55"/>
      <c r="AC1008" s="52"/>
      <c r="AX1008" s="52"/>
      <c r="CN1008" s="52"/>
      <c r="ED1008" s="52"/>
      <c r="EY1008" s="52"/>
      <c r="FT1008" s="52"/>
      <c r="GS1008" s="52"/>
      <c r="GT1008" s="52"/>
      <c r="GU1008" s="52"/>
      <c r="HP1008" s="52"/>
      <c r="IK1008" s="52"/>
      <c r="JH1008" s="52"/>
      <c r="KC1008" s="52"/>
      <c r="KX1008" s="52"/>
      <c r="LS1008" s="52"/>
      <c r="MN1008" s="69"/>
      <c r="MR1008" s="139"/>
      <c r="MS1008" s="140"/>
    </row>
    <row r="1009" spans="3:357" s="53" customFormat="1" x14ac:dyDescent="0.15">
      <c r="C1009" s="54"/>
      <c r="G1009" s="55"/>
      <c r="H1009" s="55"/>
      <c r="AC1009" s="52"/>
      <c r="AX1009" s="52"/>
      <c r="CN1009" s="52"/>
      <c r="ED1009" s="52"/>
      <c r="EY1009" s="52"/>
      <c r="FT1009" s="52"/>
      <c r="GS1009" s="52"/>
      <c r="GT1009" s="52"/>
      <c r="GU1009" s="52"/>
      <c r="HP1009" s="52"/>
      <c r="IK1009" s="52"/>
      <c r="JH1009" s="52"/>
      <c r="KC1009" s="52"/>
      <c r="KX1009" s="52"/>
      <c r="LS1009" s="52"/>
      <c r="MN1009" s="69"/>
      <c r="MR1009" s="139"/>
      <c r="MS1009" s="140"/>
    </row>
    <row r="1010" spans="3:357" s="53" customFormat="1" x14ac:dyDescent="0.15">
      <c r="C1010" s="54"/>
      <c r="G1010" s="55"/>
      <c r="H1010" s="55"/>
      <c r="AC1010" s="52"/>
      <c r="AX1010" s="52"/>
      <c r="CN1010" s="52"/>
      <c r="ED1010" s="52"/>
      <c r="EY1010" s="52"/>
      <c r="FT1010" s="52"/>
      <c r="GS1010" s="52"/>
      <c r="GT1010" s="52"/>
      <c r="GU1010" s="52"/>
      <c r="HP1010" s="52"/>
      <c r="IK1010" s="52"/>
      <c r="JH1010" s="52"/>
      <c r="KC1010" s="52"/>
      <c r="KX1010" s="52"/>
      <c r="LS1010" s="52"/>
      <c r="MN1010" s="69"/>
      <c r="MR1010" s="139"/>
      <c r="MS1010" s="140"/>
    </row>
    <row r="1011" spans="3:357" s="53" customFormat="1" x14ac:dyDescent="0.15">
      <c r="C1011" s="54"/>
      <c r="G1011" s="55"/>
      <c r="H1011" s="55"/>
      <c r="AC1011" s="52"/>
      <c r="AX1011" s="52"/>
      <c r="CN1011" s="52"/>
      <c r="ED1011" s="52"/>
      <c r="EY1011" s="52"/>
      <c r="FT1011" s="52"/>
      <c r="GS1011" s="52"/>
      <c r="GT1011" s="52"/>
      <c r="GU1011" s="52"/>
      <c r="HP1011" s="52"/>
      <c r="IK1011" s="52"/>
      <c r="JH1011" s="52"/>
      <c r="KC1011" s="52"/>
      <c r="KX1011" s="52"/>
      <c r="LS1011" s="52"/>
      <c r="MN1011" s="69"/>
      <c r="MR1011" s="139"/>
      <c r="MS1011" s="140"/>
    </row>
    <row r="1012" spans="3:357" s="53" customFormat="1" x14ac:dyDescent="0.15">
      <c r="C1012" s="54"/>
      <c r="G1012" s="55"/>
      <c r="H1012" s="55"/>
      <c r="AC1012" s="52"/>
      <c r="AX1012" s="52"/>
      <c r="CN1012" s="52"/>
      <c r="ED1012" s="52"/>
      <c r="EY1012" s="52"/>
      <c r="FT1012" s="52"/>
      <c r="GS1012" s="52"/>
      <c r="GT1012" s="52"/>
      <c r="GU1012" s="52"/>
      <c r="HP1012" s="52"/>
      <c r="IK1012" s="52"/>
      <c r="JH1012" s="52"/>
      <c r="KC1012" s="52"/>
      <c r="KX1012" s="52"/>
      <c r="LS1012" s="52"/>
      <c r="MN1012" s="69"/>
      <c r="MR1012" s="139"/>
      <c r="MS1012" s="140"/>
    </row>
    <row r="1013" spans="3:357" s="53" customFormat="1" x14ac:dyDescent="0.15">
      <c r="C1013" s="54"/>
      <c r="G1013" s="55"/>
      <c r="H1013" s="55"/>
      <c r="AC1013" s="52"/>
      <c r="AX1013" s="52"/>
      <c r="CN1013" s="52"/>
      <c r="ED1013" s="52"/>
      <c r="EY1013" s="52"/>
      <c r="FT1013" s="52"/>
      <c r="GS1013" s="52"/>
      <c r="GT1013" s="52"/>
      <c r="GU1013" s="52"/>
      <c r="HP1013" s="52"/>
      <c r="IK1013" s="52"/>
      <c r="JH1013" s="52"/>
      <c r="KC1013" s="52"/>
      <c r="KX1013" s="52"/>
      <c r="LS1013" s="52"/>
      <c r="MN1013" s="69"/>
      <c r="MR1013" s="139"/>
      <c r="MS1013" s="140"/>
    </row>
    <row r="1014" spans="3:357" s="53" customFormat="1" x14ac:dyDescent="0.15">
      <c r="C1014" s="54"/>
      <c r="G1014" s="55"/>
      <c r="H1014" s="55"/>
      <c r="AC1014" s="52"/>
      <c r="AX1014" s="52"/>
      <c r="CN1014" s="52"/>
      <c r="ED1014" s="52"/>
      <c r="EY1014" s="52"/>
      <c r="FT1014" s="52"/>
      <c r="GS1014" s="52"/>
      <c r="GT1014" s="52"/>
      <c r="GU1014" s="52"/>
      <c r="HP1014" s="52"/>
      <c r="IK1014" s="52"/>
      <c r="JH1014" s="52"/>
      <c r="KC1014" s="52"/>
      <c r="KX1014" s="52"/>
      <c r="LS1014" s="52"/>
      <c r="MN1014" s="69"/>
      <c r="MR1014" s="139"/>
      <c r="MS1014" s="140"/>
    </row>
    <row r="1015" spans="3:357" s="53" customFormat="1" x14ac:dyDescent="0.15">
      <c r="C1015" s="54"/>
      <c r="G1015" s="55"/>
      <c r="H1015" s="55"/>
      <c r="AC1015" s="52"/>
      <c r="AX1015" s="52"/>
      <c r="CN1015" s="52"/>
      <c r="ED1015" s="52"/>
      <c r="EY1015" s="52"/>
      <c r="FT1015" s="52"/>
      <c r="GS1015" s="52"/>
      <c r="GT1015" s="52"/>
      <c r="GU1015" s="52"/>
      <c r="HP1015" s="52"/>
      <c r="IK1015" s="52"/>
      <c r="JH1015" s="52"/>
      <c r="KC1015" s="52"/>
      <c r="KX1015" s="52"/>
      <c r="LS1015" s="52"/>
      <c r="MN1015" s="69"/>
      <c r="MR1015" s="139"/>
      <c r="MS1015" s="140"/>
    </row>
    <row r="1016" spans="3:357" s="53" customFormat="1" x14ac:dyDescent="0.15">
      <c r="C1016" s="54"/>
      <c r="G1016" s="55"/>
      <c r="H1016" s="55"/>
      <c r="AC1016" s="52"/>
      <c r="AX1016" s="52"/>
      <c r="CN1016" s="52"/>
      <c r="ED1016" s="52"/>
      <c r="EY1016" s="52"/>
      <c r="FT1016" s="52"/>
      <c r="GS1016" s="52"/>
      <c r="GT1016" s="52"/>
      <c r="GU1016" s="52"/>
      <c r="HP1016" s="52"/>
      <c r="IK1016" s="52"/>
      <c r="JH1016" s="52"/>
      <c r="KC1016" s="52"/>
      <c r="KX1016" s="52"/>
      <c r="LS1016" s="52"/>
      <c r="MN1016" s="69"/>
      <c r="MR1016" s="139"/>
      <c r="MS1016" s="140"/>
    </row>
    <row r="1017" spans="3:357" s="53" customFormat="1" x14ac:dyDescent="0.15">
      <c r="C1017" s="54"/>
      <c r="G1017" s="55"/>
      <c r="H1017" s="55"/>
      <c r="AC1017" s="52"/>
      <c r="AX1017" s="52"/>
      <c r="CN1017" s="52"/>
      <c r="ED1017" s="52"/>
      <c r="EY1017" s="52"/>
      <c r="FT1017" s="52"/>
      <c r="GS1017" s="52"/>
      <c r="GT1017" s="52"/>
      <c r="GU1017" s="52"/>
      <c r="HP1017" s="52"/>
      <c r="IK1017" s="52"/>
      <c r="JH1017" s="52"/>
      <c r="KC1017" s="52"/>
      <c r="KX1017" s="52"/>
      <c r="LS1017" s="52"/>
      <c r="MN1017" s="69"/>
      <c r="MR1017" s="139"/>
      <c r="MS1017" s="140"/>
    </row>
    <row r="1018" spans="3:357" s="53" customFormat="1" x14ac:dyDescent="0.15">
      <c r="C1018" s="54"/>
      <c r="G1018" s="55"/>
      <c r="H1018" s="55"/>
      <c r="AC1018" s="52"/>
      <c r="AX1018" s="52"/>
      <c r="CN1018" s="52"/>
      <c r="ED1018" s="52"/>
      <c r="EY1018" s="52"/>
      <c r="FT1018" s="52"/>
      <c r="GS1018" s="52"/>
      <c r="GT1018" s="52"/>
      <c r="GU1018" s="52"/>
      <c r="HP1018" s="52"/>
      <c r="IK1018" s="52"/>
      <c r="JH1018" s="52"/>
      <c r="KC1018" s="52"/>
      <c r="KX1018" s="52"/>
      <c r="LS1018" s="52"/>
      <c r="MN1018" s="69"/>
      <c r="MR1018" s="139"/>
      <c r="MS1018" s="140"/>
    </row>
    <row r="1019" spans="3:357" s="53" customFormat="1" x14ac:dyDescent="0.15">
      <c r="C1019" s="54"/>
      <c r="G1019" s="55"/>
      <c r="H1019" s="55"/>
      <c r="AC1019" s="52"/>
      <c r="AX1019" s="52"/>
      <c r="CN1019" s="52"/>
      <c r="ED1019" s="52"/>
      <c r="EY1019" s="52"/>
      <c r="FT1019" s="52"/>
      <c r="GS1019" s="52"/>
      <c r="GT1019" s="52"/>
      <c r="GU1019" s="52"/>
      <c r="HP1019" s="52"/>
      <c r="IK1019" s="52"/>
      <c r="JH1019" s="52"/>
      <c r="KC1019" s="52"/>
      <c r="KX1019" s="52"/>
      <c r="LS1019" s="52"/>
      <c r="MN1019" s="69"/>
      <c r="MR1019" s="139"/>
      <c r="MS1019" s="140"/>
    </row>
    <row r="1020" spans="3:357" s="53" customFormat="1" x14ac:dyDescent="0.15">
      <c r="C1020" s="54"/>
      <c r="G1020" s="55"/>
      <c r="H1020" s="55"/>
      <c r="AC1020" s="52"/>
      <c r="AX1020" s="52"/>
      <c r="CN1020" s="52"/>
      <c r="ED1020" s="52"/>
      <c r="EY1020" s="52"/>
      <c r="FT1020" s="52"/>
      <c r="GS1020" s="52"/>
      <c r="GT1020" s="52"/>
      <c r="GU1020" s="52"/>
      <c r="HP1020" s="52"/>
      <c r="IK1020" s="52"/>
      <c r="JH1020" s="52"/>
      <c r="KC1020" s="52"/>
      <c r="KX1020" s="52"/>
      <c r="LS1020" s="52"/>
      <c r="MN1020" s="69"/>
      <c r="MR1020" s="139"/>
      <c r="MS1020" s="140"/>
    </row>
    <row r="1021" spans="3:357" s="53" customFormat="1" x14ac:dyDescent="0.15">
      <c r="C1021" s="54"/>
      <c r="G1021" s="55"/>
      <c r="H1021" s="55"/>
      <c r="AC1021" s="52"/>
      <c r="AX1021" s="52"/>
      <c r="CN1021" s="52"/>
      <c r="ED1021" s="52"/>
      <c r="EY1021" s="52"/>
      <c r="FT1021" s="52"/>
      <c r="GS1021" s="52"/>
      <c r="GT1021" s="52"/>
      <c r="GU1021" s="52"/>
      <c r="HP1021" s="52"/>
      <c r="IK1021" s="52"/>
      <c r="JH1021" s="52"/>
      <c r="KC1021" s="52"/>
      <c r="KX1021" s="52"/>
      <c r="LS1021" s="52"/>
      <c r="MN1021" s="69"/>
      <c r="MR1021" s="139"/>
      <c r="MS1021" s="140"/>
    </row>
    <row r="1022" spans="3:357" s="53" customFormat="1" x14ac:dyDescent="0.15">
      <c r="C1022" s="54"/>
      <c r="G1022" s="55"/>
      <c r="H1022" s="55"/>
      <c r="AC1022" s="52"/>
      <c r="AX1022" s="52"/>
      <c r="CN1022" s="52"/>
      <c r="ED1022" s="52"/>
      <c r="EY1022" s="52"/>
      <c r="FT1022" s="52"/>
      <c r="GS1022" s="52"/>
      <c r="GT1022" s="52"/>
      <c r="GU1022" s="52"/>
      <c r="HP1022" s="52"/>
      <c r="IK1022" s="52"/>
      <c r="JH1022" s="52"/>
      <c r="KC1022" s="52"/>
      <c r="KX1022" s="52"/>
      <c r="LS1022" s="52"/>
      <c r="MN1022" s="69"/>
      <c r="MR1022" s="139"/>
      <c r="MS1022" s="140"/>
    </row>
    <row r="1023" spans="3:357" s="53" customFormat="1" x14ac:dyDescent="0.15">
      <c r="C1023" s="54"/>
      <c r="G1023" s="55"/>
      <c r="H1023" s="55"/>
      <c r="AC1023" s="52"/>
      <c r="AX1023" s="52"/>
      <c r="CN1023" s="52"/>
      <c r="ED1023" s="52"/>
      <c r="EY1023" s="52"/>
      <c r="FT1023" s="52"/>
      <c r="GS1023" s="52"/>
      <c r="GT1023" s="52"/>
      <c r="GU1023" s="52"/>
      <c r="HP1023" s="52"/>
      <c r="IK1023" s="52"/>
      <c r="JH1023" s="52"/>
      <c r="KC1023" s="52"/>
      <c r="KX1023" s="52"/>
      <c r="LS1023" s="52"/>
      <c r="MN1023" s="69"/>
      <c r="MR1023" s="139"/>
      <c r="MS1023" s="140"/>
    </row>
    <row r="1024" spans="3:357" s="53" customFormat="1" x14ac:dyDescent="0.15">
      <c r="C1024" s="54"/>
      <c r="G1024" s="55"/>
      <c r="H1024" s="55"/>
      <c r="AC1024" s="52"/>
      <c r="AX1024" s="52"/>
      <c r="CN1024" s="52"/>
      <c r="ED1024" s="52"/>
      <c r="EY1024" s="52"/>
      <c r="FT1024" s="52"/>
      <c r="GS1024" s="52"/>
      <c r="GT1024" s="52"/>
      <c r="GU1024" s="52"/>
      <c r="HP1024" s="52"/>
      <c r="IK1024" s="52"/>
      <c r="JH1024" s="52"/>
      <c r="KC1024" s="52"/>
      <c r="KX1024" s="52"/>
      <c r="LS1024" s="52"/>
      <c r="MN1024" s="69"/>
      <c r="MR1024" s="139"/>
      <c r="MS1024" s="140"/>
    </row>
    <row r="1025" spans="3:357" s="53" customFormat="1" x14ac:dyDescent="0.15">
      <c r="C1025" s="54"/>
      <c r="G1025" s="55"/>
      <c r="H1025" s="55"/>
      <c r="AC1025" s="52"/>
      <c r="AX1025" s="52"/>
      <c r="CN1025" s="52"/>
      <c r="ED1025" s="52"/>
      <c r="EY1025" s="52"/>
      <c r="FT1025" s="52"/>
      <c r="GS1025" s="52"/>
      <c r="GT1025" s="52"/>
      <c r="GU1025" s="52"/>
      <c r="HP1025" s="52"/>
      <c r="IK1025" s="52"/>
      <c r="JH1025" s="52"/>
      <c r="KC1025" s="52"/>
      <c r="KX1025" s="52"/>
      <c r="LS1025" s="52"/>
      <c r="MN1025" s="69"/>
      <c r="MR1025" s="139"/>
      <c r="MS1025" s="140"/>
    </row>
    <row r="1026" spans="3:357" s="53" customFormat="1" x14ac:dyDescent="0.15">
      <c r="C1026" s="54"/>
      <c r="G1026" s="55"/>
      <c r="H1026" s="55"/>
      <c r="AC1026" s="52"/>
      <c r="AX1026" s="52"/>
      <c r="CN1026" s="52"/>
      <c r="ED1026" s="52"/>
      <c r="EY1026" s="52"/>
      <c r="FT1026" s="52"/>
      <c r="GS1026" s="52"/>
      <c r="GT1026" s="52"/>
      <c r="GU1026" s="52"/>
      <c r="HP1026" s="52"/>
      <c r="IK1026" s="52"/>
      <c r="JH1026" s="52"/>
      <c r="KC1026" s="52"/>
      <c r="KX1026" s="52"/>
      <c r="LS1026" s="52"/>
      <c r="MN1026" s="69"/>
      <c r="MR1026" s="139"/>
      <c r="MS1026" s="140"/>
    </row>
    <row r="1027" spans="3:357" s="53" customFormat="1" x14ac:dyDescent="0.15">
      <c r="C1027" s="54"/>
      <c r="G1027" s="55"/>
      <c r="H1027" s="55"/>
      <c r="AC1027" s="52"/>
      <c r="AX1027" s="52"/>
      <c r="CN1027" s="52"/>
      <c r="ED1027" s="52"/>
      <c r="EY1027" s="52"/>
      <c r="FT1027" s="52"/>
      <c r="GS1027" s="52"/>
      <c r="GT1027" s="52"/>
      <c r="GU1027" s="52"/>
      <c r="HP1027" s="52"/>
      <c r="IK1027" s="52"/>
      <c r="JH1027" s="52"/>
      <c r="KC1027" s="52"/>
      <c r="KX1027" s="52"/>
      <c r="LS1027" s="52"/>
      <c r="MN1027" s="69"/>
      <c r="MR1027" s="139"/>
      <c r="MS1027" s="140"/>
    </row>
    <row r="1028" spans="3:357" s="53" customFormat="1" x14ac:dyDescent="0.15">
      <c r="C1028" s="54"/>
      <c r="G1028" s="55"/>
      <c r="H1028" s="55"/>
      <c r="AC1028" s="52"/>
      <c r="AX1028" s="52"/>
      <c r="CN1028" s="52"/>
      <c r="ED1028" s="52"/>
      <c r="EY1028" s="52"/>
      <c r="FT1028" s="52"/>
      <c r="GS1028" s="52"/>
      <c r="GT1028" s="52"/>
      <c r="GU1028" s="52"/>
      <c r="HP1028" s="52"/>
      <c r="IK1028" s="52"/>
      <c r="JH1028" s="52"/>
      <c r="KC1028" s="52"/>
      <c r="KX1028" s="52"/>
      <c r="LS1028" s="52"/>
      <c r="MN1028" s="69"/>
      <c r="MR1028" s="139"/>
      <c r="MS1028" s="140"/>
    </row>
    <row r="1029" spans="3:357" s="53" customFormat="1" x14ac:dyDescent="0.15">
      <c r="C1029" s="54"/>
      <c r="G1029" s="55"/>
      <c r="H1029" s="55"/>
      <c r="AC1029" s="52"/>
      <c r="AX1029" s="52"/>
      <c r="CN1029" s="52"/>
      <c r="ED1029" s="52"/>
      <c r="EY1029" s="52"/>
      <c r="FT1029" s="52"/>
      <c r="GS1029" s="52"/>
      <c r="GT1029" s="52"/>
      <c r="GU1029" s="52"/>
      <c r="HP1029" s="52"/>
      <c r="IK1029" s="52"/>
      <c r="JH1029" s="52"/>
      <c r="KC1029" s="52"/>
      <c r="KX1029" s="52"/>
      <c r="LS1029" s="52"/>
      <c r="MN1029" s="69"/>
      <c r="MR1029" s="139"/>
      <c r="MS1029" s="140"/>
    </row>
    <row r="1030" spans="3:357" s="53" customFormat="1" x14ac:dyDescent="0.15">
      <c r="C1030" s="54"/>
      <c r="G1030" s="55"/>
      <c r="H1030" s="55"/>
      <c r="AC1030" s="52"/>
      <c r="AX1030" s="52"/>
      <c r="CN1030" s="52"/>
      <c r="ED1030" s="52"/>
      <c r="EY1030" s="52"/>
      <c r="FT1030" s="52"/>
      <c r="GS1030" s="52"/>
      <c r="GT1030" s="52"/>
      <c r="GU1030" s="52"/>
      <c r="HP1030" s="52"/>
      <c r="IK1030" s="52"/>
      <c r="JH1030" s="52"/>
      <c r="KC1030" s="52"/>
      <c r="KX1030" s="52"/>
      <c r="LS1030" s="52"/>
      <c r="MN1030" s="69"/>
      <c r="MR1030" s="139"/>
      <c r="MS1030" s="140"/>
    </row>
    <row r="1031" spans="3:357" s="53" customFormat="1" x14ac:dyDescent="0.15">
      <c r="C1031" s="54"/>
      <c r="G1031" s="55"/>
      <c r="H1031" s="55"/>
      <c r="AC1031" s="52"/>
      <c r="AX1031" s="52"/>
      <c r="CN1031" s="52"/>
      <c r="ED1031" s="52"/>
      <c r="EY1031" s="52"/>
      <c r="FT1031" s="52"/>
      <c r="GS1031" s="52"/>
      <c r="GT1031" s="52"/>
      <c r="GU1031" s="52"/>
      <c r="HP1031" s="52"/>
      <c r="IK1031" s="52"/>
      <c r="JH1031" s="52"/>
      <c r="KC1031" s="52"/>
      <c r="KX1031" s="52"/>
      <c r="LS1031" s="52"/>
      <c r="MN1031" s="69"/>
      <c r="MR1031" s="139"/>
      <c r="MS1031" s="140"/>
    </row>
    <row r="1032" spans="3:357" s="53" customFormat="1" x14ac:dyDescent="0.15">
      <c r="C1032" s="54"/>
      <c r="G1032" s="55"/>
      <c r="H1032" s="55"/>
      <c r="AC1032" s="52"/>
      <c r="AX1032" s="52"/>
      <c r="CN1032" s="52"/>
      <c r="ED1032" s="52"/>
      <c r="EY1032" s="52"/>
      <c r="FT1032" s="52"/>
      <c r="GS1032" s="52"/>
      <c r="GT1032" s="52"/>
      <c r="GU1032" s="52"/>
      <c r="HP1032" s="52"/>
      <c r="IK1032" s="52"/>
      <c r="JH1032" s="52"/>
      <c r="KC1032" s="52"/>
      <c r="KX1032" s="52"/>
      <c r="LS1032" s="52"/>
      <c r="MN1032" s="69"/>
      <c r="MR1032" s="139"/>
      <c r="MS1032" s="140"/>
    </row>
    <row r="1033" spans="3:357" s="53" customFormat="1" x14ac:dyDescent="0.15">
      <c r="C1033" s="54"/>
      <c r="G1033" s="55"/>
      <c r="H1033" s="55"/>
      <c r="AC1033" s="52"/>
      <c r="AX1033" s="52"/>
      <c r="CN1033" s="52"/>
      <c r="ED1033" s="52"/>
      <c r="EY1033" s="52"/>
      <c r="FT1033" s="52"/>
      <c r="GS1033" s="52"/>
      <c r="GT1033" s="52"/>
      <c r="GU1033" s="52"/>
      <c r="HP1033" s="52"/>
      <c r="IK1033" s="52"/>
      <c r="JH1033" s="52"/>
      <c r="KC1033" s="52"/>
      <c r="KX1033" s="52"/>
      <c r="LS1033" s="52"/>
      <c r="MN1033" s="69"/>
      <c r="MR1033" s="139"/>
      <c r="MS1033" s="140"/>
    </row>
    <row r="1034" spans="3:357" s="53" customFormat="1" x14ac:dyDescent="0.15">
      <c r="C1034" s="54"/>
      <c r="G1034" s="55"/>
      <c r="H1034" s="55"/>
      <c r="AC1034" s="52"/>
      <c r="AX1034" s="52"/>
      <c r="CN1034" s="52"/>
      <c r="ED1034" s="52"/>
      <c r="EY1034" s="52"/>
      <c r="FT1034" s="52"/>
      <c r="GS1034" s="52"/>
      <c r="GT1034" s="52"/>
      <c r="GU1034" s="52"/>
      <c r="HP1034" s="52"/>
      <c r="IK1034" s="52"/>
      <c r="JH1034" s="52"/>
      <c r="KC1034" s="52"/>
      <c r="KX1034" s="52"/>
      <c r="LS1034" s="52"/>
      <c r="MN1034" s="69"/>
      <c r="MR1034" s="139"/>
      <c r="MS1034" s="140"/>
    </row>
    <row r="1035" spans="3:357" s="53" customFormat="1" x14ac:dyDescent="0.15">
      <c r="C1035" s="54"/>
      <c r="G1035" s="55"/>
      <c r="H1035" s="55"/>
      <c r="AC1035" s="52"/>
      <c r="AX1035" s="52"/>
      <c r="CN1035" s="52"/>
      <c r="ED1035" s="52"/>
      <c r="EY1035" s="52"/>
      <c r="FT1035" s="52"/>
      <c r="GS1035" s="52"/>
      <c r="GT1035" s="52"/>
      <c r="GU1035" s="52"/>
      <c r="HP1035" s="52"/>
      <c r="IK1035" s="52"/>
      <c r="JH1035" s="52"/>
      <c r="KC1035" s="52"/>
      <c r="KX1035" s="52"/>
      <c r="LS1035" s="52"/>
      <c r="MN1035" s="69"/>
      <c r="MR1035" s="139"/>
      <c r="MS1035" s="140"/>
    </row>
    <row r="1036" spans="3:357" s="53" customFormat="1" x14ac:dyDescent="0.15">
      <c r="C1036" s="54"/>
      <c r="G1036" s="55"/>
      <c r="H1036" s="55"/>
      <c r="AC1036" s="52"/>
      <c r="AX1036" s="52"/>
      <c r="CN1036" s="52"/>
      <c r="ED1036" s="52"/>
      <c r="EY1036" s="52"/>
      <c r="FT1036" s="52"/>
      <c r="GS1036" s="52"/>
      <c r="GT1036" s="52"/>
      <c r="GU1036" s="52"/>
      <c r="HP1036" s="52"/>
      <c r="IK1036" s="52"/>
      <c r="JH1036" s="52"/>
      <c r="KC1036" s="52"/>
      <c r="KX1036" s="52"/>
      <c r="LS1036" s="52"/>
      <c r="MN1036" s="69"/>
      <c r="MR1036" s="139"/>
      <c r="MS1036" s="140"/>
    </row>
    <row r="1037" spans="3:357" s="53" customFormat="1" x14ac:dyDescent="0.15">
      <c r="C1037" s="54"/>
      <c r="G1037" s="55"/>
      <c r="H1037" s="55"/>
      <c r="AC1037" s="52"/>
      <c r="AX1037" s="52"/>
      <c r="CN1037" s="52"/>
      <c r="ED1037" s="52"/>
      <c r="EY1037" s="52"/>
      <c r="FT1037" s="52"/>
      <c r="GS1037" s="52"/>
      <c r="GT1037" s="52"/>
      <c r="GU1037" s="52"/>
      <c r="HP1037" s="52"/>
      <c r="IK1037" s="52"/>
      <c r="JH1037" s="52"/>
      <c r="KC1037" s="52"/>
      <c r="KX1037" s="52"/>
      <c r="LS1037" s="52"/>
      <c r="MN1037" s="69"/>
      <c r="MR1037" s="139"/>
      <c r="MS1037" s="140"/>
    </row>
    <row r="1038" spans="3:357" s="53" customFormat="1" x14ac:dyDescent="0.15">
      <c r="C1038" s="54"/>
      <c r="G1038" s="55"/>
      <c r="H1038" s="55"/>
      <c r="AC1038" s="52"/>
      <c r="AX1038" s="52"/>
      <c r="CN1038" s="52"/>
      <c r="ED1038" s="52"/>
      <c r="EY1038" s="52"/>
      <c r="FT1038" s="52"/>
      <c r="GS1038" s="52"/>
      <c r="GT1038" s="52"/>
      <c r="GU1038" s="52"/>
      <c r="HP1038" s="52"/>
      <c r="IK1038" s="52"/>
      <c r="JH1038" s="52"/>
      <c r="KC1038" s="52"/>
      <c r="KX1038" s="52"/>
      <c r="LS1038" s="52"/>
      <c r="MN1038" s="69"/>
      <c r="MR1038" s="139"/>
      <c r="MS1038" s="140"/>
    </row>
    <row r="1039" spans="3:357" s="53" customFormat="1" x14ac:dyDescent="0.15">
      <c r="C1039" s="54"/>
      <c r="G1039" s="55"/>
      <c r="H1039" s="55"/>
      <c r="AC1039" s="52"/>
      <c r="AX1039" s="52"/>
      <c r="CN1039" s="52"/>
      <c r="ED1039" s="52"/>
      <c r="EY1039" s="52"/>
      <c r="FT1039" s="52"/>
      <c r="GS1039" s="52"/>
      <c r="GT1039" s="52"/>
      <c r="GU1039" s="52"/>
      <c r="HP1039" s="52"/>
      <c r="IK1039" s="52"/>
      <c r="JH1039" s="52"/>
      <c r="KC1039" s="52"/>
      <c r="KX1039" s="52"/>
      <c r="LS1039" s="52"/>
      <c r="MN1039" s="69"/>
      <c r="MR1039" s="139"/>
      <c r="MS1039" s="140"/>
    </row>
    <row r="1040" spans="3:357" s="53" customFormat="1" x14ac:dyDescent="0.15">
      <c r="C1040" s="54"/>
      <c r="G1040" s="55"/>
      <c r="H1040" s="55"/>
      <c r="AC1040" s="52"/>
      <c r="AX1040" s="52"/>
      <c r="CN1040" s="52"/>
      <c r="ED1040" s="52"/>
      <c r="EY1040" s="52"/>
      <c r="FT1040" s="52"/>
      <c r="GS1040" s="52"/>
      <c r="GT1040" s="52"/>
      <c r="GU1040" s="52"/>
      <c r="HP1040" s="52"/>
      <c r="IK1040" s="52"/>
      <c r="JH1040" s="52"/>
      <c r="KC1040" s="52"/>
      <c r="KX1040" s="52"/>
      <c r="LS1040" s="52"/>
      <c r="MN1040" s="69"/>
      <c r="MR1040" s="139"/>
      <c r="MS1040" s="140"/>
    </row>
    <row r="1041" spans="3:357" s="53" customFormat="1" x14ac:dyDescent="0.15">
      <c r="C1041" s="54"/>
      <c r="G1041" s="55"/>
      <c r="H1041" s="55"/>
      <c r="AC1041" s="52"/>
      <c r="AX1041" s="52"/>
      <c r="CN1041" s="52"/>
      <c r="ED1041" s="52"/>
      <c r="EY1041" s="52"/>
      <c r="FT1041" s="52"/>
      <c r="GS1041" s="52"/>
      <c r="GT1041" s="52"/>
      <c r="GU1041" s="52"/>
      <c r="HP1041" s="52"/>
      <c r="IK1041" s="52"/>
      <c r="JH1041" s="52"/>
      <c r="KC1041" s="52"/>
      <c r="KX1041" s="52"/>
      <c r="LS1041" s="52"/>
      <c r="MN1041" s="69"/>
      <c r="MR1041" s="139"/>
      <c r="MS1041" s="140"/>
    </row>
    <row r="1042" spans="3:357" s="53" customFormat="1" x14ac:dyDescent="0.15">
      <c r="C1042" s="54"/>
      <c r="G1042" s="55"/>
      <c r="H1042" s="55"/>
      <c r="AC1042" s="52"/>
      <c r="AX1042" s="52"/>
      <c r="CN1042" s="52"/>
      <c r="ED1042" s="52"/>
      <c r="EY1042" s="52"/>
      <c r="FT1042" s="52"/>
      <c r="GS1042" s="52"/>
      <c r="GT1042" s="52"/>
      <c r="GU1042" s="52"/>
      <c r="HP1042" s="52"/>
      <c r="IK1042" s="52"/>
      <c r="JH1042" s="52"/>
      <c r="KC1042" s="52"/>
      <c r="KX1042" s="52"/>
      <c r="LS1042" s="52"/>
      <c r="MN1042" s="69"/>
      <c r="MR1042" s="139"/>
      <c r="MS1042" s="140"/>
    </row>
    <row r="1043" spans="3:357" s="53" customFormat="1" x14ac:dyDescent="0.15">
      <c r="C1043" s="54"/>
      <c r="G1043" s="55"/>
      <c r="H1043" s="55"/>
      <c r="AC1043" s="52"/>
      <c r="AX1043" s="52"/>
      <c r="CN1043" s="52"/>
      <c r="ED1043" s="52"/>
      <c r="EY1043" s="52"/>
      <c r="FT1043" s="52"/>
      <c r="GS1043" s="52"/>
      <c r="GT1043" s="52"/>
      <c r="GU1043" s="52"/>
      <c r="HP1043" s="52"/>
      <c r="IK1043" s="52"/>
      <c r="JH1043" s="52"/>
      <c r="KC1043" s="52"/>
      <c r="KX1043" s="52"/>
      <c r="LS1043" s="52"/>
      <c r="MN1043" s="69"/>
      <c r="MR1043" s="139"/>
      <c r="MS1043" s="140"/>
    </row>
    <row r="1044" spans="3:357" s="53" customFormat="1" x14ac:dyDescent="0.15">
      <c r="C1044" s="54"/>
      <c r="G1044" s="55"/>
      <c r="H1044" s="55"/>
      <c r="AC1044" s="52"/>
      <c r="AX1044" s="52"/>
      <c r="CN1044" s="52"/>
      <c r="ED1044" s="52"/>
      <c r="EY1044" s="52"/>
      <c r="FT1044" s="52"/>
      <c r="GS1044" s="52"/>
      <c r="GT1044" s="52"/>
      <c r="GU1044" s="52"/>
      <c r="HP1044" s="52"/>
      <c r="IK1044" s="52"/>
      <c r="JH1044" s="52"/>
      <c r="KC1044" s="52"/>
      <c r="KX1044" s="52"/>
      <c r="LS1044" s="52"/>
      <c r="MN1044" s="69"/>
      <c r="MR1044" s="139"/>
      <c r="MS1044" s="140"/>
    </row>
    <row r="1045" spans="3:357" s="53" customFormat="1" x14ac:dyDescent="0.15">
      <c r="C1045" s="54"/>
      <c r="G1045" s="55"/>
      <c r="H1045" s="55"/>
      <c r="AC1045" s="52"/>
      <c r="AX1045" s="52"/>
      <c r="CN1045" s="52"/>
      <c r="ED1045" s="52"/>
      <c r="EY1045" s="52"/>
      <c r="FT1045" s="52"/>
      <c r="GS1045" s="52"/>
      <c r="GT1045" s="52"/>
      <c r="GU1045" s="52"/>
      <c r="HP1045" s="52"/>
      <c r="IK1045" s="52"/>
      <c r="JH1045" s="52"/>
      <c r="KC1045" s="52"/>
      <c r="KX1045" s="52"/>
      <c r="LS1045" s="52"/>
      <c r="MN1045" s="69"/>
      <c r="MR1045" s="139"/>
      <c r="MS1045" s="140"/>
    </row>
    <row r="1046" spans="3:357" s="53" customFormat="1" x14ac:dyDescent="0.15">
      <c r="C1046" s="54"/>
      <c r="G1046" s="55"/>
      <c r="H1046" s="55"/>
      <c r="AC1046" s="52"/>
      <c r="AX1046" s="52"/>
      <c r="CN1046" s="52"/>
      <c r="ED1046" s="52"/>
      <c r="EY1046" s="52"/>
      <c r="FT1046" s="52"/>
      <c r="GS1046" s="52"/>
      <c r="GT1046" s="52"/>
      <c r="GU1046" s="52"/>
      <c r="HP1046" s="52"/>
      <c r="IK1046" s="52"/>
      <c r="JH1046" s="52"/>
      <c r="KC1046" s="52"/>
      <c r="KX1046" s="52"/>
      <c r="LS1046" s="52"/>
      <c r="MN1046" s="69"/>
      <c r="MR1046" s="139"/>
      <c r="MS1046" s="140"/>
    </row>
    <row r="1047" spans="3:357" s="53" customFormat="1" x14ac:dyDescent="0.15">
      <c r="C1047" s="54"/>
      <c r="G1047" s="55"/>
      <c r="H1047" s="55"/>
      <c r="AC1047" s="52"/>
      <c r="AX1047" s="52"/>
      <c r="CN1047" s="52"/>
      <c r="ED1047" s="52"/>
      <c r="EY1047" s="52"/>
      <c r="FT1047" s="52"/>
      <c r="GS1047" s="52"/>
      <c r="GT1047" s="52"/>
      <c r="GU1047" s="52"/>
      <c r="HP1047" s="52"/>
      <c r="IK1047" s="52"/>
      <c r="JH1047" s="52"/>
      <c r="KC1047" s="52"/>
      <c r="KX1047" s="52"/>
      <c r="LS1047" s="52"/>
      <c r="MN1047" s="69"/>
      <c r="MR1047" s="139"/>
      <c r="MS1047" s="140"/>
    </row>
    <row r="1048" spans="3:357" s="53" customFormat="1" x14ac:dyDescent="0.15">
      <c r="C1048" s="54"/>
      <c r="G1048" s="55"/>
      <c r="H1048" s="55"/>
      <c r="AC1048" s="52"/>
      <c r="AX1048" s="52"/>
      <c r="CN1048" s="52"/>
      <c r="ED1048" s="52"/>
      <c r="EY1048" s="52"/>
      <c r="FT1048" s="52"/>
      <c r="GS1048" s="52"/>
      <c r="GT1048" s="52"/>
      <c r="GU1048" s="52"/>
      <c r="HP1048" s="52"/>
      <c r="IK1048" s="52"/>
      <c r="JH1048" s="52"/>
      <c r="KC1048" s="52"/>
      <c r="KX1048" s="52"/>
      <c r="LS1048" s="52"/>
      <c r="MN1048" s="69"/>
      <c r="MR1048" s="139"/>
      <c r="MS1048" s="140"/>
    </row>
    <row r="1049" spans="3:357" s="53" customFormat="1" x14ac:dyDescent="0.15">
      <c r="C1049" s="54"/>
      <c r="G1049" s="55"/>
      <c r="H1049" s="55"/>
      <c r="AC1049" s="52"/>
      <c r="AX1049" s="52"/>
      <c r="CN1049" s="52"/>
      <c r="ED1049" s="52"/>
      <c r="EY1049" s="52"/>
      <c r="FT1049" s="52"/>
      <c r="GS1049" s="52"/>
      <c r="GT1049" s="52"/>
      <c r="GU1049" s="52"/>
      <c r="HP1049" s="52"/>
      <c r="IK1049" s="52"/>
      <c r="JH1049" s="52"/>
      <c r="KC1049" s="52"/>
      <c r="KX1049" s="52"/>
      <c r="LS1049" s="52"/>
      <c r="MN1049" s="69"/>
      <c r="MR1049" s="139"/>
      <c r="MS1049" s="140"/>
    </row>
    <row r="1050" spans="3:357" s="53" customFormat="1" x14ac:dyDescent="0.15">
      <c r="C1050" s="54"/>
      <c r="G1050" s="55"/>
      <c r="H1050" s="55"/>
      <c r="AC1050" s="52"/>
      <c r="AX1050" s="52"/>
      <c r="CN1050" s="52"/>
      <c r="ED1050" s="52"/>
      <c r="EY1050" s="52"/>
      <c r="FT1050" s="52"/>
      <c r="GS1050" s="52"/>
      <c r="GT1050" s="52"/>
      <c r="GU1050" s="52"/>
      <c r="HP1050" s="52"/>
      <c r="IK1050" s="52"/>
      <c r="JH1050" s="52"/>
      <c r="KC1050" s="52"/>
      <c r="KX1050" s="52"/>
      <c r="LS1050" s="52"/>
      <c r="MN1050" s="69"/>
      <c r="MR1050" s="139"/>
      <c r="MS1050" s="140"/>
    </row>
    <row r="1051" spans="3:357" s="53" customFormat="1" x14ac:dyDescent="0.15">
      <c r="C1051" s="54"/>
      <c r="G1051" s="55"/>
      <c r="H1051" s="55"/>
      <c r="AC1051" s="52"/>
      <c r="AX1051" s="52"/>
      <c r="CN1051" s="52"/>
      <c r="ED1051" s="52"/>
      <c r="EY1051" s="52"/>
      <c r="FT1051" s="52"/>
      <c r="GS1051" s="52"/>
      <c r="GT1051" s="52"/>
      <c r="GU1051" s="52"/>
      <c r="HP1051" s="52"/>
      <c r="IK1051" s="52"/>
      <c r="JH1051" s="52"/>
      <c r="KC1051" s="52"/>
      <c r="KX1051" s="52"/>
      <c r="LS1051" s="52"/>
      <c r="MN1051" s="69"/>
      <c r="MR1051" s="139"/>
      <c r="MS1051" s="140"/>
    </row>
    <row r="1052" spans="3:357" s="53" customFormat="1" x14ac:dyDescent="0.15">
      <c r="C1052" s="54"/>
      <c r="G1052" s="55"/>
      <c r="H1052" s="55"/>
      <c r="AC1052" s="52"/>
      <c r="AX1052" s="52"/>
      <c r="CN1052" s="52"/>
      <c r="ED1052" s="52"/>
      <c r="EY1052" s="52"/>
      <c r="FT1052" s="52"/>
      <c r="GS1052" s="52"/>
      <c r="GT1052" s="52"/>
      <c r="GU1052" s="52"/>
      <c r="HP1052" s="52"/>
      <c r="IK1052" s="52"/>
      <c r="JH1052" s="52"/>
      <c r="KC1052" s="52"/>
      <c r="KX1052" s="52"/>
      <c r="LS1052" s="52"/>
      <c r="MN1052" s="69"/>
      <c r="MR1052" s="139"/>
      <c r="MS1052" s="140"/>
    </row>
    <row r="1053" spans="3:357" s="53" customFormat="1" x14ac:dyDescent="0.15">
      <c r="C1053" s="54"/>
      <c r="G1053" s="55"/>
      <c r="H1053" s="55"/>
      <c r="AC1053" s="52"/>
      <c r="AX1053" s="52"/>
      <c r="CN1053" s="52"/>
      <c r="ED1053" s="52"/>
      <c r="EY1053" s="52"/>
      <c r="FT1053" s="52"/>
      <c r="GS1053" s="52"/>
      <c r="GT1053" s="52"/>
      <c r="GU1053" s="52"/>
      <c r="HP1053" s="52"/>
      <c r="IK1053" s="52"/>
      <c r="JH1053" s="52"/>
      <c r="KC1053" s="52"/>
      <c r="KX1053" s="52"/>
      <c r="LS1053" s="52"/>
      <c r="MN1053" s="69"/>
      <c r="MR1053" s="139"/>
      <c r="MS1053" s="140"/>
    </row>
    <row r="1054" spans="3:357" s="53" customFormat="1" x14ac:dyDescent="0.15">
      <c r="C1054" s="54"/>
      <c r="G1054" s="55"/>
      <c r="H1054" s="55"/>
      <c r="AC1054" s="52"/>
      <c r="AX1054" s="52"/>
      <c r="CN1054" s="52"/>
      <c r="ED1054" s="52"/>
      <c r="EY1054" s="52"/>
      <c r="FT1054" s="52"/>
      <c r="GS1054" s="52"/>
      <c r="GT1054" s="52"/>
      <c r="GU1054" s="52"/>
      <c r="HP1054" s="52"/>
      <c r="IK1054" s="52"/>
      <c r="JH1054" s="52"/>
      <c r="KC1054" s="52"/>
      <c r="KX1054" s="52"/>
      <c r="LS1054" s="52"/>
      <c r="MN1054" s="69"/>
      <c r="MR1054" s="139"/>
      <c r="MS1054" s="140"/>
    </row>
    <row r="1055" spans="3:357" s="53" customFormat="1" x14ac:dyDescent="0.15">
      <c r="C1055" s="54"/>
      <c r="G1055" s="55"/>
      <c r="H1055" s="55"/>
      <c r="AC1055" s="52"/>
      <c r="AX1055" s="52"/>
      <c r="CN1055" s="52"/>
      <c r="ED1055" s="52"/>
      <c r="EY1055" s="52"/>
      <c r="FT1055" s="52"/>
      <c r="GS1055" s="52"/>
      <c r="GT1055" s="52"/>
      <c r="GU1055" s="52"/>
      <c r="HP1055" s="52"/>
      <c r="IK1055" s="52"/>
      <c r="JH1055" s="52"/>
      <c r="KC1055" s="52"/>
      <c r="KX1055" s="52"/>
      <c r="LS1055" s="52"/>
      <c r="MN1055" s="69"/>
      <c r="MR1055" s="139"/>
      <c r="MS1055" s="140"/>
    </row>
    <row r="1056" spans="3:357" s="53" customFormat="1" x14ac:dyDescent="0.15">
      <c r="C1056" s="54"/>
      <c r="G1056" s="55"/>
      <c r="H1056" s="55"/>
      <c r="AC1056" s="52"/>
      <c r="AX1056" s="52"/>
      <c r="CN1056" s="52"/>
      <c r="ED1056" s="52"/>
      <c r="EY1056" s="52"/>
      <c r="FT1056" s="52"/>
      <c r="GS1056" s="52"/>
      <c r="GT1056" s="52"/>
      <c r="GU1056" s="52"/>
      <c r="HP1056" s="52"/>
      <c r="IK1056" s="52"/>
      <c r="JH1056" s="52"/>
      <c r="KC1056" s="52"/>
      <c r="KX1056" s="52"/>
      <c r="LS1056" s="52"/>
      <c r="MN1056" s="69"/>
      <c r="MR1056" s="139"/>
      <c r="MS1056" s="140"/>
    </row>
    <row r="1057" spans="3:357" s="53" customFormat="1" x14ac:dyDescent="0.15">
      <c r="C1057" s="54"/>
      <c r="G1057" s="55"/>
      <c r="H1057" s="55"/>
      <c r="AC1057" s="52"/>
      <c r="AX1057" s="52"/>
      <c r="CN1057" s="52"/>
      <c r="ED1057" s="52"/>
      <c r="EY1057" s="52"/>
      <c r="FT1057" s="52"/>
      <c r="GS1057" s="52"/>
      <c r="GT1057" s="52"/>
      <c r="GU1057" s="52"/>
      <c r="HP1057" s="52"/>
      <c r="IK1057" s="52"/>
      <c r="JH1057" s="52"/>
      <c r="KC1057" s="52"/>
      <c r="KX1057" s="52"/>
      <c r="LS1057" s="52"/>
      <c r="MN1057" s="69"/>
      <c r="MR1057" s="139"/>
      <c r="MS1057" s="140"/>
    </row>
    <row r="1058" spans="3:357" s="53" customFormat="1" x14ac:dyDescent="0.15">
      <c r="C1058" s="54"/>
      <c r="G1058" s="55"/>
      <c r="H1058" s="55"/>
      <c r="AC1058" s="52"/>
      <c r="AX1058" s="52"/>
      <c r="CN1058" s="52"/>
      <c r="ED1058" s="52"/>
      <c r="EY1058" s="52"/>
      <c r="FT1058" s="52"/>
      <c r="GS1058" s="52"/>
      <c r="GT1058" s="52"/>
      <c r="GU1058" s="52"/>
      <c r="HP1058" s="52"/>
      <c r="IK1058" s="52"/>
      <c r="JH1058" s="52"/>
      <c r="KC1058" s="52"/>
      <c r="KX1058" s="52"/>
      <c r="LS1058" s="52"/>
      <c r="MN1058" s="69"/>
      <c r="MR1058" s="139"/>
      <c r="MS1058" s="140"/>
    </row>
    <row r="1059" spans="3:357" s="53" customFormat="1" x14ac:dyDescent="0.15">
      <c r="C1059" s="54"/>
      <c r="G1059" s="55"/>
      <c r="H1059" s="55"/>
      <c r="AC1059" s="52"/>
      <c r="AX1059" s="52"/>
      <c r="CN1059" s="52"/>
      <c r="ED1059" s="52"/>
      <c r="EY1059" s="52"/>
      <c r="FT1059" s="52"/>
      <c r="GS1059" s="52"/>
      <c r="GT1059" s="52"/>
      <c r="GU1059" s="52"/>
      <c r="HP1059" s="52"/>
      <c r="IK1059" s="52"/>
      <c r="JH1059" s="52"/>
      <c r="KC1059" s="52"/>
      <c r="KX1059" s="52"/>
      <c r="LS1059" s="52"/>
      <c r="MN1059" s="69"/>
      <c r="MR1059" s="139"/>
      <c r="MS1059" s="140"/>
    </row>
    <row r="1060" spans="3:357" s="53" customFormat="1" x14ac:dyDescent="0.15">
      <c r="C1060" s="54"/>
      <c r="G1060" s="55"/>
      <c r="H1060" s="55"/>
      <c r="AC1060" s="52"/>
      <c r="AX1060" s="52"/>
      <c r="CN1060" s="52"/>
      <c r="ED1060" s="52"/>
      <c r="EY1060" s="52"/>
      <c r="FT1060" s="52"/>
      <c r="GS1060" s="52"/>
      <c r="GT1060" s="52"/>
      <c r="GU1060" s="52"/>
      <c r="HP1060" s="52"/>
      <c r="IK1060" s="52"/>
      <c r="JH1060" s="52"/>
      <c r="KC1060" s="52"/>
      <c r="KX1060" s="52"/>
      <c r="LS1060" s="52"/>
      <c r="MN1060" s="69"/>
      <c r="MR1060" s="139"/>
      <c r="MS1060" s="140"/>
    </row>
    <row r="1061" spans="3:357" s="53" customFormat="1" x14ac:dyDescent="0.15">
      <c r="C1061" s="54"/>
      <c r="G1061" s="55"/>
      <c r="H1061" s="55"/>
      <c r="AC1061" s="52"/>
      <c r="AX1061" s="52"/>
      <c r="CN1061" s="52"/>
      <c r="ED1061" s="52"/>
      <c r="EY1061" s="52"/>
      <c r="FT1061" s="52"/>
      <c r="GS1061" s="52"/>
      <c r="GT1061" s="52"/>
      <c r="GU1061" s="52"/>
      <c r="HP1061" s="52"/>
      <c r="IK1061" s="52"/>
      <c r="JH1061" s="52"/>
      <c r="KC1061" s="52"/>
      <c r="KX1061" s="52"/>
      <c r="LS1061" s="52"/>
      <c r="MN1061" s="69"/>
      <c r="MR1061" s="139"/>
      <c r="MS1061" s="140"/>
    </row>
    <row r="1062" spans="3:357" s="53" customFormat="1" x14ac:dyDescent="0.15">
      <c r="C1062" s="54"/>
      <c r="G1062" s="55"/>
      <c r="H1062" s="55"/>
      <c r="AC1062" s="52"/>
      <c r="AX1062" s="52"/>
      <c r="CN1062" s="52"/>
      <c r="ED1062" s="52"/>
      <c r="EY1062" s="52"/>
      <c r="FT1062" s="52"/>
      <c r="GS1062" s="52"/>
      <c r="GT1062" s="52"/>
      <c r="GU1062" s="52"/>
      <c r="HP1062" s="52"/>
      <c r="IK1062" s="52"/>
      <c r="JH1062" s="52"/>
      <c r="KC1062" s="52"/>
      <c r="KX1062" s="52"/>
      <c r="LS1062" s="52"/>
      <c r="MN1062" s="69"/>
      <c r="MR1062" s="139"/>
      <c r="MS1062" s="140"/>
    </row>
    <row r="1063" spans="3:357" s="53" customFormat="1" x14ac:dyDescent="0.15">
      <c r="C1063" s="54"/>
      <c r="G1063" s="55"/>
      <c r="H1063" s="55"/>
      <c r="AC1063" s="52"/>
      <c r="AX1063" s="52"/>
      <c r="CN1063" s="52"/>
      <c r="ED1063" s="52"/>
      <c r="EY1063" s="52"/>
      <c r="FT1063" s="52"/>
      <c r="GS1063" s="52"/>
      <c r="GT1063" s="52"/>
      <c r="GU1063" s="52"/>
      <c r="HP1063" s="52"/>
      <c r="IK1063" s="52"/>
      <c r="JH1063" s="52"/>
      <c r="KC1063" s="52"/>
      <c r="KX1063" s="52"/>
      <c r="LS1063" s="52"/>
      <c r="MN1063" s="69"/>
      <c r="MR1063" s="139"/>
      <c r="MS1063" s="140"/>
    </row>
    <row r="1064" spans="3:357" s="53" customFormat="1" x14ac:dyDescent="0.15">
      <c r="C1064" s="54"/>
      <c r="G1064" s="55"/>
      <c r="H1064" s="55"/>
      <c r="AC1064" s="52"/>
      <c r="AX1064" s="52"/>
      <c r="CN1064" s="52"/>
      <c r="ED1064" s="52"/>
      <c r="EY1064" s="52"/>
      <c r="FT1064" s="52"/>
      <c r="GS1064" s="52"/>
      <c r="GT1064" s="52"/>
      <c r="GU1064" s="52"/>
      <c r="HP1064" s="52"/>
      <c r="IK1064" s="52"/>
      <c r="JH1064" s="52"/>
      <c r="KC1064" s="52"/>
      <c r="KX1064" s="52"/>
      <c r="LS1064" s="52"/>
      <c r="MN1064" s="69"/>
      <c r="MR1064" s="139"/>
      <c r="MS1064" s="140"/>
    </row>
    <row r="1065" spans="3:357" s="53" customFormat="1" x14ac:dyDescent="0.15">
      <c r="C1065" s="54"/>
      <c r="G1065" s="55"/>
      <c r="H1065" s="55"/>
      <c r="AC1065" s="52"/>
      <c r="AX1065" s="52"/>
      <c r="CN1065" s="52"/>
      <c r="ED1065" s="52"/>
      <c r="EY1065" s="52"/>
      <c r="FT1065" s="52"/>
      <c r="GS1065" s="52"/>
      <c r="GT1065" s="52"/>
      <c r="GU1065" s="52"/>
      <c r="HP1065" s="52"/>
      <c r="IK1065" s="52"/>
      <c r="JH1065" s="52"/>
      <c r="KC1065" s="52"/>
      <c r="KX1065" s="52"/>
      <c r="LS1065" s="52"/>
      <c r="MN1065" s="69"/>
      <c r="MR1065" s="139"/>
      <c r="MS1065" s="140"/>
    </row>
    <row r="1066" spans="3:357" s="53" customFormat="1" x14ac:dyDescent="0.15">
      <c r="C1066" s="54"/>
      <c r="G1066" s="55"/>
      <c r="H1066" s="55"/>
      <c r="AC1066" s="52"/>
      <c r="AX1066" s="52"/>
      <c r="CN1066" s="52"/>
      <c r="ED1066" s="52"/>
      <c r="EY1066" s="52"/>
      <c r="FT1066" s="52"/>
      <c r="GS1066" s="52"/>
      <c r="GT1066" s="52"/>
      <c r="GU1066" s="52"/>
      <c r="HP1066" s="52"/>
      <c r="IK1066" s="52"/>
      <c r="JH1066" s="52"/>
      <c r="KC1066" s="52"/>
      <c r="KX1066" s="52"/>
      <c r="LS1066" s="52"/>
      <c r="MN1066" s="69"/>
      <c r="MR1066" s="139"/>
      <c r="MS1066" s="140"/>
    </row>
    <row r="1067" spans="3:357" s="53" customFormat="1" x14ac:dyDescent="0.15">
      <c r="C1067" s="54"/>
      <c r="G1067" s="55"/>
      <c r="H1067" s="55"/>
      <c r="AC1067" s="52"/>
      <c r="AX1067" s="52"/>
      <c r="CN1067" s="52"/>
      <c r="ED1067" s="52"/>
      <c r="EY1067" s="52"/>
      <c r="FT1067" s="52"/>
      <c r="GS1067" s="52"/>
      <c r="GT1067" s="52"/>
      <c r="GU1067" s="52"/>
      <c r="HP1067" s="52"/>
      <c r="IK1067" s="52"/>
      <c r="JH1067" s="52"/>
      <c r="KC1067" s="52"/>
      <c r="KX1067" s="52"/>
      <c r="LS1067" s="52"/>
      <c r="MN1067" s="69"/>
      <c r="MR1067" s="139"/>
      <c r="MS1067" s="140"/>
    </row>
    <row r="1068" spans="3:357" s="53" customFormat="1" x14ac:dyDescent="0.15">
      <c r="C1068" s="54"/>
      <c r="G1068" s="55"/>
      <c r="H1068" s="55"/>
      <c r="AC1068" s="52"/>
      <c r="AX1068" s="52"/>
      <c r="CN1068" s="52"/>
      <c r="ED1068" s="52"/>
      <c r="EY1068" s="52"/>
      <c r="FT1068" s="52"/>
      <c r="GS1068" s="52"/>
      <c r="GT1068" s="52"/>
      <c r="GU1068" s="52"/>
      <c r="HP1068" s="52"/>
      <c r="IK1068" s="52"/>
      <c r="JH1068" s="52"/>
      <c r="KC1068" s="52"/>
      <c r="KX1068" s="52"/>
      <c r="LS1068" s="52"/>
      <c r="MN1068" s="69"/>
      <c r="MR1068" s="139"/>
      <c r="MS1068" s="140"/>
    </row>
    <row r="1069" spans="3:357" s="53" customFormat="1" x14ac:dyDescent="0.15">
      <c r="C1069" s="54"/>
      <c r="G1069" s="55"/>
      <c r="H1069" s="55"/>
      <c r="AC1069" s="52"/>
      <c r="AX1069" s="52"/>
      <c r="CN1069" s="52"/>
      <c r="ED1069" s="52"/>
      <c r="EY1069" s="52"/>
      <c r="FT1069" s="52"/>
      <c r="GS1069" s="52"/>
      <c r="GT1069" s="52"/>
      <c r="GU1069" s="52"/>
      <c r="HP1069" s="52"/>
      <c r="IK1069" s="52"/>
      <c r="JH1069" s="52"/>
      <c r="KC1069" s="52"/>
      <c r="KX1069" s="52"/>
      <c r="LS1069" s="52"/>
      <c r="MN1069" s="69"/>
      <c r="MR1069" s="139"/>
      <c r="MS1069" s="140"/>
    </row>
    <row r="1070" spans="3:357" s="53" customFormat="1" x14ac:dyDescent="0.15">
      <c r="C1070" s="54"/>
      <c r="G1070" s="55"/>
      <c r="H1070" s="55"/>
      <c r="AC1070" s="52"/>
      <c r="AX1070" s="52"/>
      <c r="CN1070" s="52"/>
      <c r="ED1070" s="52"/>
      <c r="EY1070" s="52"/>
      <c r="FT1070" s="52"/>
      <c r="GS1070" s="52"/>
      <c r="GT1070" s="52"/>
      <c r="GU1070" s="52"/>
      <c r="HP1070" s="52"/>
      <c r="IK1070" s="52"/>
      <c r="JH1070" s="52"/>
      <c r="KC1070" s="52"/>
      <c r="KX1070" s="52"/>
      <c r="LS1070" s="52"/>
      <c r="MN1070" s="69"/>
      <c r="MR1070" s="139"/>
      <c r="MS1070" s="140"/>
    </row>
    <row r="1071" spans="3:357" s="53" customFormat="1" x14ac:dyDescent="0.15">
      <c r="C1071" s="54"/>
      <c r="G1071" s="55"/>
      <c r="H1071" s="55"/>
      <c r="AC1071" s="52"/>
      <c r="AX1071" s="52"/>
      <c r="CN1071" s="52"/>
      <c r="ED1071" s="52"/>
      <c r="EY1071" s="52"/>
      <c r="FT1071" s="52"/>
      <c r="GS1071" s="52"/>
      <c r="GT1071" s="52"/>
      <c r="GU1071" s="52"/>
      <c r="HP1071" s="52"/>
      <c r="IK1071" s="52"/>
      <c r="JH1071" s="52"/>
      <c r="KC1071" s="52"/>
      <c r="KX1071" s="52"/>
      <c r="LS1071" s="52"/>
      <c r="MN1071" s="69"/>
      <c r="MR1071" s="139"/>
      <c r="MS1071" s="140"/>
    </row>
    <row r="1072" spans="3:357" s="53" customFormat="1" x14ac:dyDescent="0.15">
      <c r="C1072" s="54"/>
      <c r="G1072" s="55"/>
      <c r="H1072" s="55"/>
      <c r="AC1072" s="52"/>
      <c r="AX1072" s="52"/>
      <c r="CN1072" s="52"/>
      <c r="ED1072" s="52"/>
      <c r="EY1072" s="52"/>
      <c r="FT1072" s="52"/>
      <c r="GS1072" s="52"/>
      <c r="GT1072" s="52"/>
      <c r="GU1072" s="52"/>
      <c r="HP1072" s="52"/>
      <c r="IK1072" s="52"/>
      <c r="JH1072" s="52"/>
      <c r="KC1072" s="52"/>
      <c r="KX1072" s="52"/>
      <c r="LS1072" s="52"/>
      <c r="MN1072" s="69"/>
      <c r="MR1072" s="139"/>
      <c r="MS1072" s="140"/>
    </row>
    <row r="1073" spans="3:357" s="53" customFormat="1" x14ac:dyDescent="0.15">
      <c r="C1073" s="54"/>
      <c r="G1073" s="55"/>
      <c r="H1073" s="55"/>
      <c r="AC1073" s="52"/>
      <c r="AX1073" s="52"/>
      <c r="CN1073" s="52"/>
      <c r="ED1073" s="52"/>
      <c r="EY1073" s="52"/>
      <c r="FT1073" s="52"/>
      <c r="GS1073" s="52"/>
      <c r="GT1073" s="52"/>
      <c r="GU1073" s="52"/>
      <c r="HP1073" s="52"/>
      <c r="IK1073" s="52"/>
      <c r="JH1073" s="52"/>
      <c r="KC1073" s="52"/>
      <c r="KX1073" s="52"/>
      <c r="LS1073" s="52"/>
      <c r="MN1073" s="69"/>
      <c r="MR1073" s="139"/>
      <c r="MS1073" s="140"/>
    </row>
    <row r="1074" spans="3:357" s="53" customFormat="1" x14ac:dyDescent="0.15">
      <c r="C1074" s="54"/>
      <c r="G1074" s="55"/>
      <c r="H1074" s="55"/>
      <c r="AC1074" s="52"/>
      <c r="AX1074" s="52"/>
      <c r="CN1074" s="52"/>
      <c r="ED1074" s="52"/>
      <c r="EY1074" s="52"/>
      <c r="FT1074" s="52"/>
      <c r="GS1074" s="52"/>
      <c r="GT1074" s="52"/>
      <c r="GU1074" s="52"/>
      <c r="HP1074" s="52"/>
      <c r="IK1074" s="52"/>
      <c r="JH1074" s="52"/>
      <c r="KC1074" s="52"/>
      <c r="KX1074" s="52"/>
      <c r="LS1074" s="52"/>
      <c r="MN1074" s="69"/>
      <c r="MR1074" s="139"/>
      <c r="MS1074" s="140"/>
    </row>
    <row r="1075" spans="3:357" s="53" customFormat="1" x14ac:dyDescent="0.15">
      <c r="C1075" s="54"/>
      <c r="G1075" s="55"/>
      <c r="H1075" s="55"/>
      <c r="AC1075" s="52"/>
      <c r="AX1075" s="52"/>
      <c r="CN1075" s="52"/>
      <c r="ED1075" s="52"/>
      <c r="EY1075" s="52"/>
      <c r="FT1075" s="52"/>
      <c r="GS1075" s="52"/>
      <c r="GT1075" s="52"/>
      <c r="GU1075" s="52"/>
      <c r="HP1075" s="52"/>
      <c r="IK1075" s="52"/>
      <c r="JH1075" s="52"/>
      <c r="KC1075" s="52"/>
      <c r="KX1075" s="52"/>
      <c r="LS1075" s="52"/>
      <c r="MN1075" s="69"/>
      <c r="MR1075" s="139"/>
      <c r="MS1075" s="140"/>
    </row>
    <row r="1076" spans="3:357" s="53" customFormat="1" x14ac:dyDescent="0.15">
      <c r="C1076" s="54"/>
      <c r="G1076" s="55"/>
      <c r="H1076" s="55"/>
      <c r="AC1076" s="52"/>
      <c r="AX1076" s="52"/>
      <c r="CN1076" s="52"/>
      <c r="ED1076" s="52"/>
      <c r="EY1076" s="52"/>
      <c r="FT1076" s="52"/>
      <c r="GS1076" s="52"/>
      <c r="GT1076" s="52"/>
      <c r="GU1076" s="52"/>
      <c r="HP1076" s="52"/>
      <c r="IK1076" s="52"/>
      <c r="JH1076" s="52"/>
      <c r="KC1076" s="52"/>
      <c r="KX1076" s="52"/>
      <c r="LS1076" s="52"/>
      <c r="MN1076" s="69"/>
      <c r="MR1076" s="139"/>
      <c r="MS1076" s="140"/>
    </row>
    <row r="1077" spans="3:357" s="53" customFormat="1" x14ac:dyDescent="0.15">
      <c r="C1077" s="54"/>
      <c r="G1077" s="55"/>
      <c r="H1077" s="55"/>
      <c r="AC1077" s="52"/>
      <c r="AX1077" s="52"/>
      <c r="CN1077" s="52"/>
      <c r="ED1077" s="52"/>
      <c r="EY1077" s="52"/>
      <c r="FT1077" s="52"/>
      <c r="GS1077" s="52"/>
      <c r="GT1077" s="52"/>
      <c r="GU1077" s="52"/>
      <c r="HP1077" s="52"/>
      <c r="IK1077" s="52"/>
      <c r="JH1077" s="52"/>
      <c r="KC1077" s="52"/>
      <c r="KX1077" s="52"/>
      <c r="LS1077" s="52"/>
      <c r="MN1077" s="69"/>
      <c r="MR1077" s="139"/>
      <c r="MS1077" s="140"/>
    </row>
    <row r="1078" spans="3:357" s="53" customFormat="1" x14ac:dyDescent="0.15">
      <c r="C1078" s="54"/>
      <c r="G1078" s="55"/>
      <c r="H1078" s="55"/>
      <c r="AC1078" s="52"/>
      <c r="AX1078" s="52"/>
      <c r="CN1078" s="52"/>
      <c r="ED1078" s="52"/>
      <c r="EY1078" s="52"/>
      <c r="FT1078" s="52"/>
      <c r="GS1078" s="52"/>
      <c r="GT1078" s="52"/>
      <c r="GU1078" s="52"/>
      <c r="HP1078" s="52"/>
      <c r="IK1078" s="52"/>
      <c r="JH1078" s="52"/>
      <c r="KC1078" s="52"/>
      <c r="KX1078" s="52"/>
      <c r="LS1078" s="52"/>
      <c r="MN1078" s="69"/>
      <c r="MR1078" s="139"/>
      <c r="MS1078" s="140"/>
    </row>
    <row r="1079" spans="3:357" s="53" customFormat="1" x14ac:dyDescent="0.15">
      <c r="C1079" s="54"/>
      <c r="G1079" s="55"/>
      <c r="H1079" s="55"/>
      <c r="AC1079" s="52"/>
      <c r="AX1079" s="52"/>
      <c r="CN1079" s="52"/>
      <c r="ED1079" s="52"/>
      <c r="EY1079" s="52"/>
      <c r="FT1079" s="52"/>
      <c r="GS1079" s="52"/>
      <c r="GT1079" s="52"/>
      <c r="GU1079" s="52"/>
      <c r="HP1079" s="52"/>
      <c r="IK1079" s="52"/>
      <c r="JH1079" s="52"/>
      <c r="KC1079" s="52"/>
      <c r="KX1079" s="52"/>
      <c r="LS1079" s="52"/>
      <c r="MN1079" s="69"/>
      <c r="MR1079" s="139"/>
      <c r="MS1079" s="140"/>
    </row>
    <row r="1080" spans="3:357" s="53" customFormat="1" x14ac:dyDescent="0.15">
      <c r="C1080" s="54"/>
      <c r="G1080" s="55"/>
      <c r="H1080" s="55"/>
      <c r="AC1080" s="52"/>
      <c r="AX1080" s="52"/>
      <c r="CN1080" s="52"/>
      <c r="ED1080" s="52"/>
      <c r="EY1080" s="52"/>
      <c r="FT1080" s="52"/>
      <c r="GS1080" s="52"/>
      <c r="GT1080" s="52"/>
      <c r="GU1080" s="52"/>
      <c r="HP1080" s="52"/>
      <c r="IK1080" s="52"/>
      <c r="JH1080" s="52"/>
      <c r="KC1080" s="52"/>
      <c r="KX1080" s="52"/>
      <c r="LS1080" s="52"/>
      <c r="MN1080" s="69"/>
      <c r="MR1080" s="139"/>
      <c r="MS1080" s="140"/>
    </row>
    <row r="1081" spans="3:357" s="53" customFormat="1" x14ac:dyDescent="0.15">
      <c r="C1081" s="54"/>
      <c r="G1081" s="55"/>
      <c r="H1081" s="55"/>
      <c r="AC1081" s="52"/>
      <c r="AX1081" s="52"/>
      <c r="CN1081" s="52"/>
      <c r="ED1081" s="52"/>
      <c r="EY1081" s="52"/>
      <c r="FT1081" s="52"/>
      <c r="GS1081" s="52"/>
      <c r="GT1081" s="52"/>
      <c r="GU1081" s="52"/>
      <c r="HP1081" s="52"/>
      <c r="IK1081" s="52"/>
      <c r="JH1081" s="52"/>
      <c r="KC1081" s="52"/>
      <c r="KX1081" s="52"/>
      <c r="LS1081" s="52"/>
      <c r="MN1081" s="69"/>
      <c r="MR1081" s="139"/>
      <c r="MS1081" s="140"/>
    </row>
    <row r="1082" spans="3:357" s="53" customFormat="1" x14ac:dyDescent="0.15">
      <c r="C1082" s="54"/>
      <c r="G1082" s="55"/>
      <c r="H1082" s="55"/>
      <c r="AC1082" s="52"/>
      <c r="AX1082" s="52"/>
      <c r="CN1082" s="52"/>
      <c r="ED1082" s="52"/>
      <c r="EY1082" s="52"/>
      <c r="FT1082" s="52"/>
      <c r="GS1082" s="52"/>
      <c r="GT1082" s="52"/>
      <c r="GU1082" s="52"/>
      <c r="HP1082" s="52"/>
      <c r="IK1082" s="52"/>
      <c r="JH1082" s="52"/>
      <c r="KC1082" s="52"/>
      <c r="KX1082" s="52"/>
      <c r="LS1082" s="52"/>
      <c r="MN1082" s="69"/>
      <c r="MR1082" s="139"/>
      <c r="MS1082" s="140"/>
    </row>
    <row r="1083" spans="3:357" s="53" customFormat="1" x14ac:dyDescent="0.15">
      <c r="C1083" s="54"/>
      <c r="G1083" s="55"/>
      <c r="H1083" s="55"/>
      <c r="AC1083" s="52"/>
      <c r="AX1083" s="52"/>
      <c r="CN1083" s="52"/>
      <c r="ED1083" s="52"/>
      <c r="EY1083" s="52"/>
      <c r="FT1083" s="52"/>
      <c r="GS1083" s="52"/>
      <c r="GT1083" s="52"/>
      <c r="GU1083" s="52"/>
      <c r="HP1083" s="52"/>
      <c r="IK1083" s="52"/>
      <c r="JH1083" s="52"/>
      <c r="KC1083" s="52"/>
      <c r="KX1083" s="52"/>
      <c r="LS1083" s="52"/>
      <c r="MN1083" s="69"/>
      <c r="MR1083" s="139"/>
      <c r="MS1083" s="140"/>
    </row>
    <row r="1084" spans="3:357" s="53" customFormat="1" x14ac:dyDescent="0.15">
      <c r="C1084" s="54"/>
      <c r="G1084" s="55"/>
      <c r="H1084" s="55"/>
      <c r="AC1084" s="52"/>
      <c r="AX1084" s="52"/>
      <c r="CN1084" s="52"/>
      <c r="ED1084" s="52"/>
      <c r="EY1084" s="52"/>
      <c r="FT1084" s="52"/>
      <c r="GS1084" s="52"/>
      <c r="GT1084" s="52"/>
      <c r="GU1084" s="52"/>
      <c r="HP1084" s="52"/>
      <c r="IK1084" s="52"/>
      <c r="JH1084" s="52"/>
      <c r="KC1084" s="52"/>
      <c r="KX1084" s="52"/>
      <c r="LS1084" s="52"/>
      <c r="MN1084" s="69"/>
      <c r="MR1084" s="139"/>
      <c r="MS1084" s="140"/>
    </row>
    <row r="1085" spans="3:357" s="53" customFormat="1" x14ac:dyDescent="0.15">
      <c r="C1085" s="54"/>
      <c r="G1085" s="55"/>
      <c r="H1085" s="55"/>
      <c r="AC1085" s="52"/>
      <c r="AX1085" s="52"/>
      <c r="CN1085" s="52"/>
      <c r="ED1085" s="52"/>
      <c r="EY1085" s="52"/>
      <c r="FT1085" s="52"/>
      <c r="GS1085" s="52"/>
      <c r="GT1085" s="52"/>
      <c r="GU1085" s="52"/>
      <c r="HP1085" s="52"/>
      <c r="IK1085" s="52"/>
      <c r="JH1085" s="52"/>
      <c r="KC1085" s="52"/>
      <c r="KX1085" s="52"/>
      <c r="LS1085" s="52"/>
      <c r="MN1085" s="69"/>
      <c r="MR1085" s="139"/>
      <c r="MS1085" s="140"/>
    </row>
    <row r="1086" spans="3:357" s="53" customFormat="1" x14ac:dyDescent="0.15">
      <c r="C1086" s="54"/>
      <c r="G1086" s="55"/>
      <c r="H1086" s="55"/>
      <c r="AC1086" s="52"/>
      <c r="AX1086" s="52"/>
      <c r="CN1086" s="52"/>
      <c r="ED1086" s="52"/>
      <c r="EY1086" s="52"/>
      <c r="FT1086" s="52"/>
      <c r="GS1086" s="52"/>
      <c r="GT1086" s="52"/>
      <c r="GU1086" s="52"/>
      <c r="HP1086" s="52"/>
      <c r="IK1086" s="52"/>
      <c r="JH1086" s="52"/>
      <c r="KC1086" s="52"/>
      <c r="KX1086" s="52"/>
      <c r="LS1086" s="52"/>
      <c r="MN1086" s="69"/>
      <c r="MR1086" s="139"/>
      <c r="MS1086" s="140"/>
    </row>
    <row r="1087" spans="3:357" s="53" customFormat="1" x14ac:dyDescent="0.15">
      <c r="C1087" s="54"/>
      <c r="G1087" s="55"/>
      <c r="H1087" s="55"/>
      <c r="AC1087" s="52"/>
      <c r="AX1087" s="52"/>
      <c r="CN1087" s="52"/>
      <c r="ED1087" s="52"/>
      <c r="EY1087" s="52"/>
      <c r="FT1087" s="52"/>
      <c r="GS1087" s="52"/>
      <c r="GT1087" s="52"/>
      <c r="GU1087" s="52"/>
      <c r="HP1087" s="52"/>
      <c r="IK1087" s="52"/>
      <c r="JH1087" s="52"/>
      <c r="KC1087" s="52"/>
      <c r="KX1087" s="52"/>
      <c r="LS1087" s="52"/>
      <c r="MN1087" s="69"/>
      <c r="MR1087" s="139"/>
      <c r="MS1087" s="140"/>
    </row>
    <row r="1088" spans="3:357" s="53" customFormat="1" x14ac:dyDescent="0.15">
      <c r="C1088" s="54"/>
      <c r="G1088" s="55"/>
      <c r="H1088" s="55"/>
      <c r="AC1088" s="52"/>
      <c r="AX1088" s="52"/>
      <c r="CN1088" s="52"/>
      <c r="ED1088" s="52"/>
      <c r="EY1088" s="52"/>
      <c r="FT1088" s="52"/>
      <c r="GS1088" s="52"/>
      <c r="GT1088" s="52"/>
      <c r="GU1088" s="52"/>
      <c r="HP1088" s="52"/>
      <c r="IK1088" s="52"/>
      <c r="JH1088" s="52"/>
      <c r="KC1088" s="52"/>
      <c r="KX1088" s="52"/>
      <c r="LS1088" s="52"/>
      <c r="MN1088" s="69"/>
      <c r="MR1088" s="139"/>
      <c r="MS1088" s="140"/>
    </row>
    <row r="1089" spans="3:357" s="53" customFormat="1" x14ac:dyDescent="0.15">
      <c r="C1089" s="54"/>
      <c r="G1089" s="55"/>
      <c r="H1089" s="55"/>
      <c r="AC1089" s="52"/>
      <c r="AX1089" s="52"/>
      <c r="CN1089" s="52"/>
      <c r="ED1089" s="52"/>
      <c r="EY1089" s="52"/>
      <c r="FT1089" s="52"/>
      <c r="GS1089" s="52"/>
      <c r="GT1089" s="52"/>
      <c r="GU1089" s="52"/>
      <c r="HP1089" s="52"/>
      <c r="IK1089" s="52"/>
      <c r="JH1089" s="52"/>
      <c r="KC1089" s="52"/>
      <c r="KX1089" s="52"/>
      <c r="LS1089" s="52"/>
      <c r="MN1089" s="69"/>
      <c r="MR1089" s="139"/>
      <c r="MS1089" s="140"/>
    </row>
    <row r="1090" spans="3:357" s="53" customFormat="1" x14ac:dyDescent="0.15">
      <c r="C1090" s="54"/>
      <c r="G1090" s="55"/>
      <c r="H1090" s="55"/>
      <c r="AC1090" s="52"/>
      <c r="AX1090" s="52"/>
      <c r="CN1090" s="52"/>
      <c r="ED1090" s="52"/>
      <c r="EY1090" s="52"/>
      <c r="FT1090" s="52"/>
      <c r="GS1090" s="52"/>
      <c r="GT1090" s="52"/>
      <c r="GU1090" s="52"/>
      <c r="HP1090" s="52"/>
      <c r="IK1090" s="52"/>
      <c r="JH1090" s="52"/>
      <c r="KC1090" s="52"/>
      <c r="KX1090" s="52"/>
      <c r="LS1090" s="52"/>
      <c r="MN1090" s="69"/>
      <c r="MR1090" s="139"/>
      <c r="MS1090" s="140"/>
    </row>
    <row r="1091" spans="3:357" s="53" customFormat="1" x14ac:dyDescent="0.15">
      <c r="C1091" s="54"/>
      <c r="G1091" s="55"/>
      <c r="H1091" s="55"/>
      <c r="AC1091" s="52"/>
      <c r="AX1091" s="52"/>
      <c r="CN1091" s="52"/>
      <c r="ED1091" s="52"/>
      <c r="EY1091" s="52"/>
      <c r="FT1091" s="52"/>
      <c r="GS1091" s="52"/>
      <c r="GT1091" s="52"/>
      <c r="GU1091" s="52"/>
      <c r="HP1091" s="52"/>
      <c r="IK1091" s="52"/>
      <c r="JH1091" s="52"/>
      <c r="KC1091" s="52"/>
      <c r="KX1091" s="52"/>
      <c r="LS1091" s="52"/>
      <c r="MN1091" s="69"/>
      <c r="MR1091" s="139"/>
      <c r="MS1091" s="140"/>
    </row>
    <row r="1092" spans="3:357" s="53" customFormat="1" x14ac:dyDescent="0.15">
      <c r="C1092" s="54"/>
      <c r="G1092" s="55"/>
      <c r="H1092" s="55"/>
      <c r="AC1092" s="52"/>
      <c r="AX1092" s="52"/>
      <c r="CN1092" s="52"/>
      <c r="ED1092" s="52"/>
      <c r="EY1092" s="52"/>
      <c r="FT1092" s="52"/>
      <c r="GS1092" s="52"/>
      <c r="GT1092" s="52"/>
      <c r="GU1092" s="52"/>
      <c r="HP1092" s="52"/>
      <c r="IK1092" s="52"/>
      <c r="JH1092" s="52"/>
      <c r="KC1092" s="52"/>
      <c r="KX1092" s="52"/>
      <c r="LS1092" s="52"/>
      <c r="MN1092" s="69"/>
      <c r="MR1092" s="139"/>
      <c r="MS1092" s="140"/>
    </row>
    <row r="1093" spans="3:357" s="53" customFormat="1" x14ac:dyDescent="0.15">
      <c r="C1093" s="54"/>
      <c r="G1093" s="55"/>
      <c r="H1093" s="55"/>
      <c r="AC1093" s="52"/>
      <c r="AX1093" s="52"/>
      <c r="CN1093" s="52"/>
      <c r="ED1093" s="52"/>
      <c r="EY1093" s="52"/>
      <c r="FT1093" s="52"/>
      <c r="GS1093" s="52"/>
      <c r="GT1093" s="52"/>
      <c r="GU1093" s="52"/>
      <c r="HP1093" s="52"/>
      <c r="IK1093" s="52"/>
      <c r="JH1093" s="52"/>
      <c r="KC1093" s="52"/>
      <c r="KX1093" s="52"/>
      <c r="LS1093" s="52"/>
      <c r="MN1093" s="69"/>
      <c r="MR1093" s="139"/>
      <c r="MS1093" s="140"/>
    </row>
    <row r="1094" spans="3:357" s="53" customFormat="1" x14ac:dyDescent="0.15">
      <c r="C1094" s="54"/>
      <c r="G1094" s="55"/>
      <c r="H1094" s="55"/>
      <c r="AC1094" s="52"/>
      <c r="AX1094" s="52"/>
      <c r="CN1094" s="52"/>
      <c r="ED1094" s="52"/>
      <c r="EY1094" s="52"/>
      <c r="FT1094" s="52"/>
      <c r="GS1094" s="52"/>
      <c r="GT1094" s="52"/>
      <c r="GU1094" s="52"/>
      <c r="HP1094" s="52"/>
      <c r="IK1094" s="52"/>
      <c r="JH1094" s="52"/>
      <c r="KC1094" s="52"/>
      <c r="KX1094" s="52"/>
      <c r="LS1094" s="52"/>
      <c r="MN1094" s="69"/>
      <c r="MR1094" s="139"/>
      <c r="MS1094" s="140"/>
    </row>
    <row r="1095" spans="3:357" s="53" customFormat="1" x14ac:dyDescent="0.15">
      <c r="C1095" s="54"/>
      <c r="G1095" s="55"/>
      <c r="H1095" s="55"/>
      <c r="AC1095" s="52"/>
      <c r="AX1095" s="52"/>
      <c r="CN1095" s="52"/>
      <c r="ED1095" s="52"/>
      <c r="EY1095" s="52"/>
      <c r="FT1095" s="52"/>
      <c r="GS1095" s="52"/>
      <c r="GT1095" s="52"/>
      <c r="GU1095" s="52"/>
      <c r="HP1095" s="52"/>
      <c r="IK1095" s="52"/>
      <c r="JH1095" s="52"/>
      <c r="KC1095" s="52"/>
      <c r="KX1095" s="52"/>
      <c r="LS1095" s="52"/>
      <c r="MN1095" s="69"/>
      <c r="MR1095" s="139"/>
      <c r="MS1095" s="140"/>
    </row>
    <row r="1096" spans="3:357" s="53" customFormat="1" x14ac:dyDescent="0.15">
      <c r="C1096" s="54"/>
      <c r="G1096" s="55"/>
      <c r="H1096" s="55"/>
      <c r="AC1096" s="52"/>
      <c r="AX1096" s="52"/>
      <c r="CN1096" s="52"/>
      <c r="ED1096" s="52"/>
      <c r="EY1096" s="52"/>
      <c r="FT1096" s="52"/>
      <c r="GS1096" s="52"/>
      <c r="GT1096" s="52"/>
      <c r="GU1096" s="52"/>
      <c r="HP1096" s="52"/>
      <c r="IK1096" s="52"/>
      <c r="JH1096" s="52"/>
      <c r="KC1096" s="52"/>
      <c r="KX1096" s="52"/>
      <c r="LS1096" s="52"/>
      <c r="MN1096" s="69"/>
      <c r="MR1096" s="139"/>
      <c r="MS1096" s="140"/>
    </row>
    <row r="1097" spans="3:357" s="53" customFormat="1" x14ac:dyDescent="0.15">
      <c r="C1097" s="54"/>
      <c r="G1097" s="55"/>
      <c r="H1097" s="55"/>
      <c r="AC1097" s="52"/>
      <c r="AX1097" s="52"/>
      <c r="CN1097" s="52"/>
      <c r="ED1097" s="52"/>
      <c r="EY1097" s="52"/>
      <c r="FT1097" s="52"/>
      <c r="GS1097" s="52"/>
      <c r="GT1097" s="52"/>
      <c r="GU1097" s="52"/>
      <c r="HP1097" s="52"/>
      <c r="IK1097" s="52"/>
      <c r="JH1097" s="52"/>
      <c r="KC1097" s="52"/>
      <c r="KX1097" s="52"/>
      <c r="LS1097" s="52"/>
      <c r="MN1097" s="69"/>
      <c r="MR1097" s="139"/>
      <c r="MS1097" s="140"/>
    </row>
    <row r="1098" spans="3:357" s="53" customFormat="1" x14ac:dyDescent="0.15">
      <c r="C1098" s="54"/>
      <c r="G1098" s="55"/>
      <c r="H1098" s="55"/>
      <c r="AC1098" s="52"/>
      <c r="AX1098" s="52"/>
      <c r="CN1098" s="52"/>
      <c r="ED1098" s="52"/>
      <c r="EY1098" s="52"/>
      <c r="FT1098" s="52"/>
      <c r="GS1098" s="52"/>
      <c r="GT1098" s="52"/>
      <c r="GU1098" s="52"/>
      <c r="HP1098" s="52"/>
      <c r="IK1098" s="52"/>
      <c r="JH1098" s="52"/>
      <c r="KC1098" s="52"/>
      <c r="KX1098" s="52"/>
      <c r="LS1098" s="52"/>
      <c r="MN1098" s="69"/>
      <c r="MR1098" s="139"/>
      <c r="MS1098" s="140"/>
    </row>
    <row r="1099" spans="3:357" s="53" customFormat="1" x14ac:dyDescent="0.15">
      <c r="C1099" s="54"/>
      <c r="G1099" s="55"/>
      <c r="H1099" s="55"/>
      <c r="AC1099" s="52"/>
      <c r="AX1099" s="52"/>
      <c r="CN1099" s="52"/>
      <c r="ED1099" s="52"/>
      <c r="EY1099" s="52"/>
      <c r="FT1099" s="52"/>
      <c r="GS1099" s="52"/>
      <c r="GT1099" s="52"/>
      <c r="GU1099" s="52"/>
      <c r="HP1099" s="52"/>
      <c r="IK1099" s="52"/>
      <c r="JH1099" s="52"/>
      <c r="KC1099" s="52"/>
      <c r="KX1099" s="52"/>
      <c r="LS1099" s="52"/>
      <c r="MN1099" s="69"/>
      <c r="MR1099" s="139"/>
      <c r="MS1099" s="140"/>
    </row>
    <row r="1100" spans="3:357" s="53" customFormat="1" x14ac:dyDescent="0.15">
      <c r="C1100" s="54"/>
      <c r="G1100" s="55"/>
      <c r="H1100" s="55"/>
      <c r="AC1100" s="52"/>
      <c r="AX1100" s="52"/>
      <c r="CN1100" s="52"/>
      <c r="ED1100" s="52"/>
      <c r="EY1100" s="52"/>
      <c r="FT1100" s="52"/>
      <c r="GS1100" s="52"/>
      <c r="GT1100" s="52"/>
      <c r="GU1100" s="52"/>
      <c r="HP1100" s="52"/>
      <c r="IK1100" s="52"/>
      <c r="JH1100" s="52"/>
      <c r="KC1100" s="52"/>
      <c r="KX1100" s="52"/>
      <c r="LS1100" s="52"/>
      <c r="MN1100" s="69"/>
      <c r="MR1100" s="139"/>
      <c r="MS1100" s="140"/>
    </row>
    <row r="1101" spans="3:357" s="53" customFormat="1" x14ac:dyDescent="0.15">
      <c r="C1101" s="54"/>
      <c r="G1101" s="55"/>
      <c r="H1101" s="55"/>
      <c r="AC1101" s="52"/>
      <c r="AX1101" s="52"/>
      <c r="CN1101" s="52"/>
      <c r="ED1101" s="52"/>
      <c r="EY1101" s="52"/>
      <c r="FT1101" s="52"/>
      <c r="GS1101" s="52"/>
      <c r="GT1101" s="52"/>
      <c r="GU1101" s="52"/>
      <c r="HP1101" s="52"/>
      <c r="IK1101" s="52"/>
      <c r="JH1101" s="52"/>
      <c r="KC1101" s="52"/>
      <c r="KX1101" s="52"/>
      <c r="LS1101" s="52"/>
      <c r="MN1101" s="69"/>
      <c r="MR1101" s="139"/>
      <c r="MS1101" s="140"/>
    </row>
    <row r="1102" spans="3:357" s="53" customFormat="1" x14ac:dyDescent="0.15">
      <c r="C1102" s="54"/>
      <c r="G1102" s="55"/>
      <c r="H1102" s="55"/>
      <c r="AC1102" s="52"/>
      <c r="AX1102" s="52"/>
      <c r="CN1102" s="52"/>
      <c r="ED1102" s="52"/>
      <c r="EY1102" s="52"/>
      <c r="FT1102" s="52"/>
      <c r="GS1102" s="52"/>
      <c r="GT1102" s="52"/>
      <c r="GU1102" s="52"/>
      <c r="HP1102" s="52"/>
      <c r="IK1102" s="52"/>
      <c r="JH1102" s="52"/>
      <c r="KC1102" s="52"/>
      <c r="KX1102" s="52"/>
      <c r="LS1102" s="52"/>
      <c r="MN1102" s="69"/>
      <c r="MR1102" s="139"/>
      <c r="MS1102" s="140"/>
    </row>
    <row r="1103" spans="3:357" s="53" customFormat="1" x14ac:dyDescent="0.15">
      <c r="C1103" s="54"/>
      <c r="G1103" s="55"/>
      <c r="H1103" s="55"/>
      <c r="AC1103" s="52"/>
      <c r="AX1103" s="52"/>
      <c r="CN1103" s="52"/>
      <c r="ED1103" s="52"/>
      <c r="EY1103" s="52"/>
      <c r="FT1103" s="52"/>
      <c r="GS1103" s="52"/>
      <c r="GT1103" s="52"/>
      <c r="GU1103" s="52"/>
      <c r="HP1103" s="52"/>
      <c r="IK1103" s="52"/>
      <c r="JH1103" s="52"/>
      <c r="KC1103" s="52"/>
      <c r="KX1103" s="52"/>
      <c r="LS1103" s="52"/>
      <c r="MN1103" s="69"/>
      <c r="MR1103" s="139"/>
      <c r="MS1103" s="140"/>
    </row>
    <row r="1104" spans="3:357" s="53" customFormat="1" x14ac:dyDescent="0.15">
      <c r="C1104" s="54"/>
      <c r="G1104" s="55"/>
      <c r="H1104" s="55"/>
      <c r="AC1104" s="52"/>
      <c r="AX1104" s="52"/>
      <c r="CN1104" s="52"/>
      <c r="ED1104" s="52"/>
      <c r="EY1104" s="52"/>
      <c r="FT1104" s="52"/>
      <c r="GS1104" s="52"/>
      <c r="GT1104" s="52"/>
      <c r="GU1104" s="52"/>
      <c r="HP1104" s="52"/>
      <c r="IK1104" s="52"/>
      <c r="JH1104" s="52"/>
      <c r="KC1104" s="52"/>
      <c r="KX1104" s="52"/>
      <c r="LS1104" s="52"/>
      <c r="MN1104" s="69"/>
      <c r="MR1104" s="139"/>
      <c r="MS1104" s="140"/>
    </row>
    <row r="1105" spans="3:357" s="53" customFormat="1" x14ac:dyDescent="0.15">
      <c r="C1105" s="54"/>
      <c r="G1105" s="55"/>
      <c r="H1105" s="55"/>
      <c r="AC1105" s="52"/>
      <c r="AX1105" s="52"/>
      <c r="CN1105" s="52"/>
      <c r="ED1105" s="52"/>
      <c r="EY1105" s="52"/>
      <c r="FT1105" s="52"/>
      <c r="GS1105" s="52"/>
      <c r="GT1105" s="52"/>
      <c r="GU1105" s="52"/>
      <c r="HP1105" s="52"/>
      <c r="IK1105" s="52"/>
      <c r="JH1105" s="52"/>
      <c r="KC1105" s="52"/>
      <c r="KX1105" s="52"/>
      <c r="LS1105" s="52"/>
      <c r="MN1105" s="69"/>
      <c r="MR1105" s="139"/>
      <c r="MS1105" s="140"/>
    </row>
    <row r="1106" spans="3:357" s="53" customFormat="1" x14ac:dyDescent="0.15">
      <c r="C1106" s="54"/>
      <c r="G1106" s="55"/>
      <c r="H1106" s="55"/>
      <c r="AC1106" s="52"/>
      <c r="AX1106" s="52"/>
      <c r="CN1106" s="52"/>
      <c r="ED1106" s="52"/>
      <c r="EY1106" s="52"/>
      <c r="FT1106" s="52"/>
      <c r="GS1106" s="52"/>
      <c r="GT1106" s="52"/>
      <c r="GU1106" s="52"/>
      <c r="HP1106" s="52"/>
      <c r="IK1106" s="52"/>
      <c r="JH1106" s="52"/>
      <c r="KC1106" s="52"/>
      <c r="KX1106" s="52"/>
      <c r="LS1106" s="52"/>
      <c r="MN1106" s="69"/>
      <c r="MR1106" s="139"/>
      <c r="MS1106" s="140"/>
    </row>
    <row r="1107" spans="3:357" s="53" customFormat="1" x14ac:dyDescent="0.15">
      <c r="C1107" s="54"/>
      <c r="G1107" s="55"/>
      <c r="H1107" s="55"/>
      <c r="AC1107" s="52"/>
      <c r="AX1107" s="52"/>
      <c r="CN1107" s="52"/>
      <c r="ED1107" s="52"/>
      <c r="EY1107" s="52"/>
      <c r="FT1107" s="52"/>
      <c r="GS1107" s="52"/>
      <c r="GT1107" s="52"/>
      <c r="GU1107" s="52"/>
      <c r="HP1107" s="52"/>
      <c r="IK1107" s="52"/>
      <c r="JH1107" s="52"/>
      <c r="KC1107" s="52"/>
      <c r="KX1107" s="52"/>
      <c r="LS1107" s="52"/>
      <c r="MN1107" s="69"/>
      <c r="MR1107" s="139"/>
      <c r="MS1107" s="140"/>
    </row>
    <row r="1108" spans="3:357" s="53" customFormat="1" x14ac:dyDescent="0.15">
      <c r="C1108" s="54"/>
      <c r="G1108" s="55"/>
      <c r="H1108" s="55"/>
      <c r="AC1108" s="52"/>
      <c r="AX1108" s="52"/>
      <c r="CN1108" s="52"/>
      <c r="ED1108" s="52"/>
      <c r="EY1108" s="52"/>
      <c r="FT1108" s="52"/>
      <c r="GS1108" s="52"/>
      <c r="GT1108" s="52"/>
      <c r="GU1108" s="52"/>
      <c r="HP1108" s="52"/>
      <c r="IK1108" s="52"/>
      <c r="JH1108" s="52"/>
      <c r="KC1108" s="52"/>
      <c r="KX1108" s="52"/>
      <c r="LS1108" s="52"/>
      <c r="MN1108" s="69"/>
      <c r="MR1108" s="139"/>
      <c r="MS1108" s="140"/>
    </row>
    <row r="1109" spans="3:357" s="53" customFormat="1" x14ac:dyDescent="0.15">
      <c r="C1109" s="54"/>
      <c r="G1109" s="55"/>
      <c r="H1109" s="55"/>
      <c r="AC1109" s="52"/>
      <c r="AX1109" s="52"/>
      <c r="CN1109" s="52"/>
      <c r="ED1109" s="52"/>
      <c r="EY1109" s="52"/>
      <c r="FT1109" s="52"/>
      <c r="GS1109" s="52"/>
      <c r="GT1109" s="52"/>
      <c r="GU1109" s="52"/>
      <c r="HP1109" s="52"/>
      <c r="IK1109" s="52"/>
      <c r="JH1109" s="52"/>
      <c r="KC1109" s="52"/>
      <c r="KX1109" s="52"/>
      <c r="LS1109" s="52"/>
      <c r="MN1109" s="69"/>
      <c r="MR1109" s="139"/>
      <c r="MS1109" s="140"/>
    </row>
    <row r="1110" spans="3:357" s="53" customFormat="1" x14ac:dyDescent="0.15">
      <c r="C1110" s="54"/>
      <c r="G1110" s="55"/>
      <c r="H1110" s="55"/>
      <c r="AC1110" s="52"/>
      <c r="AX1110" s="52"/>
      <c r="CN1110" s="52"/>
      <c r="ED1110" s="52"/>
      <c r="EY1110" s="52"/>
      <c r="FT1110" s="52"/>
      <c r="GS1110" s="52"/>
      <c r="GT1110" s="52"/>
      <c r="GU1110" s="52"/>
      <c r="HP1110" s="52"/>
      <c r="IK1110" s="52"/>
      <c r="JH1110" s="52"/>
      <c r="KC1110" s="52"/>
      <c r="KX1110" s="52"/>
      <c r="LS1110" s="52"/>
      <c r="MN1110" s="69"/>
      <c r="MR1110" s="139"/>
      <c r="MS1110" s="140"/>
    </row>
    <row r="1111" spans="3:357" s="53" customFormat="1" x14ac:dyDescent="0.15">
      <c r="C1111" s="54"/>
      <c r="G1111" s="55"/>
      <c r="H1111" s="55"/>
      <c r="AC1111" s="52"/>
      <c r="AX1111" s="52"/>
      <c r="CN1111" s="52"/>
      <c r="ED1111" s="52"/>
      <c r="EY1111" s="52"/>
      <c r="FT1111" s="52"/>
      <c r="GS1111" s="52"/>
      <c r="GT1111" s="52"/>
      <c r="GU1111" s="52"/>
      <c r="HP1111" s="52"/>
      <c r="IK1111" s="52"/>
      <c r="JH1111" s="52"/>
      <c r="KC1111" s="52"/>
      <c r="KX1111" s="52"/>
      <c r="LS1111" s="52"/>
      <c r="MN1111" s="69"/>
      <c r="MR1111" s="139"/>
      <c r="MS1111" s="140"/>
    </row>
    <row r="1112" spans="3:357" s="53" customFormat="1" x14ac:dyDescent="0.15">
      <c r="C1112" s="54"/>
      <c r="G1112" s="55"/>
      <c r="H1112" s="55"/>
      <c r="AC1112" s="52"/>
      <c r="AX1112" s="52"/>
      <c r="CN1112" s="52"/>
      <c r="ED1112" s="52"/>
      <c r="EY1112" s="52"/>
      <c r="FT1112" s="52"/>
      <c r="GS1112" s="52"/>
      <c r="GT1112" s="52"/>
      <c r="GU1112" s="52"/>
      <c r="HP1112" s="52"/>
      <c r="IK1112" s="52"/>
      <c r="JH1112" s="52"/>
      <c r="KC1112" s="52"/>
      <c r="KX1112" s="52"/>
      <c r="LS1112" s="52"/>
      <c r="MN1112" s="69"/>
      <c r="MR1112" s="139"/>
      <c r="MS1112" s="140"/>
    </row>
    <row r="1113" spans="3:357" s="53" customFormat="1" x14ac:dyDescent="0.15">
      <c r="C1113" s="54"/>
      <c r="G1113" s="55"/>
      <c r="H1113" s="55"/>
      <c r="AC1113" s="52"/>
      <c r="AX1113" s="52"/>
      <c r="CN1113" s="52"/>
      <c r="ED1113" s="52"/>
      <c r="EY1113" s="52"/>
      <c r="FT1113" s="52"/>
      <c r="GS1113" s="52"/>
      <c r="GT1113" s="52"/>
      <c r="GU1113" s="52"/>
      <c r="HP1113" s="52"/>
      <c r="IK1113" s="52"/>
      <c r="JH1113" s="52"/>
      <c r="KC1113" s="52"/>
      <c r="KX1113" s="52"/>
      <c r="LS1113" s="52"/>
      <c r="MN1113" s="69"/>
      <c r="MR1113" s="139"/>
      <c r="MS1113" s="140"/>
    </row>
    <row r="1114" spans="3:357" s="53" customFormat="1" x14ac:dyDescent="0.15">
      <c r="C1114" s="54"/>
      <c r="G1114" s="55"/>
      <c r="H1114" s="55"/>
      <c r="AC1114" s="52"/>
      <c r="AX1114" s="52"/>
      <c r="CN1114" s="52"/>
      <c r="ED1114" s="52"/>
      <c r="EY1114" s="52"/>
      <c r="FT1114" s="52"/>
      <c r="GS1114" s="52"/>
      <c r="GT1114" s="52"/>
      <c r="GU1114" s="52"/>
      <c r="HP1114" s="52"/>
      <c r="IK1114" s="52"/>
      <c r="JH1114" s="52"/>
      <c r="KC1114" s="52"/>
      <c r="KX1114" s="52"/>
      <c r="LS1114" s="52"/>
      <c r="MN1114" s="69"/>
      <c r="MR1114" s="139"/>
      <c r="MS1114" s="140"/>
    </row>
    <row r="1115" spans="3:357" s="53" customFormat="1" x14ac:dyDescent="0.15">
      <c r="C1115" s="54"/>
      <c r="G1115" s="55"/>
      <c r="H1115" s="55"/>
      <c r="AC1115" s="52"/>
      <c r="AX1115" s="52"/>
      <c r="CN1115" s="52"/>
      <c r="ED1115" s="52"/>
      <c r="EY1115" s="52"/>
      <c r="FT1115" s="52"/>
      <c r="GS1115" s="52"/>
      <c r="GT1115" s="52"/>
      <c r="GU1115" s="52"/>
      <c r="HP1115" s="52"/>
      <c r="IK1115" s="52"/>
      <c r="JH1115" s="52"/>
      <c r="KC1115" s="52"/>
      <c r="KX1115" s="52"/>
      <c r="LS1115" s="52"/>
      <c r="MN1115" s="69"/>
      <c r="MR1115" s="139"/>
      <c r="MS1115" s="140"/>
    </row>
    <row r="1116" spans="3:357" s="53" customFormat="1" x14ac:dyDescent="0.15">
      <c r="C1116" s="54"/>
      <c r="G1116" s="55"/>
      <c r="H1116" s="55"/>
      <c r="AC1116" s="52"/>
      <c r="AX1116" s="52"/>
      <c r="CN1116" s="52"/>
      <c r="ED1116" s="52"/>
      <c r="EY1116" s="52"/>
      <c r="FT1116" s="52"/>
      <c r="GS1116" s="52"/>
      <c r="GT1116" s="52"/>
      <c r="GU1116" s="52"/>
      <c r="HP1116" s="52"/>
      <c r="IK1116" s="52"/>
      <c r="JH1116" s="52"/>
      <c r="KC1116" s="52"/>
      <c r="KX1116" s="52"/>
      <c r="LS1116" s="52"/>
      <c r="MN1116" s="69"/>
      <c r="MR1116" s="139"/>
      <c r="MS1116" s="140"/>
    </row>
    <row r="1117" spans="3:357" s="53" customFormat="1" x14ac:dyDescent="0.15">
      <c r="C1117" s="54"/>
      <c r="G1117" s="55"/>
      <c r="H1117" s="55"/>
      <c r="AC1117" s="52"/>
      <c r="AX1117" s="52"/>
      <c r="CN1117" s="52"/>
      <c r="ED1117" s="52"/>
      <c r="EY1117" s="52"/>
      <c r="FT1117" s="52"/>
      <c r="GS1117" s="52"/>
      <c r="GT1117" s="52"/>
      <c r="GU1117" s="52"/>
      <c r="HP1117" s="52"/>
      <c r="IK1117" s="52"/>
      <c r="JH1117" s="52"/>
      <c r="KC1117" s="52"/>
      <c r="KX1117" s="52"/>
      <c r="LS1117" s="52"/>
      <c r="MN1117" s="69"/>
      <c r="MR1117" s="139"/>
      <c r="MS1117" s="140"/>
    </row>
    <row r="1118" spans="3:357" s="53" customFormat="1" x14ac:dyDescent="0.15">
      <c r="C1118" s="54"/>
      <c r="G1118" s="55"/>
      <c r="H1118" s="55"/>
      <c r="AC1118" s="52"/>
      <c r="AX1118" s="52"/>
      <c r="CN1118" s="52"/>
      <c r="ED1118" s="52"/>
      <c r="EY1118" s="52"/>
      <c r="FT1118" s="52"/>
      <c r="GS1118" s="52"/>
      <c r="GT1118" s="52"/>
      <c r="GU1118" s="52"/>
      <c r="HP1118" s="52"/>
      <c r="IK1118" s="52"/>
      <c r="JH1118" s="52"/>
      <c r="KC1118" s="52"/>
      <c r="KX1118" s="52"/>
      <c r="LS1118" s="52"/>
      <c r="MN1118" s="69"/>
      <c r="MR1118" s="139"/>
      <c r="MS1118" s="140"/>
    </row>
    <row r="1119" spans="3:357" s="53" customFormat="1" x14ac:dyDescent="0.15">
      <c r="C1119" s="54"/>
      <c r="G1119" s="55"/>
      <c r="H1119" s="55"/>
      <c r="AC1119" s="52"/>
      <c r="AX1119" s="52"/>
      <c r="CN1119" s="52"/>
      <c r="ED1119" s="52"/>
      <c r="EY1119" s="52"/>
      <c r="FT1119" s="52"/>
      <c r="GS1119" s="52"/>
      <c r="GT1119" s="52"/>
      <c r="GU1119" s="52"/>
      <c r="HP1119" s="52"/>
      <c r="IK1119" s="52"/>
      <c r="JH1119" s="52"/>
      <c r="KC1119" s="52"/>
      <c r="KX1119" s="52"/>
      <c r="LS1119" s="52"/>
      <c r="MN1119" s="69"/>
      <c r="MR1119" s="139"/>
      <c r="MS1119" s="140"/>
    </row>
    <row r="1120" spans="3:357" s="53" customFormat="1" x14ac:dyDescent="0.15">
      <c r="C1120" s="54"/>
      <c r="G1120" s="55"/>
      <c r="H1120" s="55"/>
      <c r="AC1120" s="52"/>
      <c r="AX1120" s="52"/>
      <c r="CN1120" s="52"/>
      <c r="ED1120" s="52"/>
      <c r="EY1120" s="52"/>
      <c r="FT1120" s="52"/>
      <c r="GS1120" s="52"/>
      <c r="GT1120" s="52"/>
      <c r="GU1120" s="52"/>
      <c r="HP1120" s="52"/>
      <c r="IK1120" s="52"/>
      <c r="JH1120" s="52"/>
      <c r="KC1120" s="52"/>
      <c r="KX1120" s="52"/>
      <c r="LS1120" s="52"/>
      <c r="MN1120" s="69"/>
      <c r="MR1120" s="139"/>
      <c r="MS1120" s="140"/>
    </row>
    <row r="1121" spans="3:357" s="53" customFormat="1" x14ac:dyDescent="0.15">
      <c r="C1121" s="54"/>
      <c r="G1121" s="55"/>
      <c r="H1121" s="55"/>
      <c r="AC1121" s="52"/>
      <c r="AX1121" s="52"/>
      <c r="CN1121" s="52"/>
      <c r="ED1121" s="52"/>
      <c r="EY1121" s="52"/>
      <c r="FT1121" s="52"/>
      <c r="GS1121" s="52"/>
      <c r="GT1121" s="52"/>
      <c r="GU1121" s="52"/>
      <c r="HP1121" s="52"/>
      <c r="IK1121" s="52"/>
      <c r="JH1121" s="52"/>
      <c r="KC1121" s="52"/>
      <c r="KX1121" s="52"/>
      <c r="LS1121" s="52"/>
      <c r="MN1121" s="69"/>
      <c r="MR1121" s="139"/>
      <c r="MS1121" s="140"/>
    </row>
    <row r="1122" spans="3:357" s="53" customFormat="1" x14ac:dyDescent="0.15">
      <c r="C1122" s="54"/>
      <c r="G1122" s="55"/>
      <c r="H1122" s="55"/>
      <c r="AC1122" s="52"/>
      <c r="AX1122" s="52"/>
      <c r="CN1122" s="52"/>
      <c r="ED1122" s="52"/>
      <c r="EY1122" s="52"/>
      <c r="FT1122" s="52"/>
      <c r="GS1122" s="52"/>
      <c r="GT1122" s="52"/>
      <c r="GU1122" s="52"/>
      <c r="HP1122" s="52"/>
      <c r="IK1122" s="52"/>
      <c r="JH1122" s="52"/>
      <c r="KC1122" s="52"/>
      <c r="KX1122" s="52"/>
      <c r="LS1122" s="52"/>
      <c r="MN1122" s="69"/>
      <c r="MR1122" s="139"/>
      <c r="MS1122" s="140"/>
    </row>
    <row r="1123" spans="3:357" s="53" customFormat="1" x14ac:dyDescent="0.15">
      <c r="C1123" s="54"/>
      <c r="G1123" s="55"/>
      <c r="H1123" s="55"/>
      <c r="AC1123" s="52"/>
      <c r="AX1123" s="52"/>
      <c r="CN1123" s="52"/>
      <c r="ED1123" s="52"/>
      <c r="EY1123" s="52"/>
      <c r="FT1123" s="52"/>
      <c r="GS1123" s="52"/>
      <c r="GT1123" s="52"/>
      <c r="GU1123" s="52"/>
      <c r="HP1123" s="52"/>
      <c r="IK1123" s="52"/>
      <c r="JH1123" s="52"/>
      <c r="KC1123" s="52"/>
      <c r="KX1123" s="52"/>
      <c r="LS1123" s="52"/>
      <c r="MN1123" s="69"/>
      <c r="MR1123" s="139"/>
      <c r="MS1123" s="140"/>
    </row>
    <row r="1124" spans="3:357" s="53" customFormat="1" x14ac:dyDescent="0.15">
      <c r="C1124" s="54"/>
      <c r="G1124" s="55"/>
      <c r="H1124" s="55"/>
      <c r="AC1124" s="52"/>
      <c r="AX1124" s="52"/>
      <c r="CN1124" s="52"/>
      <c r="ED1124" s="52"/>
      <c r="EY1124" s="52"/>
      <c r="FT1124" s="52"/>
      <c r="GS1124" s="52"/>
      <c r="GT1124" s="52"/>
      <c r="GU1124" s="52"/>
      <c r="HP1124" s="52"/>
      <c r="IK1124" s="52"/>
      <c r="JH1124" s="52"/>
      <c r="KC1124" s="52"/>
      <c r="KX1124" s="52"/>
      <c r="LS1124" s="52"/>
      <c r="MN1124" s="69"/>
      <c r="MR1124" s="139"/>
      <c r="MS1124" s="140"/>
    </row>
    <row r="1125" spans="3:357" s="53" customFormat="1" x14ac:dyDescent="0.15">
      <c r="C1125" s="54"/>
      <c r="G1125" s="55"/>
      <c r="H1125" s="55"/>
      <c r="AC1125" s="52"/>
      <c r="AX1125" s="52"/>
      <c r="CN1125" s="52"/>
      <c r="ED1125" s="52"/>
      <c r="EY1125" s="52"/>
      <c r="FT1125" s="52"/>
      <c r="GS1125" s="52"/>
      <c r="GT1125" s="52"/>
      <c r="GU1125" s="52"/>
      <c r="HP1125" s="52"/>
      <c r="IK1125" s="52"/>
      <c r="JH1125" s="52"/>
      <c r="KC1125" s="52"/>
      <c r="KX1125" s="52"/>
      <c r="LS1125" s="52"/>
      <c r="MN1125" s="69"/>
      <c r="MR1125" s="139"/>
      <c r="MS1125" s="140"/>
    </row>
    <row r="1126" spans="3:357" s="53" customFormat="1" x14ac:dyDescent="0.15">
      <c r="C1126" s="54"/>
      <c r="G1126" s="55"/>
      <c r="H1126" s="55"/>
      <c r="AC1126" s="52"/>
      <c r="AX1126" s="52"/>
      <c r="CN1126" s="52"/>
      <c r="ED1126" s="52"/>
      <c r="EY1126" s="52"/>
      <c r="FT1126" s="52"/>
      <c r="GS1126" s="52"/>
      <c r="GT1126" s="52"/>
      <c r="GU1126" s="52"/>
      <c r="HP1126" s="52"/>
      <c r="IK1126" s="52"/>
      <c r="JH1126" s="52"/>
      <c r="KC1126" s="52"/>
      <c r="KX1126" s="52"/>
      <c r="LS1126" s="52"/>
      <c r="MN1126" s="69"/>
      <c r="MR1126" s="139"/>
      <c r="MS1126" s="140"/>
    </row>
    <row r="1127" spans="3:357" s="53" customFormat="1" x14ac:dyDescent="0.15">
      <c r="C1127" s="54"/>
      <c r="G1127" s="55"/>
      <c r="H1127" s="55"/>
      <c r="AC1127" s="52"/>
      <c r="AX1127" s="52"/>
      <c r="CN1127" s="52"/>
      <c r="ED1127" s="52"/>
      <c r="EY1127" s="52"/>
      <c r="FT1127" s="52"/>
      <c r="GS1127" s="52"/>
      <c r="GT1127" s="52"/>
      <c r="GU1127" s="52"/>
      <c r="HP1127" s="52"/>
      <c r="IK1127" s="52"/>
      <c r="JH1127" s="52"/>
      <c r="KC1127" s="52"/>
      <c r="KX1127" s="52"/>
      <c r="LS1127" s="52"/>
      <c r="MN1127" s="69"/>
      <c r="MR1127" s="139"/>
      <c r="MS1127" s="140"/>
    </row>
    <row r="1128" spans="3:357" s="53" customFormat="1" x14ac:dyDescent="0.15">
      <c r="C1128" s="54"/>
      <c r="G1128" s="55"/>
      <c r="H1128" s="55"/>
      <c r="AC1128" s="52"/>
      <c r="AX1128" s="52"/>
      <c r="CN1128" s="52"/>
      <c r="ED1128" s="52"/>
      <c r="EY1128" s="52"/>
      <c r="FT1128" s="52"/>
      <c r="GS1128" s="52"/>
      <c r="GT1128" s="52"/>
      <c r="GU1128" s="52"/>
      <c r="HP1128" s="52"/>
      <c r="IK1128" s="52"/>
      <c r="JH1128" s="52"/>
      <c r="KC1128" s="52"/>
      <c r="KX1128" s="52"/>
      <c r="LS1128" s="52"/>
      <c r="MN1128" s="69"/>
      <c r="MR1128" s="139"/>
      <c r="MS1128" s="140"/>
    </row>
    <row r="1129" spans="3:357" s="53" customFormat="1" x14ac:dyDescent="0.15">
      <c r="C1129" s="54"/>
      <c r="G1129" s="55"/>
      <c r="H1129" s="55"/>
      <c r="AC1129" s="52"/>
      <c r="AX1129" s="52"/>
      <c r="CN1129" s="52"/>
      <c r="ED1129" s="52"/>
      <c r="EY1129" s="52"/>
      <c r="FT1129" s="52"/>
      <c r="GS1129" s="52"/>
      <c r="GT1129" s="52"/>
      <c r="GU1129" s="52"/>
      <c r="HP1129" s="52"/>
      <c r="IK1129" s="52"/>
      <c r="JH1129" s="52"/>
      <c r="KC1129" s="52"/>
      <c r="KX1129" s="52"/>
      <c r="LS1129" s="52"/>
      <c r="MN1129" s="69"/>
      <c r="MR1129" s="139"/>
      <c r="MS1129" s="140"/>
    </row>
    <row r="1130" spans="3:357" s="53" customFormat="1" x14ac:dyDescent="0.15">
      <c r="C1130" s="54"/>
      <c r="G1130" s="55"/>
      <c r="H1130" s="55"/>
      <c r="AC1130" s="52"/>
      <c r="AX1130" s="52"/>
      <c r="CN1130" s="52"/>
      <c r="ED1130" s="52"/>
      <c r="EY1130" s="52"/>
      <c r="FT1130" s="52"/>
      <c r="GS1130" s="52"/>
      <c r="GT1130" s="52"/>
      <c r="GU1130" s="52"/>
      <c r="HP1130" s="52"/>
      <c r="IK1130" s="52"/>
      <c r="JH1130" s="52"/>
      <c r="KC1130" s="52"/>
      <c r="KX1130" s="52"/>
      <c r="LS1130" s="52"/>
      <c r="MN1130" s="69"/>
      <c r="MR1130" s="139"/>
      <c r="MS1130" s="140"/>
    </row>
    <row r="1131" spans="3:357" s="53" customFormat="1" x14ac:dyDescent="0.15">
      <c r="C1131" s="54"/>
      <c r="G1131" s="55"/>
      <c r="H1131" s="55"/>
      <c r="AC1131" s="52"/>
      <c r="AX1131" s="52"/>
      <c r="CN1131" s="52"/>
      <c r="ED1131" s="52"/>
      <c r="EY1131" s="52"/>
      <c r="FT1131" s="52"/>
      <c r="GS1131" s="52"/>
      <c r="GT1131" s="52"/>
      <c r="GU1131" s="52"/>
      <c r="HP1131" s="52"/>
      <c r="IK1131" s="52"/>
      <c r="JH1131" s="52"/>
      <c r="KC1131" s="52"/>
      <c r="KX1131" s="52"/>
      <c r="LS1131" s="52"/>
      <c r="MN1131" s="69"/>
      <c r="MR1131" s="139"/>
      <c r="MS1131" s="140"/>
    </row>
    <row r="1132" spans="3:357" s="53" customFormat="1" x14ac:dyDescent="0.15">
      <c r="C1132" s="54"/>
      <c r="G1132" s="55"/>
      <c r="H1132" s="55"/>
      <c r="AC1132" s="52"/>
      <c r="AX1132" s="52"/>
      <c r="CN1132" s="52"/>
      <c r="ED1132" s="52"/>
      <c r="EY1132" s="52"/>
      <c r="FT1132" s="52"/>
      <c r="GS1132" s="52"/>
      <c r="GT1132" s="52"/>
      <c r="GU1132" s="52"/>
      <c r="HP1132" s="52"/>
      <c r="IK1132" s="52"/>
      <c r="JH1132" s="52"/>
      <c r="KC1132" s="52"/>
      <c r="KX1132" s="52"/>
      <c r="LS1132" s="52"/>
      <c r="MN1132" s="69"/>
      <c r="MR1132" s="139"/>
      <c r="MS1132" s="140"/>
    </row>
    <row r="1133" spans="3:357" s="53" customFormat="1" x14ac:dyDescent="0.15">
      <c r="C1133" s="54"/>
      <c r="G1133" s="55"/>
      <c r="H1133" s="55"/>
      <c r="AC1133" s="52"/>
      <c r="AX1133" s="52"/>
      <c r="CN1133" s="52"/>
      <c r="ED1133" s="52"/>
      <c r="EY1133" s="52"/>
      <c r="FT1133" s="52"/>
      <c r="GS1133" s="52"/>
      <c r="GT1133" s="52"/>
      <c r="GU1133" s="52"/>
      <c r="HP1133" s="52"/>
      <c r="IK1133" s="52"/>
      <c r="JH1133" s="52"/>
      <c r="KC1133" s="52"/>
      <c r="KX1133" s="52"/>
      <c r="LS1133" s="52"/>
      <c r="MN1133" s="69"/>
      <c r="MR1133" s="139"/>
      <c r="MS1133" s="140"/>
    </row>
    <row r="1134" spans="3:357" s="53" customFormat="1" x14ac:dyDescent="0.15">
      <c r="C1134" s="54"/>
      <c r="G1134" s="55"/>
      <c r="H1134" s="55"/>
      <c r="AC1134" s="52"/>
      <c r="AX1134" s="52"/>
      <c r="CN1134" s="52"/>
      <c r="ED1134" s="52"/>
      <c r="EY1134" s="52"/>
      <c r="FT1134" s="52"/>
      <c r="GS1134" s="52"/>
      <c r="GT1134" s="52"/>
      <c r="GU1134" s="52"/>
      <c r="HP1134" s="52"/>
      <c r="IK1134" s="52"/>
      <c r="JH1134" s="52"/>
      <c r="KC1134" s="52"/>
      <c r="KX1134" s="52"/>
      <c r="LS1134" s="52"/>
      <c r="MN1134" s="69"/>
      <c r="MR1134" s="139"/>
      <c r="MS1134" s="140"/>
    </row>
    <row r="1135" spans="3:357" s="53" customFormat="1" x14ac:dyDescent="0.15">
      <c r="C1135" s="54"/>
      <c r="G1135" s="55"/>
      <c r="H1135" s="55"/>
      <c r="AC1135" s="52"/>
      <c r="AX1135" s="52"/>
      <c r="CN1135" s="52"/>
      <c r="ED1135" s="52"/>
      <c r="EY1135" s="52"/>
      <c r="FT1135" s="52"/>
      <c r="GS1135" s="52"/>
      <c r="GT1135" s="52"/>
      <c r="GU1135" s="52"/>
      <c r="HP1135" s="52"/>
      <c r="IK1135" s="52"/>
      <c r="JH1135" s="52"/>
      <c r="KC1135" s="52"/>
      <c r="KX1135" s="52"/>
      <c r="LS1135" s="52"/>
      <c r="MN1135" s="69"/>
      <c r="MR1135" s="139"/>
      <c r="MS1135" s="140"/>
    </row>
    <row r="1136" spans="3:357" s="53" customFormat="1" x14ac:dyDescent="0.15">
      <c r="C1136" s="54"/>
      <c r="G1136" s="55"/>
      <c r="H1136" s="55"/>
      <c r="AC1136" s="52"/>
      <c r="AX1136" s="52"/>
      <c r="CN1136" s="52"/>
      <c r="ED1136" s="52"/>
      <c r="EY1136" s="52"/>
      <c r="FT1136" s="52"/>
      <c r="GS1136" s="52"/>
      <c r="GT1136" s="52"/>
      <c r="GU1136" s="52"/>
      <c r="HP1136" s="52"/>
      <c r="IK1136" s="52"/>
      <c r="JH1136" s="52"/>
      <c r="KC1136" s="52"/>
      <c r="KX1136" s="52"/>
      <c r="LS1136" s="52"/>
      <c r="MN1136" s="69"/>
      <c r="MR1136" s="139"/>
      <c r="MS1136" s="140"/>
    </row>
    <row r="1137" spans="3:357" s="53" customFormat="1" x14ac:dyDescent="0.15">
      <c r="C1137" s="54"/>
      <c r="G1137" s="55"/>
      <c r="H1137" s="55"/>
      <c r="AC1137" s="52"/>
      <c r="AX1137" s="52"/>
      <c r="CN1137" s="52"/>
      <c r="ED1137" s="52"/>
      <c r="EY1137" s="52"/>
      <c r="FT1137" s="52"/>
      <c r="GS1137" s="52"/>
      <c r="GT1137" s="52"/>
      <c r="GU1137" s="52"/>
      <c r="HP1137" s="52"/>
      <c r="IK1137" s="52"/>
      <c r="JH1137" s="52"/>
      <c r="KC1137" s="52"/>
      <c r="KX1137" s="52"/>
      <c r="LS1137" s="52"/>
      <c r="MN1137" s="69"/>
      <c r="MR1137" s="139"/>
      <c r="MS1137" s="140"/>
    </row>
    <row r="1138" spans="3:357" s="53" customFormat="1" x14ac:dyDescent="0.15">
      <c r="C1138" s="54"/>
      <c r="G1138" s="55"/>
      <c r="H1138" s="55"/>
      <c r="AC1138" s="52"/>
      <c r="AX1138" s="52"/>
      <c r="CN1138" s="52"/>
      <c r="ED1138" s="52"/>
      <c r="EY1138" s="52"/>
      <c r="FT1138" s="52"/>
      <c r="GS1138" s="52"/>
      <c r="GT1138" s="52"/>
      <c r="GU1138" s="52"/>
      <c r="HP1138" s="52"/>
      <c r="IK1138" s="52"/>
      <c r="JH1138" s="52"/>
      <c r="KC1138" s="52"/>
      <c r="KX1138" s="52"/>
      <c r="LS1138" s="52"/>
      <c r="MN1138" s="69"/>
      <c r="MR1138" s="139"/>
      <c r="MS1138" s="140"/>
    </row>
    <row r="1139" spans="3:357" s="53" customFormat="1" x14ac:dyDescent="0.15">
      <c r="C1139" s="54"/>
      <c r="G1139" s="55"/>
      <c r="H1139" s="55"/>
      <c r="AC1139" s="52"/>
      <c r="AX1139" s="52"/>
      <c r="CN1139" s="52"/>
      <c r="ED1139" s="52"/>
      <c r="EY1139" s="52"/>
      <c r="FT1139" s="52"/>
      <c r="GS1139" s="52"/>
      <c r="GT1139" s="52"/>
      <c r="GU1139" s="52"/>
      <c r="HP1139" s="52"/>
      <c r="IK1139" s="52"/>
      <c r="JH1139" s="52"/>
      <c r="KC1139" s="52"/>
      <c r="KX1139" s="52"/>
      <c r="LS1139" s="52"/>
      <c r="MN1139" s="69"/>
      <c r="MR1139" s="139"/>
      <c r="MS1139" s="140"/>
    </row>
    <row r="1140" spans="3:357" s="53" customFormat="1" x14ac:dyDescent="0.15">
      <c r="C1140" s="54"/>
      <c r="G1140" s="55"/>
      <c r="H1140" s="55"/>
      <c r="AC1140" s="52"/>
      <c r="AX1140" s="52"/>
      <c r="CN1140" s="52"/>
      <c r="ED1140" s="52"/>
      <c r="EY1140" s="52"/>
      <c r="FT1140" s="52"/>
      <c r="GS1140" s="52"/>
      <c r="GT1140" s="52"/>
      <c r="GU1140" s="52"/>
      <c r="HP1140" s="52"/>
      <c r="IK1140" s="52"/>
      <c r="JH1140" s="52"/>
      <c r="KC1140" s="52"/>
      <c r="KX1140" s="52"/>
      <c r="LS1140" s="52"/>
      <c r="MN1140" s="69"/>
      <c r="MR1140" s="139"/>
      <c r="MS1140" s="140"/>
    </row>
    <row r="1141" spans="3:357" s="53" customFormat="1" x14ac:dyDescent="0.15">
      <c r="C1141" s="54"/>
      <c r="G1141" s="55"/>
      <c r="H1141" s="55"/>
      <c r="AC1141" s="52"/>
      <c r="AX1141" s="52"/>
      <c r="CN1141" s="52"/>
      <c r="ED1141" s="52"/>
      <c r="EY1141" s="52"/>
      <c r="FT1141" s="52"/>
      <c r="GS1141" s="52"/>
      <c r="GT1141" s="52"/>
      <c r="GU1141" s="52"/>
      <c r="HP1141" s="52"/>
      <c r="IK1141" s="52"/>
      <c r="JH1141" s="52"/>
      <c r="KC1141" s="52"/>
      <c r="KX1141" s="52"/>
      <c r="LS1141" s="52"/>
      <c r="MN1141" s="69"/>
      <c r="MR1141" s="139"/>
      <c r="MS1141" s="140"/>
    </row>
    <row r="1142" spans="3:357" s="53" customFormat="1" x14ac:dyDescent="0.15">
      <c r="C1142" s="54"/>
      <c r="G1142" s="55"/>
      <c r="H1142" s="55"/>
      <c r="AC1142" s="52"/>
      <c r="AX1142" s="52"/>
      <c r="CN1142" s="52"/>
      <c r="ED1142" s="52"/>
      <c r="EY1142" s="52"/>
      <c r="FT1142" s="52"/>
      <c r="GS1142" s="52"/>
      <c r="GT1142" s="52"/>
      <c r="GU1142" s="52"/>
      <c r="HP1142" s="52"/>
      <c r="IK1142" s="52"/>
      <c r="JH1142" s="52"/>
      <c r="KC1142" s="52"/>
      <c r="KX1142" s="52"/>
      <c r="LS1142" s="52"/>
      <c r="MN1142" s="69"/>
      <c r="MR1142" s="139"/>
      <c r="MS1142" s="140"/>
    </row>
    <row r="1143" spans="3:357" s="53" customFormat="1" x14ac:dyDescent="0.15">
      <c r="C1143" s="54"/>
      <c r="G1143" s="55"/>
      <c r="H1143" s="55"/>
      <c r="AC1143" s="52"/>
      <c r="AX1143" s="52"/>
      <c r="CN1143" s="52"/>
      <c r="ED1143" s="52"/>
      <c r="EY1143" s="52"/>
      <c r="FT1143" s="52"/>
      <c r="GS1143" s="52"/>
      <c r="GT1143" s="52"/>
      <c r="GU1143" s="52"/>
      <c r="HP1143" s="52"/>
      <c r="IK1143" s="52"/>
      <c r="JH1143" s="52"/>
      <c r="KC1143" s="52"/>
      <c r="KX1143" s="52"/>
      <c r="LS1143" s="52"/>
      <c r="MN1143" s="69"/>
      <c r="MR1143" s="139"/>
      <c r="MS1143" s="140"/>
    </row>
    <row r="1144" spans="3:357" s="53" customFormat="1" x14ac:dyDescent="0.15">
      <c r="C1144" s="54"/>
      <c r="G1144" s="55"/>
      <c r="H1144" s="55"/>
      <c r="AC1144" s="52"/>
      <c r="AX1144" s="52"/>
      <c r="CN1144" s="52"/>
      <c r="ED1144" s="52"/>
      <c r="EY1144" s="52"/>
      <c r="FT1144" s="52"/>
      <c r="GS1144" s="52"/>
      <c r="GT1144" s="52"/>
      <c r="GU1144" s="52"/>
      <c r="HP1144" s="52"/>
      <c r="IK1144" s="52"/>
      <c r="JH1144" s="52"/>
      <c r="KC1144" s="52"/>
      <c r="KX1144" s="52"/>
      <c r="LS1144" s="52"/>
      <c r="MN1144" s="69"/>
      <c r="MR1144" s="139"/>
      <c r="MS1144" s="140"/>
    </row>
    <row r="1145" spans="3:357" s="53" customFormat="1" x14ac:dyDescent="0.15">
      <c r="C1145" s="54"/>
      <c r="G1145" s="55"/>
      <c r="H1145" s="55"/>
      <c r="AC1145" s="52"/>
      <c r="AX1145" s="52"/>
      <c r="CN1145" s="52"/>
      <c r="ED1145" s="52"/>
      <c r="EY1145" s="52"/>
      <c r="FT1145" s="52"/>
      <c r="GS1145" s="52"/>
      <c r="GT1145" s="52"/>
      <c r="GU1145" s="52"/>
      <c r="HP1145" s="52"/>
      <c r="IK1145" s="52"/>
      <c r="JH1145" s="52"/>
      <c r="KC1145" s="52"/>
      <c r="KX1145" s="52"/>
      <c r="LS1145" s="52"/>
      <c r="MN1145" s="69"/>
      <c r="MR1145" s="139"/>
      <c r="MS1145" s="140"/>
    </row>
    <row r="1146" spans="3:357" s="53" customFormat="1" x14ac:dyDescent="0.15">
      <c r="C1146" s="54"/>
      <c r="G1146" s="55"/>
      <c r="H1146" s="55"/>
      <c r="AC1146" s="52"/>
      <c r="AX1146" s="52"/>
      <c r="CN1146" s="52"/>
      <c r="ED1146" s="52"/>
      <c r="EY1146" s="52"/>
      <c r="FT1146" s="52"/>
      <c r="GS1146" s="52"/>
      <c r="GT1146" s="52"/>
      <c r="GU1146" s="52"/>
      <c r="HP1146" s="52"/>
      <c r="IK1146" s="52"/>
      <c r="JH1146" s="52"/>
      <c r="KC1146" s="52"/>
      <c r="KX1146" s="52"/>
      <c r="LS1146" s="52"/>
      <c r="MN1146" s="69"/>
      <c r="MR1146" s="139"/>
      <c r="MS1146" s="140"/>
    </row>
    <row r="1147" spans="3:357" s="53" customFormat="1" x14ac:dyDescent="0.15">
      <c r="C1147" s="54"/>
      <c r="G1147" s="55"/>
      <c r="H1147" s="55"/>
      <c r="AC1147" s="52"/>
      <c r="AX1147" s="52"/>
      <c r="CN1147" s="52"/>
      <c r="ED1147" s="52"/>
      <c r="EY1147" s="52"/>
      <c r="FT1147" s="52"/>
      <c r="GS1147" s="52"/>
      <c r="GT1147" s="52"/>
      <c r="GU1147" s="52"/>
      <c r="HP1147" s="52"/>
      <c r="IK1147" s="52"/>
      <c r="JH1147" s="52"/>
      <c r="KC1147" s="52"/>
      <c r="KX1147" s="52"/>
      <c r="LS1147" s="52"/>
      <c r="MN1147" s="69"/>
      <c r="MR1147" s="139"/>
      <c r="MS1147" s="140"/>
    </row>
    <row r="1148" spans="3:357" s="53" customFormat="1" x14ac:dyDescent="0.15">
      <c r="C1148" s="54"/>
      <c r="G1148" s="55"/>
      <c r="H1148" s="55"/>
      <c r="AC1148" s="52"/>
      <c r="AX1148" s="52"/>
      <c r="CN1148" s="52"/>
      <c r="ED1148" s="52"/>
      <c r="EY1148" s="52"/>
      <c r="FT1148" s="52"/>
      <c r="GS1148" s="52"/>
      <c r="GT1148" s="52"/>
      <c r="GU1148" s="52"/>
      <c r="HP1148" s="52"/>
      <c r="IK1148" s="52"/>
      <c r="JH1148" s="52"/>
      <c r="KC1148" s="52"/>
      <c r="KX1148" s="52"/>
      <c r="LS1148" s="52"/>
      <c r="MN1148" s="69"/>
      <c r="MR1148" s="139"/>
      <c r="MS1148" s="140"/>
    </row>
    <row r="1149" spans="3:357" s="53" customFormat="1" x14ac:dyDescent="0.15">
      <c r="C1149" s="54"/>
      <c r="G1149" s="55"/>
      <c r="H1149" s="55"/>
      <c r="AC1149" s="52"/>
      <c r="AX1149" s="52"/>
      <c r="CN1149" s="52"/>
      <c r="ED1149" s="52"/>
      <c r="EY1149" s="52"/>
      <c r="FT1149" s="52"/>
      <c r="GS1149" s="52"/>
      <c r="GT1149" s="52"/>
      <c r="GU1149" s="52"/>
      <c r="HP1149" s="52"/>
      <c r="IK1149" s="52"/>
      <c r="JH1149" s="52"/>
      <c r="KC1149" s="52"/>
      <c r="KX1149" s="52"/>
      <c r="LS1149" s="52"/>
      <c r="MN1149" s="69"/>
      <c r="MR1149" s="139"/>
      <c r="MS1149" s="140"/>
    </row>
    <row r="1150" spans="3:357" s="53" customFormat="1" x14ac:dyDescent="0.15">
      <c r="C1150" s="54"/>
      <c r="G1150" s="55"/>
      <c r="H1150" s="55"/>
      <c r="AC1150" s="52"/>
      <c r="AX1150" s="52"/>
      <c r="CN1150" s="52"/>
      <c r="ED1150" s="52"/>
      <c r="EY1150" s="52"/>
      <c r="FT1150" s="52"/>
      <c r="GS1150" s="52"/>
      <c r="GT1150" s="52"/>
      <c r="GU1150" s="52"/>
      <c r="HP1150" s="52"/>
      <c r="IK1150" s="52"/>
      <c r="JH1150" s="52"/>
      <c r="KC1150" s="52"/>
      <c r="KX1150" s="52"/>
      <c r="LS1150" s="52"/>
      <c r="MN1150" s="69"/>
      <c r="MR1150" s="139"/>
      <c r="MS1150" s="140"/>
    </row>
    <row r="1151" spans="3:357" s="53" customFormat="1" x14ac:dyDescent="0.15">
      <c r="C1151" s="54"/>
      <c r="G1151" s="55"/>
      <c r="H1151" s="55"/>
      <c r="AC1151" s="52"/>
      <c r="AX1151" s="52"/>
      <c r="CN1151" s="52"/>
      <c r="ED1151" s="52"/>
      <c r="EY1151" s="52"/>
      <c r="FT1151" s="52"/>
      <c r="GS1151" s="52"/>
      <c r="GT1151" s="52"/>
      <c r="GU1151" s="52"/>
      <c r="HP1151" s="52"/>
      <c r="IK1151" s="52"/>
      <c r="JH1151" s="52"/>
      <c r="KC1151" s="52"/>
      <c r="KX1151" s="52"/>
      <c r="LS1151" s="52"/>
      <c r="MN1151" s="69"/>
      <c r="MR1151" s="139"/>
      <c r="MS1151" s="140"/>
    </row>
    <row r="1152" spans="3:357" s="53" customFormat="1" x14ac:dyDescent="0.15">
      <c r="C1152" s="54"/>
      <c r="G1152" s="55"/>
      <c r="H1152" s="55"/>
      <c r="AC1152" s="52"/>
      <c r="AX1152" s="52"/>
      <c r="CN1152" s="52"/>
      <c r="ED1152" s="52"/>
      <c r="EY1152" s="52"/>
      <c r="FT1152" s="52"/>
      <c r="GS1152" s="52"/>
      <c r="GT1152" s="52"/>
      <c r="GU1152" s="52"/>
      <c r="HP1152" s="52"/>
      <c r="IK1152" s="52"/>
      <c r="JH1152" s="52"/>
      <c r="KC1152" s="52"/>
      <c r="KX1152" s="52"/>
      <c r="LS1152" s="52"/>
      <c r="MN1152" s="69"/>
      <c r="MR1152" s="139"/>
      <c r="MS1152" s="140"/>
    </row>
    <row r="1153" spans="3:357" s="53" customFormat="1" x14ac:dyDescent="0.15">
      <c r="C1153" s="54"/>
      <c r="G1153" s="55"/>
      <c r="H1153" s="55"/>
      <c r="AC1153" s="52"/>
      <c r="AX1153" s="52"/>
      <c r="CN1153" s="52"/>
      <c r="ED1153" s="52"/>
      <c r="EY1153" s="52"/>
      <c r="FT1153" s="52"/>
      <c r="GS1153" s="52"/>
      <c r="GT1153" s="52"/>
      <c r="GU1153" s="52"/>
      <c r="HP1153" s="52"/>
      <c r="IK1153" s="52"/>
      <c r="JH1153" s="52"/>
      <c r="KC1153" s="52"/>
      <c r="KX1153" s="52"/>
      <c r="LS1153" s="52"/>
      <c r="MN1153" s="69"/>
      <c r="MR1153" s="139"/>
      <c r="MS1153" s="140"/>
    </row>
    <row r="1154" spans="3:357" s="53" customFormat="1" x14ac:dyDescent="0.15">
      <c r="C1154" s="54"/>
      <c r="G1154" s="55"/>
      <c r="H1154" s="55"/>
      <c r="AC1154" s="52"/>
      <c r="AX1154" s="52"/>
      <c r="CN1154" s="52"/>
      <c r="ED1154" s="52"/>
      <c r="EY1154" s="52"/>
      <c r="FT1154" s="52"/>
      <c r="GS1154" s="52"/>
      <c r="GT1154" s="52"/>
      <c r="GU1154" s="52"/>
      <c r="HP1154" s="52"/>
      <c r="IK1154" s="52"/>
      <c r="JH1154" s="52"/>
      <c r="KC1154" s="52"/>
      <c r="KX1154" s="52"/>
      <c r="LS1154" s="52"/>
      <c r="MN1154" s="69"/>
      <c r="MR1154" s="139"/>
      <c r="MS1154" s="140"/>
    </row>
    <row r="1155" spans="3:357" s="53" customFormat="1" x14ac:dyDescent="0.15">
      <c r="C1155" s="54"/>
      <c r="G1155" s="55"/>
      <c r="H1155" s="55"/>
      <c r="AC1155" s="52"/>
      <c r="AX1155" s="52"/>
      <c r="CN1155" s="52"/>
      <c r="ED1155" s="52"/>
      <c r="EY1155" s="52"/>
      <c r="FT1155" s="52"/>
      <c r="GS1155" s="52"/>
      <c r="GT1155" s="52"/>
      <c r="GU1155" s="52"/>
      <c r="HP1155" s="52"/>
      <c r="IK1155" s="52"/>
      <c r="JH1155" s="52"/>
      <c r="KC1155" s="52"/>
      <c r="KX1155" s="52"/>
      <c r="LS1155" s="52"/>
      <c r="MN1155" s="69"/>
      <c r="MR1155" s="139"/>
      <c r="MS1155" s="140"/>
    </row>
    <row r="1156" spans="3:357" s="53" customFormat="1" x14ac:dyDescent="0.15">
      <c r="C1156" s="54"/>
      <c r="G1156" s="55"/>
      <c r="H1156" s="55"/>
      <c r="AC1156" s="52"/>
      <c r="AX1156" s="52"/>
      <c r="CN1156" s="52"/>
      <c r="ED1156" s="52"/>
      <c r="EY1156" s="52"/>
      <c r="FT1156" s="52"/>
      <c r="GS1156" s="52"/>
      <c r="GT1156" s="52"/>
      <c r="GU1156" s="52"/>
      <c r="HP1156" s="52"/>
      <c r="IK1156" s="52"/>
      <c r="JH1156" s="52"/>
      <c r="KC1156" s="52"/>
      <c r="KX1156" s="52"/>
      <c r="LS1156" s="52"/>
      <c r="MN1156" s="69"/>
      <c r="MR1156" s="139"/>
      <c r="MS1156" s="140"/>
    </row>
    <row r="1157" spans="3:357" s="53" customFormat="1" x14ac:dyDescent="0.15">
      <c r="C1157" s="54"/>
      <c r="G1157" s="55"/>
      <c r="H1157" s="55"/>
      <c r="AC1157" s="52"/>
      <c r="AX1157" s="52"/>
      <c r="CN1157" s="52"/>
      <c r="ED1157" s="52"/>
      <c r="EY1157" s="52"/>
      <c r="FT1157" s="52"/>
      <c r="GS1157" s="52"/>
      <c r="GT1157" s="52"/>
      <c r="GU1157" s="52"/>
      <c r="HP1157" s="52"/>
      <c r="IK1157" s="52"/>
      <c r="JH1157" s="52"/>
      <c r="KC1157" s="52"/>
      <c r="KX1157" s="52"/>
      <c r="LS1157" s="52"/>
      <c r="MN1157" s="69"/>
      <c r="MR1157" s="139"/>
      <c r="MS1157" s="140"/>
    </row>
    <row r="1158" spans="3:357" s="53" customFormat="1" x14ac:dyDescent="0.15">
      <c r="C1158" s="54"/>
      <c r="G1158" s="55"/>
      <c r="H1158" s="55"/>
      <c r="AC1158" s="52"/>
      <c r="AX1158" s="52"/>
      <c r="CN1158" s="52"/>
      <c r="ED1158" s="52"/>
      <c r="EY1158" s="52"/>
      <c r="FT1158" s="52"/>
      <c r="GS1158" s="52"/>
      <c r="GT1158" s="52"/>
      <c r="GU1158" s="52"/>
      <c r="HP1158" s="52"/>
      <c r="IK1158" s="52"/>
      <c r="JH1158" s="52"/>
      <c r="KC1158" s="52"/>
      <c r="KX1158" s="52"/>
      <c r="LS1158" s="52"/>
      <c r="MN1158" s="69"/>
      <c r="MR1158" s="139"/>
      <c r="MS1158" s="140"/>
    </row>
    <row r="1159" spans="3:357" s="53" customFormat="1" x14ac:dyDescent="0.15">
      <c r="C1159" s="54"/>
      <c r="G1159" s="55"/>
      <c r="H1159" s="55"/>
      <c r="AC1159" s="52"/>
      <c r="AX1159" s="52"/>
      <c r="CN1159" s="52"/>
      <c r="ED1159" s="52"/>
      <c r="EY1159" s="52"/>
      <c r="FT1159" s="52"/>
      <c r="GS1159" s="52"/>
      <c r="GT1159" s="52"/>
      <c r="GU1159" s="52"/>
      <c r="HP1159" s="52"/>
      <c r="IK1159" s="52"/>
      <c r="JH1159" s="52"/>
      <c r="KC1159" s="52"/>
      <c r="KX1159" s="52"/>
      <c r="LS1159" s="52"/>
      <c r="MN1159" s="69"/>
      <c r="MR1159" s="139"/>
      <c r="MS1159" s="140"/>
    </row>
    <row r="1160" spans="3:357" s="53" customFormat="1" x14ac:dyDescent="0.15">
      <c r="C1160" s="54"/>
      <c r="G1160" s="55"/>
      <c r="H1160" s="55"/>
      <c r="AC1160" s="52"/>
      <c r="AX1160" s="52"/>
      <c r="CN1160" s="52"/>
      <c r="ED1160" s="52"/>
      <c r="EY1160" s="52"/>
      <c r="FT1160" s="52"/>
      <c r="GS1160" s="52"/>
      <c r="GT1160" s="52"/>
      <c r="GU1160" s="52"/>
      <c r="HP1160" s="52"/>
      <c r="IK1160" s="52"/>
      <c r="JH1160" s="52"/>
      <c r="KC1160" s="52"/>
      <c r="KX1160" s="52"/>
      <c r="LS1160" s="52"/>
      <c r="MN1160" s="69"/>
      <c r="MR1160" s="139"/>
      <c r="MS1160" s="140"/>
    </row>
    <row r="1161" spans="3:357" s="53" customFormat="1" x14ac:dyDescent="0.15">
      <c r="C1161" s="54"/>
      <c r="G1161" s="55"/>
      <c r="H1161" s="55"/>
      <c r="AC1161" s="52"/>
      <c r="AX1161" s="52"/>
      <c r="CN1161" s="52"/>
      <c r="ED1161" s="52"/>
      <c r="EY1161" s="52"/>
      <c r="FT1161" s="52"/>
      <c r="GS1161" s="52"/>
      <c r="GT1161" s="52"/>
      <c r="GU1161" s="52"/>
      <c r="HP1161" s="52"/>
      <c r="IK1161" s="52"/>
      <c r="JH1161" s="52"/>
      <c r="KC1161" s="52"/>
      <c r="KX1161" s="52"/>
      <c r="LS1161" s="52"/>
      <c r="MN1161" s="69"/>
      <c r="MR1161" s="139"/>
      <c r="MS1161" s="140"/>
    </row>
    <row r="1162" spans="3:357" s="53" customFormat="1" x14ac:dyDescent="0.15">
      <c r="C1162" s="54"/>
      <c r="G1162" s="55"/>
      <c r="H1162" s="55"/>
      <c r="AC1162" s="52"/>
      <c r="AX1162" s="52"/>
      <c r="CN1162" s="52"/>
      <c r="ED1162" s="52"/>
      <c r="EY1162" s="52"/>
      <c r="FT1162" s="52"/>
      <c r="GS1162" s="52"/>
      <c r="GT1162" s="52"/>
      <c r="GU1162" s="52"/>
      <c r="HP1162" s="52"/>
      <c r="IK1162" s="52"/>
      <c r="JH1162" s="52"/>
      <c r="KC1162" s="52"/>
      <c r="KX1162" s="52"/>
      <c r="LS1162" s="52"/>
      <c r="MN1162" s="69"/>
      <c r="MR1162" s="139"/>
      <c r="MS1162" s="140"/>
    </row>
    <row r="1163" spans="3:357" s="53" customFormat="1" x14ac:dyDescent="0.15">
      <c r="C1163" s="54"/>
      <c r="G1163" s="55"/>
      <c r="H1163" s="55"/>
      <c r="AC1163" s="52"/>
      <c r="AX1163" s="52"/>
      <c r="CN1163" s="52"/>
      <c r="ED1163" s="52"/>
      <c r="EY1163" s="52"/>
      <c r="FT1163" s="52"/>
      <c r="GS1163" s="52"/>
      <c r="GT1163" s="52"/>
      <c r="GU1163" s="52"/>
      <c r="HP1163" s="52"/>
      <c r="IK1163" s="52"/>
      <c r="JH1163" s="52"/>
      <c r="KC1163" s="52"/>
      <c r="KX1163" s="52"/>
      <c r="LS1163" s="52"/>
      <c r="MN1163" s="69"/>
      <c r="MR1163" s="139"/>
      <c r="MS1163" s="140"/>
    </row>
    <row r="1164" spans="3:357" s="53" customFormat="1" x14ac:dyDescent="0.15">
      <c r="C1164" s="54"/>
      <c r="G1164" s="55"/>
      <c r="H1164" s="55"/>
      <c r="AC1164" s="52"/>
      <c r="AX1164" s="52"/>
      <c r="CN1164" s="52"/>
      <c r="ED1164" s="52"/>
      <c r="EY1164" s="52"/>
      <c r="FT1164" s="52"/>
      <c r="GS1164" s="52"/>
      <c r="GT1164" s="52"/>
      <c r="GU1164" s="52"/>
      <c r="HP1164" s="52"/>
      <c r="IK1164" s="52"/>
      <c r="JH1164" s="52"/>
      <c r="KC1164" s="52"/>
      <c r="KX1164" s="52"/>
      <c r="LS1164" s="52"/>
      <c r="MN1164" s="69"/>
      <c r="MR1164" s="139"/>
      <c r="MS1164" s="140"/>
    </row>
    <row r="1165" spans="3:357" s="53" customFormat="1" x14ac:dyDescent="0.15">
      <c r="C1165" s="54"/>
      <c r="G1165" s="55"/>
      <c r="H1165" s="55"/>
      <c r="AC1165" s="52"/>
      <c r="AX1165" s="52"/>
      <c r="CN1165" s="52"/>
      <c r="ED1165" s="52"/>
      <c r="EY1165" s="52"/>
      <c r="FT1165" s="52"/>
      <c r="GS1165" s="52"/>
      <c r="GT1165" s="52"/>
      <c r="GU1165" s="52"/>
      <c r="HP1165" s="52"/>
      <c r="IK1165" s="52"/>
      <c r="JH1165" s="52"/>
      <c r="KC1165" s="52"/>
      <c r="KX1165" s="52"/>
      <c r="LS1165" s="52"/>
      <c r="MN1165" s="69"/>
      <c r="MR1165" s="139"/>
      <c r="MS1165" s="140"/>
    </row>
    <row r="1166" spans="3:357" s="53" customFormat="1" x14ac:dyDescent="0.15">
      <c r="C1166" s="54"/>
      <c r="G1166" s="55"/>
      <c r="H1166" s="55"/>
      <c r="AC1166" s="52"/>
      <c r="AX1166" s="52"/>
      <c r="CN1166" s="52"/>
      <c r="ED1166" s="52"/>
      <c r="EY1166" s="52"/>
      <c r="FT1166" s="52"/>
      <c r="GS1166" s="52"/>
      <c r="GT1166" s="52"/>
      <c r="GU1166" s="52"/>
      <c r="HP1166" s="52"/>
      <c r="IK1166" s="52"/>
      <c r="JH1166" s="52"/>
      <c r="KC1166" s="52"/>
      <c r="KX1166" s="52"/>
      <c r="LS1166" s="52"/>
      <c r="MN1166" s="69"/>
      <c r="MR1166" s="139"/>
      <c r="MS1166" s="140"/>
    </row>
    <row r="1167" spans="3:357" s="53" customFormat="1" x14ac:dyDescent="0.15">
      <c r="C1167" s="54"/>
      <c r="G1167" s="55"/>
      <c r="H1167" s="55"/>
      <c r="AC1167" s="52"/>
      <c r="AX1167" s="52"/>
      <c r="CN1167" s="52"/>
      <c r="ED1167" s="52"/>
      <c r="EY1167" s="52"/>
      <c r="FT1167" s="52"/>
      <c r="GS1167" s="52"/>
      <c r="GT1167" s="52"/>
      <c r="GU1167" s="52"/>
      <c r="HP1167" s="52"/>
      <c r="IK1167" s="52"/>
      <c r="JH1167" s="52"/>
      <c r="KC1167" s="52"/>
      <c r="KX1167" s="52"/>
      <c r="LS1167" s="52"/>
      <c r="MN1167" s="69"/>
      <c r="MR1167" s="139"/>
      <c r="MS1167" s="140"/>
    </row>
    <row r="1168" spans="3:357" s="53" customFormat="1" x14ac:dyDescent="0.15">
      <c r="C1168" s="54"/>
      <c r="G1168" s="55"/>
      <c r="H1168" s="55"/>
      <c r="AC1168" s="52"/>
      <c r="AX1168" s="52"/>
      <c r="CN1168" s="52"/>
      <c r="ED1168" s="52"/>
      <c r="EY1168" s="52"/>
      <c r="FT1168" s="52"/>
      <c r="GS1168" s="52"/>
      <c r="GT1168" s="52"/>
      <c r="GU1168" s="52"/>
      <c r="HP1168" s="52"/>
      <c r="IK1168" s="52"/>
      <c r="JH1168" s="52"/>
      <c r="KC1168" s="52"/>
      <c r="KX1168" s="52"/>
      <c r="LS1168" s="52"/>
      <c r="MN1168" s="69"/>
      <c r="MR1168" s="139"/>
      <c r="MS1168" s="140"/>
    </row>
    <row r="1169" spans="3:357" s="53" customFormat="1" x14ac:dyDescent="0.15">
      <c r="C1169" s="54"/>
      <c r="G1169" s="55"/>
      <c r="H1169" s="55"/>
      <c r="AC1169" s="52"/>
      <c r="AX1169" s="52"/>
      <c r="CN1169" s="52"/>
      <c r="ED1169" s="52"/>
      <c r="EY1169" s="52"/>
      <c r="FT1169" s="52"/>
      <c r="GS1169" s="52"/>
      <c r="GT1169" s="52"/>
      <c r="GU1169" s="52"/>
      <c r="HP1169" s="52"/>
      <c r="IK1169" s="52"/>
      <c r="JH1169" s="52"/>
      <c r="KC1169" s="52"/>
      <c r="KX1169" s="52"/>
      <c r="LS1169" s="52"/>
      <c r="MN1169" s="69"/>
      <c r="MR1169" s="139"/>
      <c r="MS1169" s="140"/>
    </row>
    <row r="1170" spans="3:357" s="53" customFormat="1" x14ac:dyDescent="0.15">
      <c r="C1170" s="54"/>
      <c r="G1170" s="55"/>
      <c r="H1170" s="55"/>
      <c r="AC1170" s="52"/>
      <c r="AX1170" s="52"/>
      <c r="CN1170" s="52"/>
      <c r="ED1170" s="52"/>
      <c r="EY1170" s="52"/>
      <c r="FT1170" s="52"/>
      <c r="GS1170" s="52"/>
      <c r="GT1170" s="52"/>
      <c r="GU1170" s="52"/>
      <c r="HP1170" s="52"/>
      <c r="IK1170" s="52"/>
      <c r="JH1170" s="52"/>
      <c r="KC1170" s="52"/>
      <c r="KX1170" s="52"/>
      <c r="LS1170" s="52"/>
      <c r="MN1170" s="69"/>
      <c r="MR1170" s="139"/>
      <c r="MS1170" s="140"/>
    </row>
    <row r="1171" spans="3:357" s="53" customFormat="1" x14ac:dyDescent="0.15">
      <c r="C1171" s="54"/>
      <c r="G1171" s="55"/>
      <c r="H1171" s="55"/>
      <c r="AC1171" s="52"/>
      <c r="AX1171" s="52"/>
      <c r="CN1171" s="52"/>
      <c r="ED1171" s="52"/>
      <c r="EY1171" s="52"/>
      <c r="FT1171" s="52"/>
      <c r="GS1171" s="52"/>
      <c r="GT1171" s="52"/>
      <c r="GU1171" s="52"/>
      <c r="HP1171" s="52"/>
      <c r="IK1171" s="52"/>
      <c r="JH1171" s="52"/>
      <c r="KC1171" s="52"/>
      <c r="KX1171" s="52"/>
      <c r="LS1171" s="52"/>
      <c r="MN1171" s="69"/>
      <c r="MR1171" s="139"/>
      <c r="MS1171" s="140"/>
    </row>
    <row r="1172" spans="3:357" s="53" customFormat="1" x14ac:dyDescent="0.15">
      <c r="C1172" s="54"/>
      <c r="G1172" s="55"/>
      <c r="H1172" s="55"/>
      <c r="AC1172" s="52"/>
      <c r="AX1172" s="52"/>
      <c r="CN1172" s="52"/>
      <c r="ED1172" s="52"/>
      <c r="EY1172" s="52"/>
      <c r="FT1172" s="52"/>
      <c r="GS1172" s="52"/>
      <c r="GT1172" s="52"/>
      <c r="GU1172" s="52"/>
      <c r="HP1172" s="52"/>
      <c r="IK1172" s="52"/>
      <c r="JH1172" s="52"/>
      <c r="KC1172" s="52"/>
      <c r="KX1172" s="52"/>
      <c r="LS1172" s="52"/>
      <c r="MN1172" s="69"/>
      <c r="MR1172" s="139"/>
      <c r="MS1172" s="140"/>
    </row>
    <row r="1173" spans="3:357" s="53" customFormat="1" x14ac:dyDescent="0.15">
      <c r="C1173" s="54"/>
      <c r="G1173" s="55"/>
      <c r="H1173" s="55"/>
      <c r="AC1173" s="52"/>
      <c r="AX1173" s="52"/>
      <c r="CN1173" s="52"/>
      <c r="ED1173" s="52"/>
      <c r="EY1173" s="52"/>
      <c r="FT1173" s="52"/>
      <c r="GS1173" s="52"/>
      <c r="GT1173" s="52"/>
      <c r="GU1173" s="52"/>
      <c r="HP1173" s="52"/>
      <c r="IK1173" s="52"/>
      <c r="JH1173" s="52"/>
      <c r="KC1173" s="52"/>
      <c r="KX1173" s="52"/>
      <c r="LS1173" s="52"/>
      <c r="MN1173" s="69"/>
      <c r="MR1173" s="139"/>
      <c r="MS1173" s="140"/>
    </row>
    <row r="1174" spans="3:357" s="53" customFormat="1" x14ac:dyDescent="0.15">
      <c r="C1174" s="54"/>
      <c r="G1174" s="55"/>
      <c r="H1174" s="55"/>
      <c r="AC1174" s="52"/>
      <c r="AX1174" s="52"/>
      <c r="CN1174" s="52"/>
      <c r="ED1174" s="52"/>
      <c r="EY1174" s="52"/>
      <c r="FT1174" s="52"/>
      <c r="GS1174" s="52"/>
      <c r="GT1174" s="52"/>
      <c r="GU1174" s="52"/>
      <c r="HP1174" s="52"/>
      <c r="IK1174" s="52"/>
      <c r="JH1174" s="52"/>
      <c r="KC1174" s="52"/>
      <c r="KX1174" s="52"/>
      <c r="LS1174" s="52"/>
      <c r="MN1174" s="69"/>
      <c r="MR1174" s="139"/>
      <c r="MS1174" s="140"/>
    </row>
    <row r="1175" spans="3:357" s="53" customFormat="1" x14ac:dyDescent="0.15">
      <c r="C1175" s="54"/>
      <c r="G1175" s="55"/>
      <c r="H1175" s="55"/>
      <c r="AC1175" s="52"/>
      <c r="AX1175" s="52"/>
      <c r="CN1175" s="52"/>
      <c r="ED1175" s="52"/>
      <c r="EY1175" s="52"/>
      <c r="FT1175" s="52"/>
      <c r="GS1175" s="52"/>
      <c r="GT1175" s="52"/>
      <c r="GU1175" s="52"/>
      <c r="HP1175" s="52"/>
      <c r="IK1175" s="52"/>
      <c r="JH1175" s="52"/>
      <c r="KC1175" s="52"/>
      <c r="KX1175" s="52"/>
      <c r="LS1175" s="52"/>
      <c r="MN1175" s="69"/>
      <c r="MR1175" s="139"/>
      <c r="MS1175" s="140"/>
    </row>
    <row r="1176" spans="3:357" s="53" customFormat="1" x14ac:dyDescent="0.15">
      <c r="C1176" s="54"/>
      <c r="G1176" s="55"/>
      <c r="H1176" s="55"/>
      <c r="AC1176" s="52"/>
      <c r="AX1176" s="52"/>
      <c r="CN1176" s="52"/>
      <c r="ED1176" s="52"/>
      <c r="EY1176" s="52"/>
      <c r="FT1176" s="52"/>
      <c r="GS1176" s="52"/>
      <c r="GT1176" s="52"/>
      <c r="GU1176" s="52"/>
      <c r="HP1176" s="52"/>
      <c r="IK1176" s="52"/>
      <c r="JH1176" s="52"/>
      <c r="KC1176" s="52"/>
      <c r="KX1176" s="52"/>
      <c r="LS1176" s="52"/>
      <c r="MN1176" s="69"/>
      <c r="MR1176" s="139"/>
      <c r="MS1176" s="140"/>
    </row>
    <row r="1177" spans="3:357" s="53" customFormat="1" x14ac:dyDescent="0.15">
      <c r="C1177" s="54"/>
      <c r="G1177" s="55"/>
      <c r="H1177" s="55"/>
      <c r="AC1177" s="52"/>
      <c r="AX1177" s="52"/>
      <c r="CN1177" s="52"/>
      <c r="ED1177" s="52"/>
      <c r="EY1177" s="52"/>
      <c r="FT1177" s="52"/>
      <c r="GS1177" s="52"/>
      <c r="GT1177" s="52"/>
      <c r="GU1177" s="52"/>
      <c r="HP1177" s="52"/>
      <c r="IK1177" s="52"/>
      <c r="JH1177" s="52"/>
      <c r="KC1177" s="52"/>
      <c r="KX1177" s="52"/>
      <c r="LS1177" s="52"/>
      <c r="MN1177" s="69"/>
      <c r="MR1177" s="139"/>
      <c r="MS1177" s="140"/>
    </row>
    <row r="1178" spans="3:357" s="53" customFormat="1" x14ac:dyDescent="0.15">
      <c r="C1178" s="54"/>
      <c r="G1178" s="55"/>
      <c r="H1178" s="55"/>
      <c r="AC1178" s="52"/>
      <c r="AX1178" s="52"/>
      <c r="CN1178" s="52"/>
      <c r="ED1178" s="52"/>
      <c r="EY1178" s="52"/>
      <c r="FT1178" s="52"/>
      <c r="GS1178" s="52"/>
      <c r="GT1178" s="52"/>
      <c r="GU1178" s="52"/>
      <c r="HP1178" s="52"/>
      <c r="IK1178" s="52"/>
      <c r="JH1178" s="52"/>
      <c r="KC1178" s="52"/>
      <c r="KX1178" s="52"/>
      <c r="LS1178" s="52"/>
      <c r="MN1178" s="69"/>
      <c r="MR1178" s="139"/>
      <c r="MS1178" s="140"/>
    </row>
    <row r="1179" spans="3:357" s="53" customFormat="1" x14ac:dyDescent="0.15">
      <c r="C1179" s="54"/>
      <c r="G1179" s="55"/>
      <c r="H1179" s="55"/>
      <c r="AC1179" s="52"/>
      <c r="AX1179" s="52"/>
      <c r="CN1179" s="52"/>
      <c r="ED1179" s="52"/>
      <c r="EY1179" s="52"/>
      <c r="FT1179" s="52"/>
      <c r="GS1179" s="52"/>
      <c r="GT1179" s="52"/>
      <c r="GU1179" s="52"/>
      <c r="HP1179" s="52"/>
      <c r="IK1179" s="52"/>
      <c r="JH1179" s="52"/>
      <c r="KC1179" s="52"/>
      <c r="KX1179" s="52"/>
      <c r="LS1179" s="52"/>
      <c r="MN1179" s="69"/>
      <c r="MR1179" s="139"/>
      <c r="MS1179" s="140"/>
    </row>
    <row r="1180" spans="3:357" s="53" customFormat="1" x14ac:dyDescent="0.15">
      <c r="C1180" s="54"/>
      <c r="G1180" s="55"/>
      <c r="H1180" s="55"/>
      <c r="AC1180" s="52"/>
      <c r="AX1180" s="52"/>
      <c r="CN1180" s="52"/>
      <c r="ED1180" s="52"/>
      <c r="EY1180" s="52"/>
      <c r="FT1180" s="52"/>
      <c r="GS1180" s="52"/>
      <c r="GT1180" s="52"/>
      <c r="GU1180" s="52"/>
      <c r="HP1180" s="52"/>
      <c r="IK1180" s="52"/>
      <c r="JH1180" s="52"/>
      <c r="KC1180" s="52"/>
      <c r="KX1180" s="52"/>
      <c r="LS1180" s="52"/>
      <c r="MN1180" s="69"/>
      <c r="MR1180" s="139"/>
      <c r="MS1180" s="140"/>
    </row>
    <row r="1181" spans="3:357" s="53" customFormat="1" x14ac:dyDescent="0.15">
      <c r="C1181" s="54"/>
      <c r="G1181" s="55"/>
      <c r="H1181" s="55"/>
      <c r="AC1181" s="52"/>
      <c r="AX1181" s="52"/>
      <c r="CN1181" s="52"/>
      <c r="ED1181" s="52"/>
      <c r="EY1181" s="52"/>
      <c r="FT1181" s="52"/>
      <c r="GS1181" s="52"/>
      <c r="GT1181" s="52"/>
      <c r="GU1181" s="52"/>
      <c r="HP1181" s="52"/>
      <c r="IK1181" s="52"/>
      <c r="JH1181" s="52"/>
      <c r="KC1181" s="52"/>
      <c r="KX1181" s="52"/>
      <c r="LS1181" s="52"/>
      <c r="MN1181" s="69"/>
      <c r="MR1181" s="139"/>
      <c r="MS1181" s="140"/>
    </row>
    <row r="1182" spans="3:357" s="53" customFormat="1" x14ac:dyDescent="0.15">
      <c r="C1182" s="54"/>
      <c r="G1182" s="55"/>
      <c r="H1182" s="55"/>
      <c r="AC1182" s="52"/>
      <c r="AX1182" s="52"/>
      <c r="CN1182" s="52"/>
      <c r="ED1182" s="52"/>
      <c r="EY1182" s="52"/>
      <c r="FT1182" s="52"/>
      <c r="GS1182" s="52"/>
      <c r="GT1182" s="52"/>
      <c r="GU1182" s="52"/>
      <c r="HP1182" s="52"/>
      <c r="IK1182" s="52"/>
      <c r="JH1182" s="52"/>
      <c r="KC1182" s="52"/>
      <c r="KX1182" s="52"/>
      <c r="LS1182" s="52"/>
      <c r="MN1182" s="69"/>
      <c r="MR1182" s="139"/>
      <c r="MS1182" s="140"/>
    </row>
    <row r="1183" spans="3:357" s="53" customFormat="1" x14ac:dyDescent="0.15">
      <c r="C1183" s="54"/>
      <c r="G1183" s="55"/>
      <c r="H1183" s="55"/>
      <c r="AC1183" s="52"/>
      <c r="AX1183" s="52"/>
      <c r="CN1183" s="52"/>
      <c r="ED1183" s="52"/>
      <c r="EY1183" s="52"/>
      <c r="FT1183" s="52"/>
      <c r="GS1183" s="52"/>
      <c r="GT1183" s="52"/>
      <c r="GU1183" s="52"/>
      <c r="HP1183" s="52"/>
      <c r="IK1183" s="52"/>
      <c r="JH1183" s="52"/>
      <c r="KC1183" s="52"/>
      <c r="KX1183" s="52"/>
      <c r="LS1183" s="52"/>
      <c r="MN1183" s="69"/>
      <c r="MR1183" s="139"/>
      <c r="MS1183" s="140"/>
    </row>
    <row r="1184" spans="3:357" s="53" customFormat="1" x14ac:dyDescent="0.15">
      <c r="C1184" s="54"/>
      <c r="G1184" s="55"/>
      <c r="H1184" s="55"/>
      <c r="AC1184" s="52"/>
      <c r="AX1184" s="52"/>
      <c r="CN1184" s="52"/>
      <c r="ED1184" s="52"/>
      <c r="EY1184" s="52"/>
      <c r="FT1184" s="52"/>
      <c r="GS1184" s="52"/>
      <c r="GT1184" s="52"/>
      <c r="GU1184" s="52"/>
      <c r="HP1184" s="52"/>
      <c r="IK1184" s="52"/>
      <c r="JH1184" s="52"/>
      <c r="KC1184" s="52"/>
      <c r="KX1184" s="52"/>
      <c r="LS1184" s="52"/>
      <c r="MN1184" s="69"/>
      <c r="MR1184" s="139"/>
      <c r="MS1184" s="140"/>
    </row>
    <row r="1185" spans="3:357" s="53" customFormat="1" x14ac:dyDescent="0.15">
      <c r="C1185" s="54"/>
      <c r="G1185" s="55"/>
      <c r="H1185" s="55"/>
      <c r="AC1185" s="52"/>
      <c r="AX1185" s="52"/>
      <c r="CN1185" s="52"/>
      <c r="ED1185" s="52"/>
      <c r="EY1185" s="52"/>
      <c r="FT1185" s="52"/>
      <c r="GS1185" s="52"/>
      <c r="GT1185" s="52"/>
      <c r="GU1185" s="52"/>
      <c r="HP1185" s="52"/>
      <c r="IK1185" s="52"/>
      <c r="JH1185" s="52"/>
      <c r="KC1185" s="52"/>
      <c r="KX1185" s="52"/>
      <c r="LS1185" s="52"/>
      <c r="MN1185" s="69"/>
      <c r="MR1185" s="139"/>
      <c r="MS1185" s="140"/>
    </row>
    <row r="1186" spans="3:357" s="53" customFormat="1" x14ac:dyDescent="0.15">
      <c r="C1186" s="54"/>
      <c r="G1186" s="55"/>
      <c r="H1186" s="55"/>
      <c r="AC1186" s="52"/>
      <c r="AX1186" s="52"/>
      <c r="CN1186" s="52"/>
      <c r="ED1186" s="52"/>
      <c r="EY1186" s="52"/>
      <c r="FT1186" s="52"/>
      <c r="GS1186" s="52"/>
      <c r="GT1186" s="52"/>
      <c r="GU1186" s="52"/>
      <c r="HP1186" s="52"/>
      <c r="IK1186" s="52"/>
      <c r="JH1186" s="52"/>
      <c r="KC1186" s="52"/>
      <c r="KX1186" s="52"/>
      <c r="LS1186" s="52"/>
      <c r="MN1186" s="69"/>
      <c r="MR1186" s="139"/>
      <c r="MS1186" s="140"/>
    </row>
    <row r="1187" spans="3:357" s="53" customFormat="1" x14ac:dyDescent="0.15">
      <c r="C1187" s="54"/>
      <c r="G1187" s="55"/>
      <c r="H1187" s="55"/>
      <c r="AC1187" s="52"/>
      <c r="AX1187" s="52"/>
      <c r="CN1187" s="52"/>
      <c r="ED1187" s="52"/>
      <c r="EY1187" s="52"/>
      <c r="FT1187" s="52"/>
      <c r="GS1187" s="52"/>
      <c r="GT1187" s="52"/>
      <c r="GU1187" s="52"/>
      <c r="HP1187" s="52"/>
      <c r="IK1187" s="52"/>
      <c r="JH1187" s="52"/>
      <c r="KC1187" s="52"/>
      <c r="KX1187" s="52"/>
      <c r="LS1187" s="52"/>
      <c r="MN1187" s="69"/>
      <c r="MR1187" s="139"/>
      <c r="MS1187" s="140"/>
    </row>
    <row r="1188" spans="3:357" s="53" customFormat="1" x14ac:dyDescent="0.15">
      <c r="C1188" s="54"/>
      <c r="G1188" s="55"/>
      <c r="H1188" s="55"/>
      <c r="AC1188" s="52"/>
      <c r="AX1188" s="52"/>
      <c r="CN1188" s="52"/>
      <c r="ED1188" s="52"/>
      <c r="EY1188" s="52"/>
      <c r="FT1188" s="52"/>
      <c r="GS1188" s="52"/>
      <c r="GT1188" s="52"/>
      <c r="GU1188" s="52"/>
      <c r="HP1188" s="52"/>
      <c r="IK1188" s="52"/>
      <c r="JH1188" s="52"/>
      <c r="KC1188" s="52"/>
      <c r="KX1188" s="52"/>
      <c r="LS1188" s="52"/>
      <c r="MN1188" s="69"/>
      <c r="MR1188" s="139"/>
      <c r="MS1188" s="140"/>
    </row>
    <row r="1189" spans="3:357" s="53" customFormat="1" x14ac:dyDescent="0.15">
      <c r="C1189" s="54"/>
      <c r="G1189" s="55"/>
      <c r="H1189" s="55"/>
      <c r="AC1189" s="52"/>
      <c r="AX1189" s="52"/>
      <c r="CN1189" s="52"/>
      <c r="ED1189" s="52"/>
      <c r="EY1189" s="52"/>
      <c r="FT1189" s="52"/>
      <c r="GS1189" s="52"/>
      <c r="GT1189" s="52"/>
      <c r="GU1189" s="52"/>
      <c r="HP1189" s="52"/>
      <c r="IK1189" s="52"/>
      <c r="JH1189" s="52"/>
      <c r="KC1189" s="52"/>
      <c r="KX1189" s="52"/>
      <c r="LS1189" s="52"/>
      <c r="MN1189" s="69"/>
      <c r="MR1189" s="139"/>
      <c r="MS1189" s="140"/>
    </row>
    <row r="1190" spans="3:357" s="53" customFormat="1" x14ac:dyDescent="0.15">
      <c r="C1190" s="54"/>
      <c r="G1190" s="55"/>
      <c r="H1190" s="55"/>
      <c r="AC1190" s="52"/>
      <c r="AX1190" s="52"/>
      <c r="CN1190" s="52"/>
      <c r="ED1190" s="52"/>
      <c r="EY1190" s="52"/>
      <c r="FT1190" s="52"/>
      <c r="GS1190" s="52"/>
      <c r="GT1190" s="52"/>
      <c r="GU1190" s="52"/>
      <c r="HP1190" s="52"/>
      <c r="IK1190" s="52"/>
      <c r="JH1190" s="52"/>
      <c r="KC1190" s="52"/>
      <c r="KX1190" s="52"/>
      <c r="LS1190" s="52"/>
      <c r="MN1190" s="69"/>
      <c r="MR1190" s="139"/>
      <c r="MS1190" s="140"/>
    </row>
    <row r="1191" spans="3:357" s="53" customFormat="1" x14ac:dyDescent="0.15">
      <c r="C1191" s="54"/>
      <c r="G1191" s="55"/>
      <c r="H1191" s="55"/>
      <c r="AC1191" s="52"/>
      <c r="AX1191" s="52"/>
      <c r="CN1191" s="52"/>
      <c r="ED1191" s="52"/>
      <c r="EY1191" s="52"/>
      <c r="FT1191" s="52"/>
      <c r="GS1191" s="52"/>
      <c r="GT1191" s="52"/>
      <c r="GU1191" s="52"/>
      <c r="HP1191" s="52"/>
      <c r="IK1191" s="52"/>
      <c r="JH1191" s="52"/>
      <c r="KC1191" s="52"/>
      <c r="KX1191" s="52"/>
      <c r="LS1191" s="52"/>
      <c r="MN1191" s="69"/>
      <c r="MR1191" s="139"/>
      <c r="MS1191" s="140"/>
    </row>
    <row r="1192" spans="3:357" s="53" customFormat="1" x14ac:dyDescent="0.15">
      <c r="C1192" s="54"/>
      <c r="G1192" s="55"/>
      <c r="H1192" s="55"/>
      <c r="AC1192" s="52"/>
      <c r="AX1192" s="52"/>
      <c r="CN1192" s="52"/>
      <c r="ED1192" s="52"/>
      <c r="EY1192" s="52"/>
      <c r="FT1192" s="52"/>
      <c r="GS1192" s="52"/>
      <c r="GT1192" s="52"/>
      <c r="GU1192" s="52"/>
      <c r="HP1192" s="52"/>
      <c r="IK1192" s="52"/>
      <c r="JH1192" s="52"/>
      <c r="KC1192" s="52"/>
      <c r="KX1192" s="52"/>
      <c r="LS1192" s="52"/>
      <c r="MN1192" s="69"/>
      <c r="MR1192" s="139"/>
      <c r="MS1192" s="140"/>
    </row>
    <row r="1193" spans="3:357" s="53" customFormat="1" x14ac:dyDescent="0.15">
      <c r="C1193" s="54"/>
      <c r="G1193" s="55"/>
      <c r="H1193" s="55"/>
      <c r="AC1193" s="52"/>
      <c r="AX1193" s="52"/>
      <c r="CN1193" s="52"/>
      <c r="ED1193" s="52"/>
      <c r="EY1193" s="52"/>
      <c r="FT1193" s="52"/>
      <c r="GS1193" s="52"/>
      <c r="GT1193" s="52"/>
      <c r="GU1193" s="52"/>
      <c r="HP1193" s="52"/>
      <c r="IK1193" s="52"/>
      <c r="JH1193" s="52"/>
      <c r="KC1193" s="52"/>
      <c r="KX1193" s="52"/>
      <c r="LS1193" s="52"/>
      <c r="MN1193" s="69"/>
      <c r="MR1193" s="139"/>
      <c r="MS1193" s="140"/>
    </row>
    <row r="1194" spans="3:357" s="53" customFormat="1" x14ac:dyDescent="0.15">
      <c r="C1194" s="54"/>
      <c r="G1194" s="55"/>
      <c r="H1194" s="55"/>
      <c r="AC1194" s="52"/>
      <c r="AX1194" s="52"/>
      <c r="CN1194" s="52"/>
      <c r="ED1194" s="52"/>
      <c r="EY1194" s="52"/>
      <c r="FT1194" s="52"/>
      <c r="GS1194" s="52"/>
      <c r="GT1194" s="52"/>
      <c r="GU1194" s="52"/>
      <c r="HP1194" s="52"/>
      <c r="IK1194" s="52"/>
      <c r="JH1194" s="52"/>
      <c r="KC1194" s="52"/>
      <c r="KX1194" s="52"/>
      <c r="LS1194" s="52"/>
      <c r="MN1194" s="69"/>
      <c r="MR1194" s="139"/>
      <c r="MS1194" s="140"/>
    </row>
    <row r="1195" spans="3:357" s="53" customFormat="1" x14ac:dyDescent="0.15">
      <c r="C1195" s="54"/>
      <c r="G1195" s="55"/>
      <c r="H1195" s="55"/>
      <c r="AC1195" s="52"/>
      <c r="AX1195" s="52"/>
      <c r="CN1195" s="52"/>
      <c r="ED1195" s="52"/>
      <c r="EY1195" s="52"/>
      <c r="FT1195" s="52"/>
      <c r="GS1195" s="52"/>
      <c r="GT1195" s="52"/>
      <c r="GU1195" s="52"/>
      <c r="HP1195" s="52"/>
      <c r="IK1195" s="52"/>
      <c r="JH1195" s="52"/>
      <c r="KC1195" s="52"/>
      <c r="KX1195" s="52"/>
      <c r="LS1195" s="52"/>
      <c r="MN1195" s="69"/>
      <c r="MR1195" s="139"/>
      <c r="MS1195" s="140"/>
    </row>
    <row r="1196" spans="3:357" s="53" customFormat="1" x14ac:dyDescent="0.15">
      <c r="C1196" s="54"/>
      <c r="G1196" s="55"/>
      <c r="H1196" s="55"/>
      <c r="AC1196" s="52"/>
      <c r="AX1196" s="52"/>
      <c r="CN1196" s="52"/>
      <c r="ED1196" s="52"/>
      <c r="EY1196" s="52"/>
      <c r="FT1196" s="52"/>
      <c r="GS1196" s="52"/>
      <c r="GT1196" s="52"/>
      <c r="GU1196" s="52"/>
      <c r="HP1196" s="52"/>
      <c r="IK1196" s="52"/>
      <c r="JH1196" s="52"/>
      <c r="KC1196" s="52"/>
      <c r="KX1196" s="52"/>
      <c r="LS1196" s="52"/>
      <c r="MN1196" s="69"/>
      <c r="MR1196" s="139"/>
      <c r="MS1196" s="140"/>
    </row>
    <row r="1197" spans="3:357" s="53" customFormat="1" x14ac:dyDescent="0.15">
      <c r="C1197" s="54"/>
      <c r="G1197" s="55"/>
      <c r="H1197" s="55"/>
      <c r="AC1197" s="52"/>
      <c r="AX1197" s="52"/>
      <c r="CN1197" s="52"/>
      <c r="ED1197" s="52"/>
      <c r="EY1197" s="52"/>
      <c r="FT1197" s="52"/>
      <c r="GS1197" s="52"/>
      <c r="GT1197" s="52"/>
      <c r="GU1197" s="52"/>
      <c r="HP1197" s="52"/>
      <c r="IK1197" s="52"/>
      <c r="JH1197" s="52"/>
      <c r="KC1197" s="52"/>
      <c r="KX1197" s="52"/>
      <c r="LS1197" s="52"/>
      <c r="MN1197" s="69"/>
      <c r="MR1197" s="139"/>
      <c r="MS1197" s="140"/>
    </row>
    <row r="1198" spans="3:357" s="53" customFormat="1" x14ac:dyDescent="0.15">
      <c r="C1198" s="54"/>
      <c r="G1198" s="55"/>
      <c r="H1198" s="55"/>
      <c r="AC1198" s="52"/>
      <c r="AX1198" s="52"/>
      <c r="CN1198" s="52"/>
      <c r="ED1198" s="52"/>
      <c r="EY1198" s="52"/>
      <c r="FT1198" s="52"/>
      <c r="GS1198" s="52"/>
      <c r="GT1198" s="52"/>
      <c r="GU1198" s="52"/>
      <c r="HP1198" s="52"/>
      <c r="IK1198" s="52"/>
      <c r="JH1198" s="52"/>
      <c r="KC1198" s="52"/>
      <c r="KX1198" s="52"/>
      <c r="LS1198" s="52"/>
      <c r="MN1198" s="69"/>
      <c r="MR1198" s="139"/>
      <c r="MS1198" s="140"/>
    </row>
    <row r="1199" spans="3:357" s="53" customFormat="1" x14ac:dyDescent="0.15">
      <c r="C1199" s="54"/>
      <c r="G1199" s="55"/>
      <c r="H1199" s="55"/>
      <c r="AC1199" s="52"/>
      <c r="AX1199" s="52"/>
      <c r="CN1199" s="52"/>
      <c r="ED1199" s="52"/>
      <c r="EY1199" s="52"/>
      <c r="FT1199" s="52"/>
      <c r="GS1199" s="52"/>
      <c r="GT1199" s="52"/>
      <c r="GU1199" s="52"/>
      <c r="HP1199" s="52"/>
      <c r="IK1199" s="52"/>
      <c r="JH1199" s="52"/>
      <c r="KC1199" s="52"/>
      <c r="KX1199" s="52"/>
      <c r="LS1199" s="52"/>
      <c r="MN1199" s="69"/>
      <c r="MR1199" s="139"/>
      <c r="MS1199" s="140"/>
    </row>
    <row r="1200" spans="3:357" s="53" customFormat="1" x14ac:dyDescent="0.15">
      <c r="C1200" s="54"/>
      <c r="G1200" s="55"/>
      <c r="H1200" s="55"/>
      <c r="AC1200" s="52"/>
      <c r="AX1200" s="52"/>
      <c r="CN1200" s="52"/>
      <c r="ED1200" s="52"/>
      <c r="EY1200" s="52"/>
      <c r="FT1200" s="52"/>
      <c r="GS1200" s="52"/>
      <c r="GT1200" s="52"/>
      <c r="GU1200" s="52"/>
      <c r="HP1200" s="52"/>
      <c r="IK1200" s="52"/>
      <c r="JH1200" s="52"/>
      <c r="KC1200" s="52"/>
      <c r="KX1200" s="52"/>
      <c r="LS1200" s="52"/>
      <c r="MN1200" s="69"/>
      <c r="MR1200" s="139"/>
      <c r="MS1200" s="140"/>
    </row>
    <row r="1201" spans="3:357" s="53" customFormat="1" x14ac:dyDescent="0.15">
      <c r="C1201" s="54"/>
      <c r="G1201" s="55"/>
      <c r="H1201" s="55"/>
      <c r="AC1201" s="52"/>
      <c r="AX1201" s="52"/>
      <c r="CN1201" s="52"/>
      <c r="ED1201" s="52"/>
      <c r="EY1201" s="52"/>
      <c r="FT1201" s="52"/>
      <c r="GS1201" s="52"/>
      <c r="GT1201" s="52"/>
      <c r="GU1201" s="52"/>
      <c r="HP1201" s="52"/>
      <c r="IK1201" s="52"/>
      <c r="JH1201" s="52"/>
      <c r="KC1201" s="52"/>
      <c r="KX1201" s="52"/>
      <c r="LS1201" s="52"/>
      <c r="MN1201" s="69"/>
      <c r="MR1201" s="139"/>
      <c r="MS1201" s="140"/>
    </row>
    <row r="1202" spans="3:357" s="53" customFormat="1" x14ac:dyDescent="0.15">
      <c r="C1202" s="54"/>
      <c r="G1202" s="55"/>
      <c r="H1202" s="55"/>
      <c r="AC1202" s="52"/>
      <c r="AX1202" s="52"/>
      <c r="CN1202" s="52"/>
      <c r="ED1202" s="52"/>
      <c r="EY1202" s="52"/>
      <c r="FT1202" s="52"/>
      <c r="GS1202" s="52"/>
      <c r="GT1202" s="52"/>
      <c r="GU1202" s="52"/>
      <c r="HP1202" s="52"/>
      <c r="IK1202" s="52"/>
      <c r="JH1202" s="52"/>
      <c r="KC1202" s="52"/>
      <c r="KX1202" s="52"/>
      <c r="LS1202" s="52"/>
      <c r="MN1202" s="69"/>
      <c r="MR1202" s="139"/>
      <c r="MS1202" s="140"/>
    </row>
    <row r="1203" spans="3:357" s="53" customFormat="1" x14ac:dyDescent="0.15">
      <c r="C1203" s="54"/>
      <c r="G1203" s="55"/>
      <c r="H1203" s="55"/>
      <c r="AC1203" s="52"/>
      <c r="AX1203" s="52"/>
      <c r="CN1203" s="52"/>
      <c r="ED1203" s="52"/>
      <c r="EY1203" s="52"/>
      <c r="FT1203" s="52"/>
      <c r="GS1203" s="52"/>
      <c r="GT1203" s="52"/>
      <c r="GU1203" s="52"/>
      <c r="HP1203" s="52"/>
      <c r="IK1203" s="52"/>
      <c r="JH1203" s="52"/>
      <c r="KC1203" s="52"/>
      <c r="KX1203" s="52"/>
      <c r="LS1203" s="52"/>
      <c r="MN1203" s="69"/>
      <c r="MR1203" s="139"/>
      <c r="MS1203" s="140"/>
    </row>
    <row r="1204" spans="3:357" s="53" customFormat="1" x14ac:dyDescent="0.15">
      <c r="C1204" s="54"/>
      <c r="G1204" s="55"/>
      <c r="H1204" s="55"/>
      <c r="AC1204" s="52"/>
      <c r="AX1204" s="52"/>
      <c r="CN1204" s="52"/>
      <c r="ED1204" s="52"/>
      <c r="EY1204" s="52"/>
      <c r="FT1204" s="52"/>
      <c r="GS1204" s="52"/>
      <c r="GT1204" s="52"/>
      <c r="GU1204" s="52"/>
      <c r="HP1204" s="52"/>
      <c r="IK1204" s="52"/>
      <c r="JH1204" s="52"/>
      <c r="KC1204" s="52"/>
      <c r="KX1204" s="52"/>
      <c r="LS1204" s="52"/>
      <c r="MN1204" s="69"/>
      <c r="MR1204" s="139"/>
      <c r="MS1204" s="140"/>
    </row>
    <row r="1205" spans="3:357" s="53" customFormat="1" x14ac:dyDescent="0.15">
      <c r="C1205" s="54"/>
      <c r="G1205" s="55"/>
      <c r="H1205" s="55"/>
      <c r="AC1205" s="52"/>
      <c r="AX1205" s="52"/>
      <c r="CN1205" s="52"/>
      <c r="ED1205" s="52"/>
      <c r="EY1205" s="52"/>
      <c r="FT1205" s="52"/>
      <c r="GS1205" s="52"/>
      <c r="GT1205" s="52"/>
      <c r="GU1205" s="52"/>
      <c r="HP1205" s="52"/>
      <c r="IK1205" s="52"/>
      <c r="JH1205" s="52"/>
      <c r="KC1205" s="52"/>
      <c r="KX1205" s="52"/>
      <c r="LS1205" s="52"/>
      <c r="MN1205" s="69"/>
      <c r="MR1205" s="139"/>
      <c r="MS1205" s="140"/>
    </row>
    <row r="1206" spans="3:357" s="53" customFormat="1" x14ac:dyDescent="0.15">
      <c r="C1206" s="54"/>
      <c r="G1206" s="55"/>
      <c r="H1206" s="55"/>
      <c r="AC1206" s="52"/>
      <c r="AX1206" s="52"/>
      <c r="CN1206" s="52"/>
      <c r="ED1206" s="52"/>
      <c r="EY1206" s="52"/>
      <c r="FT1206" s="52"/>
      <c r="GS1206" s="52"/>
      <c r="GT1206" s="52"/>
      <c r="GU1206" s="52"/>
      <c r="HP1206" s="52"/>
      <c r="IK1206" s="52"/>
      <c r="JH1206" s="52"/>
      <c r="KC1206" s="52"/>
      <c r="KX1206" s="52"/>
      <c r="LS1206" s="52"/>
      <c r="MN1206" s="69"/>
      <c r="MR1206" s="139"/>
      <c r="MS1206" s="140"/>
    </row>
    <row r="1207" spans="3:357" s="53" customFormat="1" x14ac:dyDescent="0.15">
      <c r="C1207" s="54"/>
      <c r="G1207" s="55"/>
      <c r="H1207" s="55"/>
      <c r="AC1207" s="52"/>
      <c r="AX1207" s="52"/>
      <c r="CN1207" s="52"/>
      <c r="ED1207" s="52"/>
      <c r="EY1207" s="52"/>
      <c r="FT1207" s="52"/>
      <c r="GS1207" s="52"/>
      <c r="GT1207" s="52"/>
      <c r="GU1207" s="52"/>
      <c r="HP1207" s="52"/>
      <c r="IK1207" s="52"/>
      <c r="JH1207" s="52"/>
      <c r="KC1207" s="52"/>
      <c r="KX1207" s="52"/>
      <c r="LS1207" s="52"/>
      <c r="MN1207" s="69"/>
      <c r="MR1207" s="139"/>
      <c r="MS1207" s="140"/>
    </row>
    <row r="1208" spans="3:357" s="53" customFormat="1" x14ac:dyDescent="0.15">
      <c r="C1208" s="54"/>
      <c r="G1208" s="55"/>
      <c r="H1208" s="55"/>
      <c r="AC1208" s="52"/>
      <c r="AX1208" s="52"/>
      <c r="CN1208" s="52"/>
      <c r="ED1208" s="52"/>
      <c r="EY1208" s="52"/>
      <c r="FT1208" s="52"/>
      <c r="GS1208" s="52"/>
      <c r="GT1208" s="52"/>
      <c r="GU1208" s="52"/>
      <c r="HP1208" s="52"/>
      <c r="IK1208" s="52"/>
      <c r="JH1208" s="52"/>
      <c r="KC1208" s="52"/>
      <c r="KX1208" s="52"/>
      <c r="LS1208" s="52"/>
      <c r="MN1208" s="69"/>
      <c r="MR1208" s="139"/>
      <c r="MS1208" s="140"/>
    </row>
    <row r="1209" spans="3:357" s="53" customFormat="1" x14ac:dyDescent="0.15">
      <c r="C1209" s="54"/>
      <c r="G1209" s="55"/>
      <c r="H1209" s="55"/>
      <c r="AC1209" s="52"/>
      <c r="AX1209" s="52"/>
      <c r="CN1209" s="52"/>
      <c r="ED1209" s="52"/>
      <c r="EY1209" s="52"/>
      <c r="FT1209" s="52"/>
      <c r="GS1209" s="52"/>
      <c r="GT1209" s="52"/>
      <c r="GU1209" s="52"/>
      <c r="HP1209" s="52"/>
      <c r="IK1209" s="52"/>
      <c r="JH1209" s="52"/>
      <c r="KC1209" s="52"/>
      <c r="KX1209" s="52"/>
      <c r="LS1209" s="52"/>
      <c r="MN1209" s="69"/>
      <c r="MR1209" s="139"/>
      <c r="MS1209" s="140"/>
    </row>
    <row r="1210" spans="3:357" s="53" customFormat="1" x14ac:dyDescent="0.15">
      <c r="C1210" s="54"/>
      <c r="G1210" s="55"/>
      <c r="H1210" s="55"/>
      <c r="AC1210" s="52"/>
      <c r="AX1210" s="52"/>
      <c r="CN1210" s="52"/>
      <c r="ED1210" s="52"/>
      <c r="EY1210" s="52"/>
      <c r="FT1210" s="52"/>
      <c r="GS1210" s="52"/>
      <c r="GT1210" s="52"/>
      <c r="GU1210" s="52"/>
      <c r="HP1210" s="52"/>
      <c r="IK1210" s="52"/>
      <c r="JH1210" s="52"/>
      <c r="KC1210" s="52"/>
      <c r="KX1210" s="52"/>
      <c r="LS1210" s="52"/>
      <c r="MN1210" s="69"/>
      <c r="MR1210" s="139"/>
      <c r="MS1210" s="140"/>
    </row>
    <row r="1211" spans="3:357" s="53" customFormat="1" x14ac:dyDescent="0.15">
      <c r="C1211" s="54"/>
      <c r="G1211" s="55"/>
      <c r="H1211" s="55"/>
      <c r="AC1211" s="52"/>
      <c r="AX1211" s="52"/>
      <c r="CN1211" s="52"/>
      <c r="ED1211" s="52"/>
      <c r="EY1211" s="52"/>
      <c r="FT1211" s="52"/>
      <c r="GS1211" s="52"/>
      <c r="GT1211" s="52"/>
      <c r="GU1211" s="52"/>
      <c r="HP1211" s="52"/>
      <c r="IK1211" s="52"/>
      <c r="JH1211" s="52"/>
      <c r="KC1211" s="52"/>
      <c r="KX1211" s="52"/>
      <c r="LS1211" s="52"/>
      <c r="MN1211" s="69"/>
      <c r="MR1211" s="139"/>
      <c r="MS1211" s="140"/>
    </row>
    <row r="1212" spans="3:357" s="53" customFormat="1" x14ac:dyDescent="0.15">
      <c r="C1212" s="54"/>
      <c r="G1212" s="55"/>
      <c r="H1212" s="55"/>
      <c r="AC1212" s="52"/>
      <c r="AX1212" s="52"/>
      <c r="CN1212" s="52"/>
      <c r="ED1212" s="52"/>
      <c r="EY1212" s="52"/>
      <c r="FT1212" s="52"/>
      <c r="GS1212" s="52"/>
      <c r="GT1212" s="52"/>
      <c r="GU1212" s="52"/>
      <c r="HP1212" s="52"/>
      <c r="IK1212" s="52"/>
      <c r="JH1212" s="52"/>
      <c r="KC1212" s="52"/>
      <c r="KX1212" s="52"/>
      <c r="LS1212" s="52"/>
      <c r="MN1212" s="69"/>
      <c r="MR1212" s="139"/>
      <c r="MS1212" s="140"/>
    </row>
    <row r="1213" spans="3:357" s="53" customFormat="1" x14ac:dyDescent="0.15">
      <c r="C1213" s="54"/>
      <c r="G1213" s="55"/>
      <c r="H1213" s="55"/>
      <c r="AC1213" s="52"/>
      <c r="AX1213" s="52"/>
      <c r="CN1213" s="52"/>
      <c r="ED1213" s="52"/>
      <c r="EY1213" s="52"/>
      <c r="FT1213" s="52"/>
      <c r="GS1213" s="52"/>
      <c r="GT1213" s="52"/>
      <c r="GU1213" s="52"/>
      <c r="HP1213" s="52"/>
      <c r="IK1213" s="52"/>
      <c r="JH1213" s="52"/>
      <c r="KC1213" s="52"/>
      <c r="KX1213" s="52"/>
      <c r="LS1213" s="52"/>
      <c r="MN1213" s="69"/>
      <c r="MR1213" s="139"/>
      <c r="MS1213" s="140"/>
    </row>
    <row r="1214" spans="3:357" s="53" customFormat="1" x14ac:dyDescent="0.15">
      <c r="C1214" s="54"/>
      <c r="G1214" s="55"/>
      <c r="H1214" s="55"/>
      <c r="AC1214" s="52"/>
      <c r="AX1214" s="52"/>
      <c r="CN1214" s="52"/>
      <c r="ED1214" s="52"/>
      <c r="EY1214" s="52"/>
      <c r="FT1214" s="52"/>
      <c r="GS1214" s="52"/>
      <c r="GT1214" s="52"/>
      <c r="GU1214" s="52"/>
      <c r="HP1214" s="52"/>
      <c r="IK1214" s="52"/>
      <c r="JH1214" s="52"/>
      <c r="KC1214" s="52"/>
      <c r="KX1214" s="52"/>
      <c r="LS1214" s="52"/>
      <c r="MN1214" s="69"/>
      <c r="MR1214" s="139"/>
      <c r="MS1214" s="140"/>
    </row>
    <row r="1215" spans="3:357" s="53" customFormat="1" x14ac:dyDescent="0.15">
      <c r="C1215" s="54"/>
      <c r="G1215" s="55"/>
      <c r="H1215" s="55"/>
      <c r="AC1215" s="52"/>
      <c r="AX1215" s="52"/>
      <c r="CN1215" s="52"/>
      <c r="ED1215" s="52"/>
      <c r="EY1215" s="52"/>
      <c r="FT1215" s="52"/>
      <c r="GS1215" s="52"/>
      <c r="GT1215" s="52"/>
      <c r="GU1215" s="52"/>
      <c r="HP1215" s="52"/>
      <c r="IK1215" s="52"/>
      <c r="JH1215" s="52"/>
      <c r="KC1215" s="52"/>
      <c r="KX1215" s="52"/>
      <c r="LS1215" s="52"/>
      <c r="MN1215" s="69"/>
      <c r="MR1215" s="139"/>
      <c r="MS1215" s="140"/>
    </row>
    <row r="1216" spans="3:357" s="53" customFormat="1" x14ac:dyDescent="0.15">
      <c r="C1216" s="54"/>
      <c r="G1216" s="55"/>
      <c r="H1216" s="55"/>
      <c r="AC1216" s="52"/>
      <c r="AX1216" s="52"/>
      <c r="CN1216" s="52"/>
      <c r="ED1216" s="52"/>
      <c r="EY1216" s="52"/>
      <c r="FT1216" s="52"/>
      <c r="GS1216" s="52"/>
      <c r="GT1216" s="52"/>
      <c r="GU1216" s="52"/>
      <c r="HP1216" s="52"/>
      <c r="IK1216" s="52"/>
      <c r="JH1216" s="52"/>
      <c r="KC1216" s="52"/>
      <c r="KX1216" s="52"/>
      <c r="LS1216" s="52"/>
      <c r="MN1216" s="69"/>
      <c r="MR1216" s="139"/>
      <c r="MS1216" s="140"/>
    </row>
    <row r="1217" spans="3:357" s="53" customFormat="1" x14ac:dyDescent="0.15">
      <c r="C1217" s="54"/>
      <c r="G1217" s="55"/>
      <c r="H1217" s="55"/>
      <c r="AC1217" s="52"/>
      <c r="AX1217" s="52"/>
      <c r="CN1217" s="52"/>
      <c r="ED1217" s="52"/>
      <c r="EY1217" s="52"/>
      <c r="FT1217" s="52"/>
      <c r="GS1217" s="52"/>
      <c r="GT1217" s="52"/>
      <c r="GU1217" s="52"/>
      <c r="HP1217" s="52"/>
      <c r="IK1217" s="52"/>
      <c r="JH1217" s="52"/>
      <c r="KC1217" s="52"/>
      <c r="KX1217" s="52"/>
      <c r="LS1217" s="52"/>
      <c r="MN1217" s="69"/>
      <c r="MR1217" s="139"/>
      <c r="MS1217" s="140"/>
    </row>
    <row r="1218" spans="3:357" s="53" customFormat="1" x14ac:dyDescent="0.15">
      <c r="C1218" s="54"/>
      <c r="G1218" s="55"/>
      <c r="H1218" s="55"/>
      <c r="AC1218" s="52"/>
      <c r="AX1218" s="52"/>
      <c r="CN1218" s="52"/>
      <c r="ED1218" s="52"/>
      <c r="EY1218" s="52"/>
      <c r="FT1218" s="52"/>
      <c r="GS1218" s="52"/>
      <c r="GT1218" s="52"/>
      <c r="GU1218" s="52"/>
      <c r="HP1218" s="52"/>
      <c r="IK1218" s="52"/>
      <c r="JH1218" s="52"/>
      <c r="KC1218" s="52"/>
      <c r="KX1218" s="52"/>
      <c r="LS1218" s="52"/>
      <c r="MN1218" s="69"/>
      <c r="MR1218" s="139"/>
      <c r="MS1218" s="140"/>
    </row>
    <row r="1219" spans="3:357" s="53" customFormat="1" x14ac:dyDescent="0.15">
      <c r="C1219" s="54"/>
      <c r="G1219" s="55"/>
      <c r="H1219" s="55"/>
      <c r="AC1219" s="52"/>
      <c r="AX1219" s="52"/>
      <c r="CN1219" s="52"/>
      <c r="ED1219" s="52"/>
      <c r="EY1219" s="52"/>
      <c r="FT1219" s="52"/>
      <c r="GS1219" s="52"/>
      <c r="GT1219" s="52"/>
      <c r="GU1219" s="52"/>
      <c r="HP1219" s="52"/>
      <c r="IK1219" s="52"/>
      <c r="JH1219" s="52"/>
      <c r="KC1219" s="52"/>
      <c r="KX1219" s="52"/>
      <c r="LS1219" s="52"/>
      <c r="MN1219" s="69"/>
      <c r="MR1219" s="139"/>
      <c r="MS1219" s="140"/>
    </row>
    <row r="1220" spans="3:357" s="53" customFormat="1" x14ac:dyDescent="0.15">
      <c r="C1220" s="54"/>
      <c r="G1220" s="55"/>
      <c r="H1220" s="55"/>
      <c r="AC1220" s="52"/>
      <c r="AX1220" s="52"/>
      <c r="CN1220" s="52"/>
      <c r="ED1220" s="52"/>
      <c r="EY1220" s="52"/>
      <c r="FT1220" s="52"/>
      <c r="GS1220" s="52"/>
      <c r="GT1220" s="52"/>
      <c r="GU1220" s="52"/>
      <c r="HP1220" s="52"/>
      <c r="IK1220" s="52"/>
      <c r="JH1220" s="52"/>
      <c r="KC1220" s="52"/>
      <c r="KX1220" s="52"/>
      <c r="LS1220" s="52"/>
      <c r="MN1220" s="69"/>
      <c r="MR1220" s="139"/>
      <c r="MS1220" s="140"/>
    </row>
    <row r="1221" spans="3:357" s="53" customFormat="1" x14ac:dyDescent="0.15">
      <c r="C1221" s="54"/>
      <c r="G1221" s="55"/>
      <c r="H1221" s="55"/>
      <c r="AC1221" s="52"/>
      <c r="AX1221" s="52"/>
      <c r="CN1221" s="52"/>
      <c r="ED1221" s="52"/>
      <c r="EY1221" s="52"/>
      <c r="FT1221" s="52"/>
      <c r="GS1221" s="52"/>
      <c r="GT1221" s="52"/>
      <c r="GU1221" s="52"/>
      <c r="HP1221" s="52"/>
      <c r="IK1221" s="52"/>
      <c r="JH1221" s="52"/>
      <c r="KC1221" s="52"/>
      <c r="KX1221" s="52"/>
      <c r="LS1221" s="52"/>
      <c r="MN1221" s="69"/>
      <c r="MR1221" s="139"/>
      <c r="MS1221" s="140"/>
    </row>
    <row r="1222" spans="3:357" s="53" customFormat="1" x14ac:dyDescent="0.15">
      <c r="C1222" s="54"/>
      <c r="G1222" s="55"/>
      <c r="H1222" s="55"/>
      <c r="AC1222" s="52"/>
      <c r="AX1222" s="52"/>
      <c r="CN1222" s="52"/>
      <c r="ED1222" s="52"/>
      <c r="EY1222" s="52"/>
      <c r="FT1222" s="52"/>
      <c r="GS1222" s="52"/>
      <c r="GT1222" s="52"/>
      <c r="GU1222" s="52"/>
      <c r="HP1222" s="52"/>
      <c r="IK1222" s="52"/>
      <c r="JH1222" s="52"/>
      <c r="KC1222" s="52"/>
      <c r="KX1222" s="52"/>
      <c r="LS1222" s="52"/>
      <c r="MN1222" s="69"/>
      <c r="MR1222" s="139"/>
      <c r="MS1222" s="140"/>
    </row>
    <row r="1223" spans="3:357" s="53" customFormat="1" x14ac:dyDescent="0.15">
      <c r="C1223" s="54"/>
      <c r="G1223" s="55"/>
      <c r="H1223" s="55"/>
      <c r="AC1223" s="52"/>
      <c r="AX1223" s="52"/>
      <c r="CN1223" s="52"/>
      <c r="ED1223" s="52"/>
      <c r="EY1223" s="52"/>
      <c r="FT1223" s="52"/>
      <c r="GS1223" s="52"/>
      <c r="GT1223" s="52"/>
      <c r="GU1223" s="52"/>
      <c r="HP1223" s="52"/>
      <c r="IK1223" s="52"/>
      <c r="JH1223" s="52"/>
      <c r="KC1223" s="52"/>
      <c r="KX1223" s="52"/>
      <c r="LS1223" s="52"/>
      <c r="MN1223" s="69"/>
      <c r="MR1223" s="139"/>
      <c r="MS1223" s="140"/>
    </row>
    <row r="1224" spans="3:357" s="53" customFormat="1" x14ac:dyDescent="0.15">
      <c r="C1224" s="54"/>
      <c r="G1224" s="55"/>
      <c r="H1224" s="55"/>
      <c r="AC1224" s="52"/>
      <c r="AX1224" s="52"/>
      <c r="CN1224" s="52"/>
      <c r="ED1224" s="52"/>
      <c r="EY1224" s="52"/>
      <c r="FT1224" s="52"/>
      <c r="GS1224" s="52"/>
      <c r="GT1224" s="52"/>
      <c r="GU1224" s="52"/>
      <c r="HP1224" s="52"/>
      <c r="IK1224" s="52"/>
      <c r="JH1224" s="52"/>
      <c r="KC1224" s="52"/>
      <c r="KX1224" s="52"/>
      <c r="LS1224" s="52"/>
      <c r="MN1224" s="69"/>
      <c r="MR1224" s="139"/>
      <c r="MS1224" s="140"/>
    </row>
    <row r="1225" spans="3:357" s="53" customFormat="1" x14ac:dyDescent="0.15">
      <c r="C1225" s="54"/>
      <c r="G1225" s="55"/>
      <c r="H1225" s="55"/>
      <c r="AC1225" s="52"/>
      <c r="AX1225" s="52"/>
      <c r="CN1225" s="52"/>
      <c r="ED1225" s="52"/>
      <c r="EY1225" s="52"/>
      <c r="FT1225" s="52"/>
      <c r="GS1225" s="52"/>
      <c r="GT1225" s="52"/>
      <c r="GU1225" s="52"/>
      <c r="HP1225" s="52"/>
      <c r="IK1225" s="52"/>
      <c r="JH1225" s="52"/>
      <c r="KC1225" s="52"/>
      <c r="KX1225" s="52"/>
      <c r="LS1225" s="52"/>
      <c r="MN1225" s="69"/>
      <c r="MR1225" s="139"/>
      <c r="MS1225" s="140"/>
    </row>
    <row r="1226" spans="3:357" s="53" customFormat="1" x14ac:dyDescent="0.15">
      <c r="C1226" s="54"/>
      <c r="G1226" s="55"/>
      <c r="H1226" s="55"/>
      <c r="AC1226" s="52"/>
      <c r="AX1226" s="52"/>
      <c r="CN1226" s="52"/>
      <c r="ED1226" s="52"/>
      <c r="EY1226" s="52"/>
      <c r="FT1226" s="52"/>
      <c r="GS1226" s="52"/>
      <c r="GT1226" s="52"/>
      <c r="GU1226" s="52"/>
      <c r="HP1226" s="52"/>
      <c r="IK1226" s="52"/>
      <c r="JH1226" s="52"/>
      <c r="KC1226" s="52"/>
      <c r="KX1226" s="52"/>
      <c r="LS1226" s="52"/>
      <c r="MN1226" s="69"/>
      <c r="MR1226" s="139"/>
      <c r="MS1226" s="140"/>
    </row>
    <row r="1227" spans="3:357" s="53" customFormat="1" x14ac:dyDescent="0.15">
      <c r="C1227" s="54"/>
      <c r="G1227" s="55"/>
      <c r="H1227" s="55"/>
      <c r="AC1227" s="52"/>
      <c r="AX1227" s="52"/>
      <c r="CN1227" s="52"/>
      <c r="ED1227" s="52"/>
      <c r="EY1227" s="52"/>
      <c r="FT1227" s="52"/>
      <c r="GS1227" s="52"/>
      <c r="GT1227" s="52"/>
      <c r="GU1227" s="52"/>
      <c r="HP1227" s="52"/>
      <c r="IK1227" s="52"/>
      <c r="JH1227" s="52"/>
      <c r="KC1227" s="52"/>
      <c r="KX1227" s="52"/>
      <c r="LS1227" s="52"/>
      <c r="MN1227" s="69"/>
      <c r="MR1227" s="139"/>
      <c r="MS1227" s="140"/>
    </row>
    <row r="1228" spans="3:357" s="53" customFormat="1" x14ac:dyDescent="0.15">
      <c r="C1228" s="54"/>
      <c r="G1228" s="55"/>
      <c r="H1228" s="55"/>
      <c r="AC1228" s="52"/>
      <c r="AX1228" s="52"/>
      <c r="CN1228" s="52"/>
      <c r="ED1228" s="52"/>
      <c r="EY1228" s="52"/>
      <c r="FT1228" s="52"/>
      <c r="GS1228" s="52"/>
      <c r="GT1228" s="52"/>
      <c r="GU1228" s="52"/>
      <c r="HP1228" s="52"/>
      <c r="IK1228" s="52"/>
      <c r="JH1228" s="52"/>
      <c r="KC1228" s="52"/>
      <c r="KX1228" s="52"/>
      <c r="LS1228" s="52"/>
      <c r="MN1228" s="69"/>
      <c r="MR1228" s="139"/>
      <c r="MS1228" s="140"/>
    </row>
    <row r="1229" spans="3:357" s="53" customFormat="1" x14ac:dyDescent="0.15">
      <c r="C1229" s="54"/>
      <c r="G1229" s="55"/>
      <c r="H1229" s="55"/>
      <c r="AC1229" s="52"/>
      <c r="AX1229" s="52"/>
      <c r="CN1229" s="52"/>
      <c r="ED1229" s="52"/>
      <c r="EY1229" s="52"/>
      <c r="FT1229" s="52"/>
      <c r="GS1229" s="52"/>
      <c r="GT1229" s="52"/>
      <c r="GU1229" s="52"/>
      <c r="HP1229" s="52"/>
      <c r="IK1229" s="52"/>
      <c r="JH1229" s="52"/>
      <c r="KC1229" s="52"/>
      <c r="KX1229" s="52"/>
      <c r="LS1229" s="52"/>
      <c r="MN1229" s="69"/>
      <c r="MR1229" s="139"/>
      <c r="MS1229" s="140"/>
    </row>
    <row r="1230" spans="3:357" s="53" customFormat="1" x14ac:dyDescent="0.15">
      <c r="C1230" s="54"/>
      <c r="G1230" s="55"/>
      <c r="H1230" s="55"/>
      <c r="AC1230" s="52"/>
      <c r="AX1230" s="52"/>
      <c r="CN1230" s="52"/>
      <c r="ED1230" s="52"/>
      <c r="EY1230" s="52"/>
      <c r="FT1230" s="52"/>
      <c r="GS1230" s="52"/>
      <c r="GT1230" s="52"/>
      <c r="GU1230" s="52"/>
      <c r="HP1230" s="52"/>
      <c r="IK1230" s="52"/>
      <c r="JH1230" s="52"/>
      <c r="KC1230" s="52"/>
      <c r="KX1230" s="52"/>
      <c r="LS1230" s="52"/>
      <c r="MN1230" s="69"/>
      <c r="MR1230" s="139"/>
      <c r="MS1230" s="140"/>
    </row>
    <row r="1231" spans="3:357" s="53" customFormat="1" x14ac:dyDescent="0.15">
      <c r="C1231" s="54"/>
      <c r="G1231" s="55"/>
      <c r="H1231" s="55"/>
      <c r="AC1231" s="52"/>
      <c r="AX1231" s="52"/>
      <c r="CN1231" s="52"/>
      <c r="ED1231" s="52"/>
      <c r="EY1231" s="52"/>
      <c r="FT1231" s="52"/>
      <c r="GS1231" s="52"/>
      <c r="GT1231" s="52"/>
      <c r="GU1231" s="52"/>
      <c r="HP1231" s="52"/>
      <c r="IK1231" s="52"/>
      <c r="JH1231" s="52"/>
      <c r="KC1231" s="52"/>
      <c r="KX1231" s="52"/>
      <c r="LS1231" s="52"/>
      <c r="MN1231" s="69"/>
      <c r="MR1231" s="139"/>
      <c r="MS1231" s="140"/>
    </row>
    <row r="1232" spans="3:357" s="53" customFormat="1" x14ac:dyDescent="0.15">
      <c r="C1232" s="54"/>
      <c r="G1232" s="55"/>
      <c r="H1232" s="55"/>
      <c r="AC1232" s="52"/>
      <c r="AX1232" s="52"/>
      <c r="CN1232" s="52"/>
      <c r="ED1232" s="52"/>
      <c r="EY1232" s="52"/>
      <c r="FT1232" s="52"/>
      <c r="GS1232" s="52"/>
      <c r="GT1232" s="52"/>
      <c r="GU1232" s="52"/>
      <c r="HP1232" s="52"/>
      <c r="IK1232" s="52"/>
      <c r="JH1232" s="52"/>
      <c r="KC1232" s="52"/>
      <c r="KX1232" s="52"/>
      <c r="LS1232" s="52"/>
      <c r="MN1232" s="69"/>
      <c r="MR1232" s="139"/>
      <c r="MS1232" s="140"/>
    </row>
    <row r="1233" spans="3:357" s="53" customFormat="1" x14ac:dyDescent="0.15">
      <c r="C1233" s="54"/>
      <c r="G1233" s="55"/>
      <c r="H1233" s="55"/>
      <c r="AC1233" s="52"/>
      <c r="AX1233" s="52"/>
      <c r="CN1233" s="52"/>
      <c r="ED1233" s="52"/>
      <c r="EY1233" s="52"/>
      <c r="FT1233" s="52"/>
      <c r="GS1233" s="52"/>
      <c r="GT1233" s="52"/>
      <c r="GU1233" s="52"/>
      <c r="HP1233" s="52"/>
      <c r="IK1233" s="52"/>
      <c r="JH1233" s="52"/>
      <c r="KC1233" s="52"/>
      <c r="KX1233" s="52"/>
      <c r="LS1233" s="52"/>
      <c r="MN1233" s="69"/>
      <c r="MR1233" s="139"/>
      <c r="MS1233" s="140"/>
    </row>
    <row r="1234" spans="3:357" s="53" customFormat="1" x14ac:dyDescent="0.15">
      <c r="C1234" s="54"/>
      <c r="G1234" s="55"/>
      <c r="H1234" s="55"/>
      <c r="AC1234" s="52"/>
      <c r="AX1234" s="52"/>
      <c r="CN1234" s="52"/>
      <c r="ED1234" s="52"/>
      <c r="EY1234" s="52"/>
      <c r="FT1234" s="52"/>
      <c r="GS1234" s="52"/>
      <c r="GT1234" s="52"/>
      <c r="GU1234" s="52"/>
      <c r="HP1234" s="52"/>
      <c r="IK1234" s="52"/>
      <c r="JH1234" s="52"/>
      <c r="KC1234" s="52"/>
      <c r="KX1234" s="52"/>
      <c r="LS1234" s="52"/>
      <c r="MN1234" s="69"/>
      <c r="MR1234" s="139"/>
      <c r="MS1234" s="140"/>
    </row>
    <row r="1235" spans="3:357" s="53" customFormat="1" x14ac:dyDescent="0.15">
      <c r="C1235" s="54"/>
      <c r="G1235" s="55"/>
      <c r="H1235" s="55"/>
      <c r="AC1235" s="52"/>
      <c r="AX1235" s="52"/>
      <c r="CN1235" s="52"/>
      <c r="ED1235" s="52"/>
      <c r="EY1235" s="52"/>
      <c r="FT1235" s="52"/>
      <c r="GS1235" s="52"/>
      <c r="GT1235" s="52"/>
      <c r="GU1235" s="52"/>
      <c r="HP1235" s="52"/>
      <c r="IK1235" s="52"/>
      <c r="JH1235" s="52"/>
      <c r="KC1235" s="52"/>
      <c r="KX1235" s="52"/>
      <c r="LS1235" s="52"/>
      <c r="MN1235" s="69"/>
      <c r="MR1235" s="139"/>
      <c r="MS1235" s="140"/>
    </row>
    <row r="1236" spans="3:357" s="53" customFormat="1" x14ac:dyDescent="0.15">
      <c r="C1236" s="54"/>
      <c r="G1236" s="55"/>
      <c r="H1236" s="55"/>
      <c r="AC1236" s="52"/>
      <c r="AX1236" s="52"/>
      <c r="CN1236" s="52"/>
      <c r="ED1236" s="52"/>
      <c r="EY1236" s="52"/>
      <c r="FT1236" s="52"/>
      <c r="GS1236" s="52"/>
      <c r="GT1236" s="52"/>
      <c r="GU1236" s="52"/>
      <c r="HP1236" s="52"/>
      <c r="IK1236" s="52"/>
      <c r="JH1236" s="52"/>
      <c r="KC1236" s="52"/>
      <c r="KX1236" s="52"/>
      <c r="LS1236" s="52"/>
      <c r="MN1236" s="69"/>
      <c r="MR1236" s="139"/>
      <c r="MS1236" s="140"/>
    </row>
    <row r="1237" spans="3:357" s="53" customFormat="1" x14ac:dyDescent="0.15">
      <c r="C1237" s="54"/>
      <c r="G1237" s="55"/>
      <c r="H1237" s="55"/>
      <c r="AC1237" s="52"/>
      <c r="AX1237" s="52"/>
      <c r="CN1237" s="52"/>
      <c r="ED1237" s="52"/>
      <c r="EY1237" s="52"/>
      <c r="FT1237" s="52"/>
      <c r="GS1237" s="52"/>
      <c r="GT1237" s="52"/>
      <c r="GU1237" s="52"/>
      <c r="HP1237" s="52"/>
      <c r="IK1237" s="52"/>
      <c r="JH1237" s="52"/>
      <c r="KC1237" s="52"/>
      <c r="KX1237" s="52"/>
      <c r="LS1237" s="52"/>
      <c r="MN1237" s="69"/>
      <c r="MR1237" s="139"/>
      <c r="MS1237" s="140"/>
    </row>
    <row r="1238" spans="3:357" s="53" customFormat="1" x14ac:dyDescent="0.15">
      <c r="C1238" s="54"/>
      <c r="G1238" s="55"/>
      <c r="H1238" s="55"/>
      <c r="AC1238" s="52"/>
      <c r="AX1238" s="52"/>
      <c r="CN1238" s="52"/>
      <c r="ED1238" s="52"/>
      <c r="EY1238" s="52"/>
      <c r="FT1238" s="52"/>
      <c r="GS1238" s="52"/>
      <c r="GT1238" s="52"/>
      <c r="GU1238" s="52"/>
      <c r="HP1238" s="52"/>
      <c r="IK1238" s="52"/>
      <c r="JH1238" s="52"/>
      <c r="KC1238" s="52"/>
      <c r="KX1238" s="52"/>
      <c r="LS1238" s="52"/>
      <c r="MN1238" s="69"/>
      <c r="MR1238" s="139"/>
      <c r="MS1238" s="140"/>
    </row>
    <row r="1239" spans="3:357" s="53" customFormat="1" x14ac:dyDescent="0.15">
      <c r="C1239" s="54"/>
      <c r="G1239" s="55"/>
      <c r="H1239" s="55"/>
      <c r="AC1239" s="52"/>
      <c r="AX1239" s="52"/>
      <c r="CN1239" s="52"/>
      <c r="ED1239" s="52"/>
      <c r="EY1239" s="52"/>
      <c r="FT1239" s="52"/>
      <c r="GS1239" s="52"/>
      <c r="GT1239" s="52"/>
      <c r="GU1239" s="52"/>
      <c r="HP1239" s="52"/>
      <c r="IK1239" s="52"/>
      <c r="JH1239" s="52"/>
      <c r="KC1239" s="52"/>
      <c r="KX1239" s="52"/>
      <c r="LS1239" s="52"/>
      <c r="MN1239" s="69"/>
      <c r="MR1239" s="139"/>
      <c r="MS1239" s="140"/>
    </row>
    <row r="1240" spans="3:357" s="53" customFormat="1" x14ac:dyDescent="0.15">
      <c r="C1240" s="54"/>
      <c r="G1240" s="55"/>
      <c r="H1240" s="55"/>
      <c r="AC1240" s="52"/>
      <c r="AX1240" s="52"/>
      <c r="CN1240" s="52"/>
      <c r="ED1240" s="52"/>
      <c r="EY1240" s="52"/>
      <c r="FT1240" s="52"/>
      <c r="GS1240" s="52"/>
      <c r="GT1240" s="52"/>
      <c r="GU1240" s="52"/>
      <c r="HP1240" s="52"/>
      <c r="IK1240" s="52"/>
      <c r="JH1240" s="52"/>
      <c r="KC1240" s="52"/>
      <c r="KX1240" s="52"/>
      <c r="LS1240" s="52"/>
      <c r="MN1240" s="69"/>
      <c r="MR1240" s="139"/>
      <c r="MS1240" s="140"/>
    </row>
    <row r="1241" spans="3:357" s="53" customFormat="1" x14ac:dyDescent="0.15">
      <c r="C1241" s="54"/>
      <c r="G1241" s="55"/>
      <c r="H1241" s="55"/>
      <c r="AC1241" s="52"/>
      <c r="AX1241" s="52"/>
      <c r="CN1241" s="52"/>
      <c r="ED1241" s="52"/>
      <c r="EY1241" s="52"/>
      <c r="FT1241" s="52"/>
      <c r="GS1241" s="52"/>
      <c r="GT1241" s="52"/>
      <c r="GU1241" s="52"/>
      <c r="HP1241" s="52"/>
      <c r="IK1241" s="52"/>
      <c r="JH1241" s="52"/>
      <c r="KC1241" s="52"/>
      <c r="KX1241" s="52"/>
      <c r="LS1241" s="52"/>
      <c r="MN1241" s="69"/>
      <c r="MR1241" s="139"/>
      <c r="MS1241" s="140"/>
    </row>
    <row r="1242" spans="3:357" s="53" customFormat="1" x14ac:dyDescent="0.15">
      <c r="C1242" s="54"/>
      <c r="G1242" s="55"/>
      <c r="H1242" s="55"/>
      <c r="AC1242" s="52"/>
      <c r="AX1242" s="52"/>
      <c r="CN1242" s="52"/>
      <c r="ED1242" s="52"/>
      <c r="EY1242" s="52"/>
      <c r="FT1242" s="52"/>
      <c r="GS1242" s="52"/>
      <c r="GT1242" s="52"/>
      <c r="GU1242" s="52"/>
      <c r="HP1242" s="52"/>
      <c r="IK1242" s="52"/>
      <c r="JH1242" s="52"/>
      <c r="KC1242" s="52"/>
      <c r="KX1242" s="52"/>
      <c r="LS1242" s="52"/>
      <c r="MN1242" s="69"/>
      <c r="MR1242" s="139"/>
      <c r="MS1242" s="140"/>
    </row>
    <row r="1243" spans="3:357" s="53" customFormat="1" x14ac:dyDescent="0.15">
      <c r="C1243" s="54"/>
      <c r="G1243" s="55"/>
      <c r="H1243" s="55"/>
      <c r="AC1243" s="52"/>
      <c r="AX1243" s="52"/>
      <c r="CN1243" s="52"/>
      <c r="ED1243" s="52"/>
      <c r="EY1243" s="52"/>
      <c r="FT1243" s="52"/>
      <c r="GS1243" s="52"/>
      <c r="GT1243" s="52"/>
      <c r="GU1243" s="52"/>
      <c r="HP1243" s="52"/>
      <c r="IK1243" s="52"/>
      <c r="JH1243" s="52"/>
      <c r="KC1243" s="52"/>
      <c r="KX1243" s="52"/>
      <c r="LS1243" s="52"/>
      <c r="MN1243" s="69"/>
      <c r="MR1243" s="139"/>
      <c r="MS1243" s="140"/>
    </row>
    <row r="1244" spans="3:357" s="53" customFormat="1" x14ac:dyDescent="0.15">
      <c r="C1244" s="54"/>
      <c r="G1244" s="55"/>
      <c r="H1244" s="55"/>
      <c r="AC1244" s="52"/>
      <c r="AX1244" s="52"/>
      <c r="CN1244" s="52"/>
      <c r="ED1244" s="52"/>
      <c r="EY1244" s="52"/>
      <c r="FT1244" s="52"/>
      <c r="GS1244" s="52"/>
      <c r="GT1244" s="52"/>
      <c r="GU1244" s="52"/>
      <c r="HP1244" s="52"/>
      <c r="IK1244" s="52"/>
      <c r="JH1244" s="52"/>
      <c r="KC1244" s="52"/>
      <c r="KX1244" s="52"/>
      <c r="LS1244" s="52"/>
      <c r="MN1244" s="69"/>
      <c r="MR1244" s="139"/>
      <c r="MS1244" s="140"/>
    </row>
    <row r="1245" spans="3:357" s="53" customFormat="1" x14ac:dyDescent="0.15">
      <c r="C1245" s="54"/>
      <c r="G1245" s="55"/>
      <c r="H1245" s="55"/>
      <c r="AC1245" s="52"/>
      <c r="AX1245" s="52"/>
      <c r="CN1245" s="52"/>
      <c r="ED1245" s="52"/>
      <c r="EY1245" s="52"/>
      <c r="FT1245" s="52"/>
      <c r="GS1245" s="52"/>
      <c r="GT1245" s="52"/>
      <c r="GU1245" s="52"/>
      <c r="HP1245" s="52"/>
      <c r="IK1245" s="52"/>
      <c r="JH1245" s="52"/>
      <c r="KC1245" s="52"/>
      <c r="KX1245" s="52"/>
      <c r="LS1245" s="52"/>
      <c r="MN1245" s="69"/>
      <c r="MR1245" s="139"/>
      <c r="MS1245" s="140"/>
    </row>
    <row r="1246" spans="3:357" s="53" customFormat="1" x14ac:dyDescent="0.15">
      <c r="C1246" s="54"/>
      <c r="G1246" s="55"/>
      <c r="H1246" s="55"/>
      <c r="AC1246" s="52"/>
      <c r="AX1246" s="52"/>
      <c r="CN1246" s="52"/>
      <c r="ED1246" s="52"/>
      <c r="EY1246" s="52"/>
      <c r="FT1246" s="52"/>
      <c r="GS1246" s="52"/>
      <c r="GT1246" s="52"/>
      <c r="GU1246" s="52"/>
      <c r="HP1246" s="52"/>
      <c r="IK1246" s="52"/>
      <c r="JH1246" s="52"/>
      <c r="KC1246" s="52"/>
      <c r="KX1246" s="52"/>
      <c r="LS1246" s="52"/>
      <c r="MN1246" s="69"/>
      <c r="MR1246" s="139"/>
      <c r="MS1246" s="140"/>
    </row>
    <row r="1247" spans="3:357" s="53" customFormat="1" x14ac:dyDescent="0.15">
      <c r="C1247" s="54"/>
      <c r="G1247" s="55"/>
      <c r="H1247" s="55"/>
      <c r="AC1247" s="52"/>
      <c r="AX1247" s="52"/>
      <c r="CN1247" s="52"/>
      <c r="ED1247" s="52"/>
      <c r="EY1247" s="52"/>
      <c r="FT1247" s="52"/>
      <c r="GS1247" s="52"/>
      <c r="GT1247" s="52"/>
      <c r="GU1247" s="52"/>
      <c r="HP1247" s="52"/>
      <c r="IK1247" s="52"/>
      <c r="JH1247" s="52"/>
      <c r="KC1247" s="52"/>
      <c r="KX1247" s="52"/>
      <c r="LS1247" s="52"/>
      <c r="MN1247" s="69"/>
      <c r="MR1247" s="139"/>
      <c r="MS1247" s="140"/>
    </row>
    <row r="1248" spans="3:357" s="53" customFormat="1" x14ac:dyDescent="0.15">
      <c r="C1248" s="54"/>
      <c r="G1248" s="55"/>
      <c r="H1248" s="55"/>
      <c r="AC1248" s="52"/>
      <c r="AX1248" s="52"/>
      <c r="CN1248" s="52"/>
      <c r="ED1248" s="52"/>
      <c r="EY1248" s="52"/>
      <c r="FT1248" s="52"/>
      <c r="GS1248" s="52"/>
      <c r="GT1248" s="52"/>
      <c r="GU1248" s="52"/>
      <c r="HP1248" s="52"/>
      <c r="IK1248" s="52"/>
      <c r="JH1248" s="52"/>
      <c r="KC1248" s="52"/>
      <c r="KX1248" s="52"/>
      <c r="LS1248" s="52"/>
      <c r="MN1248" s="69"/>
      <c r="MR1248" s="139"/>
      <c r="MS1248" s="140"/>
    </row>
    <row r="1249" spans="3:357" s="53" customFormat="1" x14ac:dyDescent="0.15">
      <c r="C1249" s="54"/>
      <c r="G1249" s="55"/>
      <c r="H1249" s="55"/>
      <c r="AC1249" s="52"/>
      <c r="AX1249" s="52"/>
      <c r="CN1249" s="52"/>
      <c r="ED1249" s="52"/>
      <c r="EY1249" s="52"/>
      <c r="FT1249" s="52"/>
      <c r="GS1249" s="52"/>
      <c r="GT1249" s="52"/>
      <c r="GU1249" s="52"/>
      <c r="HP1249" s="52"/>
      <c r="IK1249" s="52"/>
      <c r="JH1249" s="52"/>
      <c r="KC1249" s="52"/>
      <c r="KX1249" s="52"/>
      <c r="LS1249" s="52"/>
      <c r="MN1249" s="69"/>
      <c r="MR1249" s="139"/>
      <c r="MS1249" s="140"/>
    </row>
    <row r="1250" spans="3:357" s="53" customFormat="1" x14ac:dyDescent="0.15">
      <c r="C1250" s="54"/>
      <c r="G1250" s="55"/>
      <c r="H1250" s="55"/>
      <c r="AC1250" s="52"/>
      <c r="AX1250" s="52"/>
      <c r="CN1250" s="52"/>
      <c r="ED1250" s="52"/>
      <c r="EY1250" s="52"/>
      <c r="FT1250" s="52"/>
      <c r="GS1250" s="52"/>
      <c r="GT1250" s="52"/>
      <c r="GU1250" s="52"/>
      <c r="HP1250" s="52"/>
      <c r="IK1250" s="52"/>
      <c r="JH1250" s="52"/>
      <c r="KC1250" s="52"/>
      <c r="KX1250" s="52"/>
      <c r="LS1250" s="52"/>
      <c r="MN1250" s="69"/>
      <c r="MR1250" s="139"/>
      <c r="MS1250" s="140"/>
    </row>
    <row r="1251" spans="3:357" s="53" customFormat="1" x14ac:dyDescent="0.15">
      <c r="C1251" s="54"/>
      <c r="G1251" s="55"/>
      <c r="H1251" s="55"/>
      <c r="AC1251" s="52"/>
      <c r="AX1251" s="52"/>
      <c r="CN1251" s="52"/>
      <c r="ED1251" s="52"/>
      <c r="EY1251" s="52"/>
      <c r="FT1251" s="52"/>
      <c r="GS1251" s="52"/>
      <c r="GT1251" s="52"/>
      <c r="GU1251" s="52"/>
      <c r="HP1251" s="52"/>
      <c r="IK1251" s="52"/>
      <c r="JH1251" s="52"/>
      <c r="KC1251" s="52"/>
      <c r="KX1251" s="52"/>
      <c r="LS1251" s="52"/>
      <c r="MN1251" s="69"/>
      <c r="MR1251" s="139"/>
      <c r="MS1251" s="140"/>
    </row>
    <row r="1252" spans="3:357" s="53" customFormat="1" x14ac:dyDescent="0.15">
      <c r="C1252" s="54"/>
      <c r="G1252" s="55"/>
      <c r="H1252" s="55"/>
      <c r="AC1252" s="52"/>
      <c r="AX1252" s="52"/>
      <c r="CN1252" s="52"/>
      <c r="ED1252" s="52"/>
      <c r="EY1252" s="52"/>
      <c r="FT1252" s="52"/>
      <c r="GS1252" s="52"/>
      <c r="GT1252" s="52"/>
      <c r="GU1252" s="52"/>
      <c r="HP1252" s="52"/>
      <c r="IK1252" s="52"/>
      <c r="JH1252" s="52"/>
      <c r="KC1252" s="52"/>
      <c r="KX1252" s="52"/>
      <c r="LS1252" s="52"/>
      <c r="MN1252" s="69"/>
      <c r="MR1252" s="139"/>
      <c r="MS1252" s="140"/>
    </row>
    <row r="1253" spans="3:357" s="53" customFormat="1" x14ac:dyDescent="0.15">
      <c r="C1253" s="54"/>
      <c r="G1253" s="55"/>
      <c r="H1253" s="55"/>
      <c r="AC1253" s="52"/>
      <c r="AX1253" s="52"/>
      <c r="CN1253" s="52"/>
      <c r="ED1253" s="52"/>
      <c r="EY1253" s="52"/>
      <c r="FT1253" s="52"/>
      <c r="GS1253" s="52"/>
      <c r="GT1253" s="52"/>
      <c r="GU1253" s="52"/>
      <c r="HP1253" s="52"/>
      <c r="IK1253" s="52"/>
      <c r="JH1253" s="52"/>
      <c r="KC1253" s="52"/>
      <c r="KX1253" s="52"/>
      <c r="LS1253" s="52"/>
      <c r="MN1253" s="69"/>
      <c r="MR1253" s="139"/>
      <c r="MS1253" s="140"/>
    </row>
    <row r="1254" spans="3:357" s="53" customFormat="1" x14ac:dyDescent="0.15">
      <c r="C1254" s="54"/>
      <c r="G1254" s="55"/>
      <c r="H1254" s="55"/>
      <c r="AC1254" s="52"/>
      <c r="AX1254" s="52"/>
      <c r="CN1254" s="52"/>
      <c r="ED1254" s="52"/>
      <c r="EY1254" s="52"/>
      <c r="FT1254" s="52"/>
      <c r="GS1254" s="52"/>
      <c r="GT1254" s="52"/>
      <c r="GU1254" s="52"/>
      <c r="HP1254" s="52"/>
      <c r="IK1254" s="52"/>
      <c r="JH1254" s="52"/>
      <c r="KC1254" s="52"/>
      <c r="KX1254" s="52"/>
      <c r="LS1254" s="52"/>
      <c r="MN1254" s="69"/>
      <c r="MR1254" s="139"/>
      <c r="MS1254" s="140"/>
    </row>
    <row r="1255" spans="3:357" s="53" customFormat="1" x14ac:dyDescent="0.15">
      <c r="C1255" s="54"/>
      <c r="G1255" s="55"/>
      <c r="H1255" s="55"/>
      <c r="AC1255" s="52"/>
      <c r="AX1255" s="52"/>
      <c r="CN1255" s="52"/>
      <c r="ED1255" s="52"/>
      <c r="EY1255" s="52"/>
      <c r="FT1255" s="52"/>
      <c r="GS1255" s="52"/>
      <c r="GT1255" s="52"/>
      <c r="GU1255" s="52"/>
      <c r="HP1255" s="52"/>
      <c r="IK1255" s="52"/>
      <c r="JH1255" s="52"/>
      <c r="KC1255" s="52"/>
      <c r="KX1255" s="52"/>
      <c r="LS1255" s="52"/>
      <c r="MN1255" s="69"/>
      <c r="MR1255" s="139"/>
      <c r="MS1255" s="140"/>
    </row>
    <row r="1256" spans="3:357" s="53" customFormat="1" x14ac:dyDescent="0.15">
      <c r="C1256" s="54"/>
      <c r="G1256" s="55"/>
      <c r="H1256" s="55"/>
      <c r="AC1256" s="52"/>
      <c r="AX1256" s="52"/>
      <c r="CN1256" s="52"/>
      <c r="ED1256" s="52"/>
      <c r="EY1256" s="52"/>
      <c r="FT1256" s="52"/>
      <c r="GS1256" s="52"/>
      <c r="GT1256" s="52"/>
      <c r="GU1256" s="52"/>
      <c r="HP1256" s="52"/>
      <c r="IK1256" s="52"/>
      <c r="JH1256" s="52"/>
      <c r="KC1256" s="52"/>
      <c r="KX1256" s="52"/>
      <c r="LS1256" s="52"/>
      <c r="MN1256" s="69"/>
      <c r="MR1256" s="139"/>
      <c r="MS1256" s="140"/>
    </row>
    <row r="1257" spans="3:357" s="53" customFormat="1" x14ac:dyDescent="0.15">
      <c r="C1257" s="54"/>
      <c r="G1257" s="55"/>
      <c r="H1257" s="55"/>
      <c r="AC1257" s="52"/>
      <c r="AX1257" s="52"/>
      <c r="CN1257" s="52"/>
      <c r="ED1257" s="52"/>
      <c r="EY1257" s="52"/>
      <c r="FT1257" s="52"/>
      <c r="GS1257" s="52"/>
      <c r="GT1257" s="52"/>
      <c r="GU1257" s="52"/>
      <c r="HP1257" s="52"/>
      <c r="IK1257" s="52"/>
      <c r="JH1257" s="52"/>
      <c r="KC1257" s="52"/>
      <c r="KX1257" s="52"/>
      <c r="LS1257" s="52"/>
      <c r="MN1257" s="69"/>
      <c r="MR1257" s="139"/>
      <c r="MS1257" s="140"/>
    </row>
    <row r="1258" spans="3:357" s="53" customFormat="1" x14ac:dyDescent="0.15">
      <c r="C1258" s="54"/>
      <c r="G1258" s="55"/>
      <c r="H1258" s="55"/>
      <c r="AC1258" s="52"/>
      <c r="AX1258" s="52"/>
      <c r="CN1258" s="52"/>
      <c r="ED1258" s="52"/>
      <c r="EY1258" s="52"/>
      <c r="FT1258" s="52"/>
      <c r="GS1258" s="52"/>
      <c r="GT1258" s="52"/>
      <c r="GU1258" s="52"/>
      <c r="HP1258" s="52"/>
      <c r="IK1258" s="52"/>
      <c r="JH1258" s="52"/>
      <c r="KC1258" s="52"/>
      <c r="KX1258" s="52"/>
      <c r="LS1258" s="52"/>
      <c r="MN1258" s="69"/>
      <c r="MR1258" s="139"/>
      <c r="MS1258" s="140"/>
    </row>
    <row r="1259" spans="3:357" s="53" customFormat="1" x14ac:dyDescent="0.15">
      <c r="C1259" s="54"/>
      <c r="G1259" s="55"/>
      <c r="H1259" s="55"/>
      <c r="AC1259" s="52"/>
      <c r="AX1259" s="52"/>
      <c r="CN1259" s="52"/>
      <c r="ED1259" s="52"/>
      <c r="EY1259" s="52"/>
      <c r="FT1259" s="52"/>
      <c r="GS1259" s="52"/>
      <c r="GT1259" s="52"/>
      <c r="GU1259" s="52"/>
      <c r="HP1259" s="52"/>
      <c r="IK1259" s="52"/>
      <c r="JH1259" s="52"/>
      <c r="KC1259" s="52"/>
      <c r="KX1259" s="52"/>
      <c r="LS1259" s="52"/>
      <c r="MN1259" s="69"/>
      <c r="MR1259" s="139"/>
      <c r="MS1259" s="140"/>
    </row>
    <row r="1260" spans="3:357" s="53" customFormat="1" x14ac:dyDescent="0.15">
      <c r="C1260" s="54"/>
      <c r="G1260" s="55"/>
      <c r="H1260" s="55"/>
      <c r="AC1260" s="52"/>
      <c r="AX1260" s="52"/>
      <c r="CN1260" s="52"/>
      <c r="ED1260" s="52"/>
      <c r="EY1260" s="52"/>
      <c r="FT1260" s="52"/>
      <c r="GS1260" s="52"/>
      <c r="GT1260" s="52"/>
      <c r="GU1260" s="52"/>
      <c r="HP1260" s="52"/>
      <c r="IK1260" s="52"/>
      <c r="JH1260" s="52"/>
      <c r="KC1260" s="52"/>
      <c r="KX1260" s="52"/>
      <c r="LS1260" s="52"/>
      <c r="MN1260" s="69"/>
      <c r="MR1260" s="139"/>
      <c r="MS1260" s="140"/>
    </row>
    <row r="1261" spans="3:357" s="53" customFormat="1" x14ac:dyDescent="0.15">
      <c r="C1261" s="54"/>
      <c r="G1261" s="55"/>
      <c r="H1261" s="55"/>
      <c r="AC1261" s="52"/>
      <c r="AX1261" s="52"/>
      <c r="CN1261" s="52"/>
      <c r="ED1261" s="52"/>
      <c r="EY1261" s="52"/>
      <c r="FT1261" s="52"/>
      <c r="GS1261" s="52"/>
      <c r="GT1261" s="52"/>
      <c r="GU1261" s="52"/>
      <c r="HP1261" s="52"/>
      <c r="IK1261" s="52"/>
      <c r="JH1261" s="52"/>
      <c r="KC1261" s="52"/>
      <c r="KX1261" s="52"/>
      <c r="LS1261" s="52"/>
      <c r="MN1261" s="69"/>
      <c r="MR1261" s="139"/>
      <c r="MS1261" s="140"/>
    </row>
    <row r="1262" spans="3:357" s="53" customFormat="1" x14ac:dyDescent="0.15">
      <c r="C1262" s="54"/>
      <c r="G1262" s="55"/>
      <c r="H1262" s="55"/>
      <c r="AC1262" s="52"/>
      <c r="AX1262" s="52"/>
      <c r="CN1262" s="52"/>
      <c r="ED1262" s="52"/>
      <c r="EY1262" s="52"/>
      <c r="FT1262" s="52"/>
      <c r="GS1262" s="52"/>
      <c r="GT1262" s="52"/>
      <c r="GU1262" s="52"/>
      <c r="HP1262" s="52"/>
      <c r="IK1262" s="52"/>
      <c r="JH1262" s="52"/>
      <c r="KC1262" s="52"/>
      <c r="KX1262" s="52"/>
      <c r="LS1262" s="52"/>
      <c r="MN1262" s="69"/>
      <c r="MR1262" s="139"/>
      <c r="MS1262" s="140"/>
    </row>
    <row r="1263" spans="3:357" s="53" customFormat="1" x14ac:dyDescent="0.15">
      <c r="C1263" s="54"/>
      <c r="G1263" s="55"/>
      <c r="H1263" s="55"/>
      <c r="AC1263" s="52"/>
      <c r="AX1263" s="52"/>
      <c r="CN1263" s="52"/>
      <c r="ED1263" s="52"/>
      <c r="EY1263" s="52"/>
      <c r="FT1263" s="52"/>
      <c r="GS1263" s="52"/>
      <c r="GT1263" s="52"/>
      <c r="GU1263" s="52"/>
      <c r="HP1263" s="52"/>
      <c r="IK1263" s="52"/>
      <c r="JH1263" s="52"/>
      <c r="KC1263" s="52"/>
      <c r="KX1263" s="52"/>
      <c r="LS1263" s="52"/>
      <c r="MN1263" s="69"/>
      <c r="MR1263" s="139"/>
      <c r="MS1263" s="140"/>
    </row>
    <row r="1264" spans="3:357" s="53" customFormat="1" x14ac:dyDescent="0.15">
      <c r="C1264" s="54"/>
      <c r="G1264" s="55"/>
      <c r="H1264" s="55"/>
      <c r="AC1264" s="52"/>
      <c r="AX1264" s="52"/>
      <c r="CN1264" s="52"/>
      <c r="ED1264" s="52"/>
      <c r="EY1264" s="52"/>
      <c r="FT1264" s="52"/>
      <c r="GS1264" s="52"/>
      <c r="GT1264" s="52"/>
      <c r="GU1264" s="52"/>
      <c r="HP1264" s="52"/>
      <c r="IK1264" s="52"/>
      <c r="JH1264" s="52"/>
      <c r="KC1264" s="52"/>
      <c r="KX1264" s="52"/>
      <c r="LS1264" s="52"/>
      <c r="MN1264" s="69"/>
      <c r="MR1264" s="139"/>
      <c r="MS1264" s="140"/>
    </row>
    <row r="1265" spans="3:357" s="53" customFormat="1" x14ac:dyDescent="0.15">
      <c r="C1265" s="54"/>
      <c r="G1265" s="55"/>
      <c r="H1265" s="55"/>
      <c r="AC1265" s="52"/>
      <c r="AX1265" s="52"/>
      <c r="CN1265" s="52"/>
      <c r="ED1265" s="52"/>
      <c r="EY1265" s="52"/>
      <c r="FT1265" s="52"/>
      <c r="GS1265" s="52"/>
      <c r="GT1265" s="52"/>
      <c r="GU1265" s="52"/>
      <c r="HP1265" s="52"/>
      <c r="IK1265" s="52"/>
      <c r="JH1265" s="52"/>
      <c r="KC1265" s="52"/>
      <c r="KX1265" s="52"/>
      <c r="LS1265" s="52"/>
      <c r="MN1265" s="69"/>
      <c r="MR1265" s="139"/>
      <c r="MS1265" s="140"/>
    </row>
    <row r="1266" spans="3:357" s="53" customFormat="1" x14ac:dyDescent="0.15">
      <c r="C1266" s="54"/>
      <c r="G1266" s="55"/>
      <c r="H1266" s="55"/>
      <c r="AC1266" s="52"/>
      <c r="AX1266" s="52"/>
      <c r="CN1266" s="52"/>
      <c r="ED1266" s="52"/>
      <c r="EY1266" s="52"/>
      <c r="FT1266" s="52"/>
      <c r="GS1266" s="52"/>
      <c r="GT1266" s="52"/>
      <c r="GU1266" s="52"/>
      <c r="HP1266" s="52"/>
      <c r="IK1266" s="52"/>
      <c r="JH1266" s="52"/>
      <c r="KC1266" s="52"/>
      <c r="KX1266" s="52"/>
      <c r="LS1266" s="52"/>
      <c r="MN1266" s="69"/>
      <c r="MR1266" s="139"/>
      <c r="MS1266" s="140"/>
    </row>
    <row r="1267" spans="3:357" s="53" customFormat="1" x14ac:dyDescent="0.15">
      <c r="C1267" s="54"/>
      <c r="G1267" s="55"/>
      <c r="H1267" s="55"/>
      <c r="AC1267" s="52"/>
      <c r="AX1267" s="52"/>
      <c r="CN1267" s="52"/>
      <c r="ED1267" s="52"/>
      <c r="EY1267" s="52"/>
      <c r="FT1267" s="52"/>
      <c r="GS1267" s="52"/>
      <c r="GT1267" s="52"/>
      <c r="GU1267" s="52"/>
      <c r="HP1267" s="52"/>
      <c r="IK1267" s="52"/>
      <c r="JH1267" s="52"/>
      <c r="KC1267" s="52"/>
      <c r="KX1267" s="52"/>
      <c r="LS1267" s="52"/>
      <c r="MN1267" s="69"/>
      <c r="MR1267" s="139"/>
      <c r="MS1267" s="140"/>
    </row>
    <row r="1268" spans="3:357" s="53" customFormat="1" x14ac:dyDescent="0.15">
      <c r="C1268" s="54"/>
      <c r="G1268" s="55"/>
      <c r="H1268" s="55"/>
      <c r="AC1268" s="52"/>
      <c r="AX1268" s="52"/>
      <c r="CN1268" s="52"/>
      <c r="ED1268" s="52"/>
      <c r="EY1268" s="52"/>
      <c r="FT1268" s="52"/>
      <c r="GS1268" s="52"/>
      <c r="GT1268" s="52"/>
      <c r="GU1268" s="52"/>
      <c r="HP1268" s="52"/>
      <c r="IK1268" s="52"/>
      <c r="JH1268" s="52"/>
      <c r="KC1268" s="52"/>
      <c r="KX1268" s="52"/>
      <c r="LS1268" s="52"/>
      <c r="MN1268" s="69"/>
      <c r="MR1268" s="139"/>
      <c r="MS1268" s="140"/>
    </row>
    <row r="1269" spans="3:357" s="53" customFormat="1" x14ac:dyDescent="0.15">
      <c r="C1269" s="54"/>
      <c r="G1269" s="55"/>
      <c r="H1269" s="55"/>
      <c r="AC1269" s="52"/>
      <c r="AX1269" s="52"/>
      <c r="CN1269" s="52"/>
      <c r="ED1269" s="52"/>
      <c r="EY1269" s="52"/>
      <c r="FT1269" s="52"/>
      <c r="GS1269" s="52"/>
      <c r="GT1269" s="52"/>
      <c r="GU1269" s="52"/>
      <c r="HP1269" s="52"/>
      <c r="IK1269" s="52"/>
      <c r="JH1269" s="52"/>
      <c r="KC1269" s="52"/>
      <c r="KX1269" s="52"/>
      <c r="LS1269" s="52"/>
      <c r="MN1269" s="69"/>
      <c r="MR1269" s="139"/>
      <c r="MS1269" s="140"/>
    </row>
    <row r="1270" spans="3:357" s="53" customFormat="1" x14ac:dyDescent="0.15">
      <c r="C1270" s="54"/>
      <c r="G1270" s="55"/>
      <c r="H1270" s="55"/>
      <c r="AC1270" s="52"/>
      <c r="AX1270" s="52"/>
      <c r="CN1270" s="52"/>
      <c r="ED1270" s="52"/>
      <c r="EY1270" s="52"/>
      <c r="FT1270" s="52"/>
      <c r="GS1270" s="52"/>
      <c r="GT1270" s="52"/>
      <c r="GU1270" s="52"/>
      <c r="HP1270" s="52"/>
      <c r="IK1270" s="52"/>
      <c r="JH1270" s="52"/>
      <c r="KC1270" s="52"/>
      <c r="KX1270" s="52"/>
      <c r="LS1270" s="52"/>
      <c r="MN1270" s="69"/>
      <c r="MR1270" s="139"/>
      <c r="MS1270" s="140"/>
    </row>
    <row r="1271" spans="3:357" s="53" customFormat="1" x14ac:dyDescent="0.15">
      <c r="C1271" s="54"/>
      <c r="G1271" s="55"/>
      <c r="H1271" s="55"/>
      <c r="AC1271" s="52"/>
      <c r="AX1271" s="52"/>
      <c r="CN1271" s="52"/>
      <c r="ED1271" s="52"/>
      <c r="EY1271" s="52"/>
      <c r="FT1271" s="52"/>
      <c r="GS1271" s="52"/>
      <c r="GT1271" s="52"/>
      <c r="GU1271" s="52"/>
      <c r="HP1271" s="52"/>
      <c r="IK1271" s="52"/>
      <c r="JH1271" s="52"/>
      <c r="KC1271" s="52"/>
      <c r="KX1271" s="52"/>
      <c r="LS1271" s="52"/>
      <c r="MN1271" s="69"/>
      <c r="MR1271" s="139"/>
      <c r="MS1271" s="140"/>
    </row>
    <row r="1272" spans="3:357" s="53" customFormat="1" x14ac:dyDescent="0.15">
      <c r="C1272" s="54"/>
      <c r="G1272" s="55"/>
      <c r="H1272" s="55"/>
      <c r="AC1272" s="52"/>
      <c r="AX1272" s="52"/>
      <c r="CN1272" s="52"/>
      <c r="ED1272" s="52"/>
      <c r="EY1272" s="52"/>
      <c r="FT1272" s="52"/>
      <c r="GS1272" s="52"/>
      <c r="GT1272" s="52"/>
      <c r="GU1272" s="52"/>
      <c r="HP1272" s="52"/>
      <c r="IK1272" s="52"/>
      <c r="JH1272" s="52"/>
      <c r="KC1272" s="52"/>
      <c r="KX1272" s="52"/>
      <c r="LS1272" s="52"/>
      <c r="MN1272" s="69"/>
      <c r="MR1272" s="139"/>
      <c r="MS1272" s="140"/>
    </row>
    <row r="1273" spans="3:357" s="53" customFormat="1" x14ac:dyDescent="0.15">
      <c r="C1273" s="54"/>
      <c r="G1273" s="55"/>
      <c r="H1273" s="55"/>
      <c r="AC1273" s="52"/>
      <c r="AX1273" s="52"/>
      <c r="CN1273" s="52"/>
      <c r="ED1273" s="52"/>
      <c r="EY1273" s="52"/>
      <c r="FT1273" s="52"/>
      <c r="GS1273" s="52"/>
      <c r="GT1273" s="52"/>
      <c r="GU1273" s="52"/>
      <c r="HP1273" s="52"/>
      <c r="IK1273" s="52"/>
      <c r="JH1273" s="52"/>
      <c r="KC1273" s="52"/>
      <c r="KX1273" s="52"/>
      <c r="LS1273" s="52"/>
      <c r="MN1273" s="69"/>
      <c r="MR1273" s="139"/>
      <c r="MS1273" s="140"/>
    </row>
    <row r="1274" spans="3:357" s="53" customFormat="1" x14ac:dyDescent="0.15">
      <c r="C1274" s="54"/>
      <c r="G1274" s="55"/>
      <c r="H1274" s="55"/>
      <c r="AC1274" s="52"/>
      <c r="AX1274" s="52"/>
      <c r="CN1274" s="52"/>
      <c r="ED1274" s="52"/>
      <c r="EY1274" s="52"/>
      <c r="FT1274" s="52"/>
      <c r="GS1274" s="52"/>
      <c r="GT1274" s="52"/>
      <c r="GU1274" s="52"/>
      <c r="HP1274" s="52"/>
      <c r="IK1274" s="52"/>
      <c r="JH1274" s="52"/>
      <c r="KC1274" s="52"/>
      <c r="KX1274" s="52"/>
      <c r="LS1274" s="52"/>
      <c r="MN1274" s="69"/>
      <c r="MR1274" s="139"/>
      <c r="MS1274" s="140"/>
    </row>
    <row r="1275" spans="3:357" s="53" customFormat="1" x14ac:dyDescent="0.15">
      <c r="C1275" s="54"/>
      <c r="G1275" s="55"/>
      <c r="H1275" s="55"/>
      <c r="AC1275" s="52"/>
      <c r="AX1275" s="52"/>
      <c r="CN1275" s="52"/>
      <c r="ED1275" s="52"/>
      <c r="EY1275" s="52"/>
      <c r="FT1275" s="52"/>
      <c r="GS1275" s="52"/>
      <c r="GT1275" s="52"/>
      <c r="GU1275" s="52"/>
      <c r="HP1275" s="52"/>
      <c r="IK1275" s="52"/>
      <c r="JH1275" s="52"/>
      <c r="KC1275" s="52"/>
      <c r="KX1275" s="52"/>
      <c r="LS1275" s="52"/>
      <c r="MN1275" s="69"/>
      <c r="MR1275" s="139"/>
      <c r="MS1275" s="140"/>
    </row>
    <row r="1276" spans="3:357" s="53" customFormat="1" x14ac:dyDescent="0.15">
      <c r="C1276" s="54"/>
      <c r="G1276" s="55"/>
      <c r="H1276" s="55"/>
      <c r="AC1276" s="52"/>
      <c r="AX1276" s="52"/>
      <c r="CN1276" s="52"/>
      <c r="ED1276" s="52"/>
      <c r="EY1276" s="52"/>
      <c r="FT1276" s="52"/>
      <c r="GS1276" s="52"/>
      <c r="GT1276" s="52"/>
      <c r="GU1276" s="52"/>
      <c r="HP1276" s="52"/>
      <c r="IK1276" s="52"/>
      <c r="JH1276" s="52"/>
      <c r="KC1276" s="52"/>
      <c r="KX1276" s="52"/>
      <c r="LS1276" s="52"/>
      <c r="MN1276" s="69"/>
      <c r="MR1276" s="139"/>
      <c r="MS1276" s="140"/>
    </row>
    <row r="1277" spans="3:357" s="53" customFormat="1" x14ac:dyDescent="0.15">
      <c r="C1277" s="54"/>
      <c r="G1277" s="55"/>
      <c r="H1277" s="55"/>
      <c r="AC1277" s="52"/>
      <c r="AX1277" s="52"/>
      <c r="CN1277" s="52"/>
      <c r="ED1277" s="52"/>
      <c r="EY1277" s="52"/>
      <c r="FT1277" s="52"/>
      <c r="GS1277" s="52"/>
      <c r="GT1277" s="52"/>
      <c r="GU1277" s="52"/>
      <c r="HP1277" s="52"/>
      <c r="IK1277" s="52"/>
      <c r="JH1277" s="52"/>
      <c r="KC1277" s="52"/>
      <c r="KX1277" s="52"/>
      <c r="LS1277" s="52"/>
      <c r="MN1277" s="69"/>
      <c r="MR1277" s="139"/>
      <c r="MS1277" s="140"/>
    </row>
    <row r="1278" spans="3:357" s="53" customFormat="1" x14ac:dyDescent="0.15">
      <c r="C1278" s="54"/>
      <c r="G1278" s="55"/>
      <c r="H1278" s="55"/>
      <c r="AC1278" s="52"/>
      <c r="AX1278" s="52"/>
      <c r="CN1278" s="52"/>
      <c r="ED1278" s="52"/>
      <c r="EY1278" s="52"/>
      <c r="FT1278" s="52"/>
      <c r="GS1278" s="52"/>
      <c r="GT1278" s="52"/>
      <c r="GU1278" s="52"/>
      <c r="HP1278" s="52"/>
      <c r="IK1278" s="52"/>
      <c r="JH1278" s="52"/>
      <c r="KC1278" s="52"/>
      <c r="KX1278" s="52"/>
      <c r="LS1278" s="52"/>
      <c r="MN1278" s="69"/>
      <c r="MR1278" s="139"/>
      <c r="MS1278" s="140"/>
    </row>
    <row r="1279" spans="3:357" s="53" customFormat="1" x14ac:dyDescent="0.15">
      <c r="C1279" s="54"/>
      <c r="G1279" s="55"/>
      <c r="H1279" s="55"/>
      <c r="AC1279" s="52"/>
      <c r="AX1279" s="52"/>
      <c r="CN1279" s="52"/>
      <c r="ED1279" s="52"/>
      <c r="EY1279" s="52"/>
      <c r="FT1279" s="52"/>
      <c r="GS1279" s="52"/>
      <c r="GT1279" s="52"/>
      <c r="GU1279" s="52"/>
      <c r="HP1279" s="52"/>
      <c r="IK1279" s="52"/>
      <c r="JH1279" s="52"/>
      <c r="KC1279" s="52"/>
      <c r="KX1279" s="52"/>
      <c r="LS1279" s="52"/>
      <c r="MN1279" s="69"/>
      <c r="MR1279" s="139"/>
      <c r="MS1279" s="140"/>
    </row>
    <row r="1280" spans="3:357" s="53" customFormat="1" x14ac:dyDescent="0.15">
      <c r="C1280" s="54"/>
      <c r="G1280" s="55"/>
      <c r="H1280" s="55"/>
      <c r="AC1280" s="52"/>
      <c r="AX1280" s="52"/>
      <c r="CN1280" s="52"/>
      <c r="ED1280" s="52"/>
      <c r="EY1280" s="52"/>
      <c r="FT1280" s="52"/>
      <c r="GS1280" s="52"/>
      <c r="GT1280" s="52"/>
      <c r="GU1280" s="52"/>
      <c r="HP1280" s="52"/>
      <c r="IK1280" s="52"/>
      <c r="JH1280" s="52"/>
      <c r="KC1280" s="52"/>
      <c r="KX1280" s="52"/>
      <c r="LS1280" s="52"/>
      <c r="MN1280" s="69"/>
      <c r="MR1280" s="139"/>
      <c r="MS1280" s="140"/>
    </row>
    <row r="1281" spans="3:357" s="53" customFormat="1" x14ac:dyDescent="0.15">
      <c r="C1281" s="54"/>
      <c r="G1281" s="55"/>
      <c r="H1281" s="55"/>
      <c r="AC1281" s="52"/>
      <c r="AX1281" s="52"/>
      <c r="CN1281" s="52"/>
      <c r="ED1281" s="52"/>
      <c r="EY1281" s="52"/>
      <c r="FT1281" s="52"/>
      <c r="GS1281" s="52"/>
      <c r="GT1281" s="52"/>
      <c r="GU1281" s="52"/>
      <c r="HP1281" s="52"/>
      <c r="IK1281" s="52"/>
      <c r="JH1281" s="52"/>
      <c r="KC1281" s="52"/>
      <c r="KX1281" s="52"/>
      <c r="LS1281" s="52"/>
      <c r="MN1281" s="69"/>
      <c r="MR1281" s="139"/>
      <c r="MS1281" s="140"/>
    </row>
    <row r="1282" spans="3:357" s="53" customFormat="1" x14ac:dyDescent="0.15">
      <c r="C1282" s="54"/>
      <c r="G1282" s="55"/>
      <c r="H1282" s="55"/>
      <c r="AC1282" s="52"/>
      <c r="AX1282" s="52"/>
      <c r="CN1282" s="52"/>
      <c r="ED1282" s="52"/>
      <c r="EY1282" s="52"/>
      <c r="FT1282" s="52"/>
      <c r="GS1282" s="52"/>
      <c r="GT1282" s="52"/>
      <c r="GU1282" s="52"/>
      <c r="HP1282" s="52"/>
      <c r="IK1282" s="52"/>
      <c r="JH1282" s="52"/>
      <c r="KC1282" s="52"/>
      <c r="KX1282" s="52"/>
      <c r="LS1282" s="52"/>
      <c r="MN1282" s="69"/>
      <c r="MR1282" s="139"/>
      <c r="MS1282" s="140"/>
    </row>
    <row r="1283" spans="3:357" s="53" customFormat="1" x14ac:dyDescent="0.15">
      <c r="C1283" s="54"/>
      <c r="G1283" s="55"/>
      <c r="H1283" s="55"/>
      <c r="AC1283" s="52"/>
      <c r="AX1283" s="52"/>
      <c r="CN1283" s="52"/>
      <c r="ED1283" s="52"/>
      <c r="EY1283" s="52"/>
      <c r="FT1283" s="52"/>
      <c r="GS1283" s="52"/>
      <c r="GT1283" s="52"/>
      <c r="GU1283" s="52"/>
      <c r="HP1283" s="52"/>
      <c r="IK1283" s="52"/>
      <c r="JH1283" s="52"/>
      <c r="KC1283" s="52"/>
      <c r="KX1283" s="52"/>
      <c r="LS1283" s="52"/>
      <c r="MN1283" s="69"/>
      <c r="MR1283" s="139"/>
      <c r="MS1283" s="140"/>
    </row>
    <row r="1284" spans="3:357" s="53" customFormat="1" x14ac:dyDescent="0.15">
      <c r="C1284" s="54"/>
      <c r="G1284" s="55"/>
      <c r="H1284" s="55"/>
      <c r="AC1284" s="52"/>
      <c r="AX1284" s="52"/>
      <c r="CN1284" s="52"/>
      <c r="ED1284" s="52"/>
      <c r="EY1284" s="52"/>
      <c r="FT1284" s="52"/>
      <c r="GS1284" s="52"/>
      <c r="GT1284" s="52"/>
      <c r="GU1284" s="52"/>
      <c r="HP1284" s="52"/>
      <c r="IK1284" s="52"/>
      <c r="JH1284" s="52"/>
      <c r="KC1284" s="52"/>
      <c r="KX1284" s="52"/>
      <c r="LS1284" s="52"/>
      <c r="MN1284" s="69"/>
      <c r="MR1284" s="139"/>
      <c r="MS1284" s="140"/>
    </row>
    <row r="1285" spans="3:357" s="53" customFormat="1" x14ac:dyDescent="0.15">
      <c r="C1285" s="54"/>
      <c r="G1285" s="55"/>
      <c r="H1285" s="55"/>
      <c r="AC1285" s="52"/>
      <c r="AX1285" s="52"/>
      <c r="CN1285" s="52"/>
      <c r="ED1285" s="52"/>
      <c r="EY1285" s="52"/>
      <c r="FT1285" s="52"/>
      <c r="GS1285" s="52"/>
      <c r="GT1285" s="52"/>
      <c r="GU1285" s="52"/>
      <c r="HP1285" s="52"/>
      <c r="IK1285" s="52"/>
      <c r="JH1285" s="52"/>
      <c r="KC1285" s="52"/>
      <c r="KX1285" s="52"/>
      <c r="LS1285" s="52"/>
      <c r="MN1285" s="69"/>
      <c r="MR1285" s="139"/>
      <c r="MS1285" s="140"/>
    </row>
    <row r="1286" spans="3:357" s="53" customFormat="1" x14ac:dyDescent="0.15">
      <c r="C1286" s="54"/>
      <c r="G1286" s="55"/>
      <c r="H1286" s="55"/>
      <c r="AC1286" s="52"/>
      <c r="AX1286" s="52"/>
      <c r="CN1286" s="52"/>
      <c r="ED1286" s="52"/>
      <c r="EY1286" s="52"/>
      <c r="FT1286" s="52"/>
      <c r="GS1286" s="52"/>
      <c r="GT1286" s="52"/>
      <c r="GU1286" s="52"/>
      <c r="HP1286" s="52"/>
      <c r="IK1286" s="52"/>
      <c r="JH1286" s="52"/>
      <c r="KC1286" s="52"/>
      <c r="KX1286" s="52"/>
      <c r="LS1286" s="52"/>
      <c r="MN1286" s="69"/>
      <c r="MR1286" s="139"/>
      <c r="MS1286" s="140"/>
    </row>
    <row r="1287" spans="3:357" s="53" customFormat="1" x14ac:dyDescent="0.15">
      <c r="C1287" s="54"/>
      <c r="G1287" s="55"/>
      <c r="H1287" s="55"/>
      <c r="AC1287" s="52"/>
      <c r="AX1287" s="52"/>
      <c r="CN1287" s="52"/>
      <c r="ED1287" s="52"/>
      <c r="EY1287" s="52"/>
      <c r="FT1287" s="52"/>
      <c r="GS1287" s="52"/>
      <c r="GT1287" s="52"/>
      <c r="GU1287" s="52"/>
      <c r="HP1287" s="52"/>
      <c r="IK1287" s="52"/>
      <c r="JH1287" s="52"/>
      <c r="KC1287" s="52"/>
      <c r="KX1287" s="52"/>
      <c r="LS1287" s="52"/>
      <c r="MN1287" s="69"/>
      <c r="MR1287" s="139"/>
      <c r="MS1287" s="140"/>
    </row>
    <row r="1288" spans="3:357" s="53" customFormat="1" x14ac:dyDescent="0.15">
      <c r="C1288" s="54"/>
      <c r="G1288" s="55"/>
      <c r="H1288" s="55"/>
      <c r="AC1288" s="52"/>
      <c r="AX1288" s="52"/>
      <c r="CN1288" s="52"/>
      <c r="ED1288" s="52"/>
      <c r="EY1288" s="52"/>
      <c r="FT1288" s="52"/>
      <c r="GS1288" s="52"/>
      <c r="GT1288" s="52"/>
      <c r="GU1288" s="52"/>
      <c r="HP1288" s="52"/>
      <c r="IK1288" s="52"/>
      <c r="JH1288" s="52"/>
      <c r="KC1288" s="52"/>
      <c r="KX1288" s="52"/>
      <c r="LS1288" s="52"/>
      <c r="MN1288" s="69"/>
      <c r="MR1288" s="139"/>
      <c r="MS1288" s="140"/>
    </row>
    <row r="1289" spans="3:357" s="53" customFormat="1" x14ac:dyDescent="0.15">
      <c r="C1289" s="54"/>
      <c r="G1289" s="55"/>
      <c r="H1289" s="55"/>
      <c r="AC1289" s="52"/>
      <c r="AX1289" s="52"/>
      <c r="CN1289" s="52"/>
      <c r="ED1289" s="52"/>
      <c r="EY1289" s="52"/>
      <c r="FT1289" s="52"/>
      <c r="GS1289" s="52"/>
      <c r="GT1289" s="52"/>
      <c r="GU1289" s="52"/>
      <c r="HP1289" s="52"/>
      <c r="IK1289" s="52"/>
      <c r="JH1289" s="52"/>
      <c r="KC1289" s="52"/>
      <c r="KX1289" s="52"/>
      <c r="LS1289" s="52"/>
      <c r="MN1289" s="69"/>
      <c r="MR1289" s="139"/>
      <c r="MS1289" s="140"/>
    </row>
    <row r="1290" spans="3:357" s="53" customFormat="1" x14ac:dyDescent="0.15">
      <c r="C1290" s="54"/>
      <c r="G1290" s="55"/>
      <c r="H1290" s="55"/>
      <c r="AC1290" s="52"/>
      <c r="AX1290" s="52"/>
      <c r="CN1290" s="52"/>
      <c r="ED1290" s="52"/>
      <c r="EY1290" s="52"/>
      <c r="FT1290" s="52"/>
      <c r="GS1290" s="52"/>
      <c r="GT1290" s="52"/>
      <c r="GU1290" s="52"/>
      <c r="HP1290" s="52"/>
      <c r="IK1290" s="52"/>
      <c r="JH1290" s="52"/>
      <c r="KC1290" s="52"/>
      <c r="KX1290" s="52"/>
      <c r="LS1290" s="52"/>
      <c r="MN1290" s="69"/>
      <c r="MR1290" s="139"/>
      <c r="MS1290" s="140"/>
    </row>
    <row r="1291" spans="3:357" s="53" customFormat="1" x14ac:dyDescent="0.15">
      <c r="C1291" s="54"/>
      <c r="G1291" s="55"/>
      <c r="H1291" s="55"/>
      <c r="AC1291" s="52"/>
      <c r="AX1291" s="52"/>
      <c r="CN1291" s="52"/>
      <c r="ED1291" s="52"/>
      <c r="EY1291" s="52"/>
      <c r="FT1291" s="52"/>
      <c r="GS1291" s="52"/>
      <c r="GT1291" s="52"/>
      <c r="GU1291" s="52"/>
      <c r="HP1291" s="52"/>
      <c r="IK1291" s="52"/>
      <c r="JH1291" s="52"/>
      <c r="KC1291" s="52"/>
      <c r="KX1291" s="52"/>
      <c r="LS1291" s="52"/>
      <c r="MN1291" s="69"/>
      <c r="MR1291" s="139"/>
      <c r="MS1291" s="140"/>
    </row>
    <row r="1292" spans="3:357" s="53" customFormat="1" x14ac:dyDescent="0.15">
      <c r="C1292" s="54"/>
      <c r="G1292" s="55"/>
      <c r="H1292" s="55"/>
      <c r="AC1292" s="52"/>
      <c r="AX1292" s="52"/>
      <c r="CN1292" s="52"/>
      <c r="ED1292" s="52"/>
      <c r="EY1292" s="52"/>
      <c r="FT1292" s="52"/>
      <c r="GS1292" s="52"/>
      <c r="GT1292" s="52"/>
      <c r="GU1292" s="52"/>
      <c r="HP1292" s="52"/>
      <c r="IK1292" s="52"/>
      <c r="JH1292" s="52"/>
      <c r="KC1292" s="52"/>
      <c r="KX1292" s="52"/>
      <c r="LS1292" s="52"/>
      <c r="MN1292" s="69"/>
      <c r="MR1292" s="139"/>
      <c r="MS1292" s="140"/>
    </row>
    <row r="1293" spans="3:357" s="53" customFormat="1" x14ac:dyDescent="0.15">
      <c r="C1293" s="54"/>
      <c r="G1293" s="55"/>
      <c r="H1293" s="55"/>
      <c r="AC1293" s="52"/>
      <c r="AX1293" s="52"/>
      <c r="CN1293" s="52"/>
      <c r="ED1293" s="52"/>
      <c r="EY1293" s="52"/>
      <c r="FT1293" s="52"/>
      <c r="GS1293" s="52"/>
      <c r="GT1293" s="52"/>
      <c r="GU1293" s="52"/>
      <c r="HP1293" s="52"/>
      <c r="IK1293" s="52"/>
      <c r="JH1293" s="52"/>
      <c r="KC1293" s="52"/>
      <c r="KX1293" s="52"/>
      <c r="LS1293" s="52"/>
      <c r="MN1293" s="69"/>
      <c r="MR1293" s="139"/>
      <c r="MS1293" s="140"/>
    </row>
    <row r="1294" spans="3:357" s="53" customFormat="1" x14ac:dyDescent="0.15">
      <c r="C1294" s="54"/>
      <c r="G1294" s="55"/>
      <c r="H1294" s="55"/>
      <c r="AC1294" s="52"/>
      <c r="AX1294" s="52"/>
      <c r="CN1294" s="52"/>
      <c r="ED1294" s="52"/>
      <c r="EY1294" s="52"/>
      <c r="FT1294" s="52"/>
      <c r="GS1294" s="52"/>
      <c r="GT1294" s="52"/>
      <c r="GU1294" s="52"/>
      <c r="HP1294" s="52"/>
      <c r="IK1294" s="52"/>
      <c r="JH1294" s="52"/>
      <c r="KC1294" s="52"/>
      <c r="KX1294" s="52"/>
      <c r="LS1294" s="52"/>
      <c r="MN1294" s="69"/>
      <c r="MR1294" s="139"/>
      <c r="MS1294" s="140"/>
    </row>
    <row r="1295" spans="3:357" s="53" customFormat="1" x14ac:dyDescent="0.15">
      <c r="C1295" s="54"/>
      <c r="G1295" s="55"/>
      <c r="H1295" s="55"/>
      <c r="AC1295" s="52"/>
      <c r="AX1295" s="52"/>
      <c r="CN1295" s="52"/>
      <c r="ED1295" s="52"/>
      <c r="EY1295" s="52"/>
      <c r="FT1295" s="52"/>
      <c r="GS1295" s="52"/>
      <c r="GT1295" s="52"/>
      <c r="GU1295" s="52"/>
      <c r="HP1295" s="52"/>
      <c r="IK1295" s="52"/>
      <c r="JH1295" s="52"/>
      <c r="KC1295" s="52"/>
      <c r="KX1295" s="52"/>
      <c r="LS1295" s="52"/>
      <c r="MN1295" s="69"/>
      <c r="MR1295" s="139"/>
      <c r="MS1295" s="140"/>
    </row>
    <row r="1296" spans="3:357" s="53" customFormat="1" x14ac:dyDescent="0.15">
      <c r="C1296" s="54"/>
      <c r="G1296" s="55"/>
      <c r="H1296" s="55"/>
      <c r="AC1296" s="52"/>
      <c r="AX1296" s="52"/>
      <c r="CN1296" s="52"/>
      <c r="ED1296" s="52"/>
      <c r="EY1296" s="52"/>
      <c r="FT1296" s="52"/>
      <c r="GS1296" s="52"/>
      <c r="GT1296" s="52"/>
      <c r="GU1296" s="52"/>
      <c r="HP1296" s="52"/>
      <c r="IK1296" s="52"/>
      <c r="JH1296" s="52"/>
      <c r="KC1296" s="52"/>
      <c r="KX1296" s="52"/>
      <c r="LS1296" s="52"/>
      <c r="MN1296" s="69"/>
      <c r="MR1296" s="139"/>
      <c r="MS1296" s="140"/>
    </row>
    <row r="1297" spans="3:357" s="53" customFormat="1" x14ac:dyDescent="0.15">
      <c r="C1297" s="54"/>
      <c r="G1297" s="55"/>
      <c r="H1297" s="55"/>
      <c r="AC1297" s="52"/>
      <c r="AX1297" s="52"/>
      <c r="CN1297" s="52"/>
      <c r="ED1297" s="52"/>
      <c r="EY1297" s="52"/>
      <c r="FT1297" s="52"/>
      <c r="GS1297" s="52"/>
      <c r="GT1297" s="52"/>
      <c r="GU1297" s="52"/>
      <c r="HP1297" s="52"/>
      <c r="IK1297" s="52"/>
      <c r="JH1297" s="52"/>
      <c r="KC1297" s="52"/>
      <c r="KX1297" s="52"/>
      <c r="LS1297" s="52"/>
      <c r="MN1297" s="69"/>
      <c r="MR1297" s="139"/>
      <c r="MS1297" s="140"/>
    </row>
    <row r="1298" spans="3:357" s="53" customFormat="1" x14ac:dyDescent="0.15">
      <c r="C1298" s="54"/>
      <c r="G1298" s="55"/>
      <c r="H1298" s="55"/>
      <c r="AC1298" s="52"/>
      <c r="AX1298" s="52"/>
      <c r="CN1298" s="52"/>
      <c r="ED1298" s="52"/>
      <c r="EY1298" s="52"/>
      <c r="FT1298" s="52"/>
      <c r="GS1298" s="52"/>
      <c r="GT1298" s="52"/>
      <c r="GU1298" s="52"/>
      <c r="HP1298" s="52"/>
      <c r="IK1298" s="52"/>
      <c r="JH1298" s="52"/>
      <c r="KC1298" s="52"/>
      <c r="KX1298" s="52"/>
      <c r="LS1298" s="52"/>
      <c r="MN1298" s="69"/>
      <c r="MR1298" s="139"/>
      <c r="MS1298" s="140"/>
    </row>
    <row r="1299" spans="3:357" s="53" customFormat="1" x14ac:dyDescent="0.15">
      <c r="C1299" s="54"/>
      <c r="G1299" s="55"/>
      <c r="H1299" s="55"/>
      <c r="AC1299" s="52"/>
      <c r="AX1299" s="52"/>
      <c r="CN1299" s="52"/>
      <c r="ED1299" s="52"/>
      <c r="EY1299" s="52"/>
      <c r="FT1299" s="52"/>
      <c r="GS1299" s="52"/>
      <c r="GT1299" s="52"/>
      <c r="GU1299" s="52"/>
      <c r="HP1299" s="52"/>
      <c r="IK1299" s="52"/>
      <c r="JH1299" s="52"/>
      <c r="KC1299" s="52"/>
      <c r="KX1299" s="52"/>
      <c r="LS1299" s="52"/>
      <c r="MN1299" s="69"/>
      <c r="MR1299" s="139"/>
      <c r="MS1299" s="140"/>
    </row>
    <row r="1300" spans="3:357" s="53" customFormat="1" x14ac:dyDescent="0.15">
      <c r="C1300" s="54"/>
      <c r="G1300" s="55"/>
      <c r="H1300" s="55"/>
      <c r="AC1300" s="52"/>
      <c r="AX1300" s="52"/>
      <c r="CN1300" s="52"/>
      <c r="ED1300" s="52"/>
      <c r="EY1300" s="52"/>
      <c r="FT1300" s="52"/>
      <c r="GS1300" s="52"/>
      <c r="GT1300" s="52"/>
      <c r="GU1300" s="52"/>
      <c r="HP1300" s="52"/>
      <c r="IK1300" s="52"/>
      <c r="JH1300" s="52"/>
      <c r="KC1300" s="52"/>
      <c r="KX1300" s="52"/>
      <c r="LS1300" s="52"/>
      <c r="MN1300" s="69"/>
      <c r="MR1300" s="139"/>
      <c r="MS1300" s="140"/>
    </row>
    <row r="1301" spans="3:357" s="53" customFormat="1" x14ac:dyDescent="0.15">
      <c r="C1301" s="54"/>
      <c r="G1301" s="55"/>
      <c r="H1301" s="55"/>
      <c r="AC1301" s="52"/>
      <c r="AX1301" s="52"/>
      <c r="CN1301" s="52"/>
      <c r="ED1301" s="52"/>
      <c r="EY1301" s="52"/>
      <c r="FT1301" s="52"/>
      <c r="GS1301" s="52"/>
      <c r="GT1301" s="52"/>
      <c r="GU1301" s="52"/>
      <c r="HP1301" s="52"/>
      <c r="IK1301" s="52"/>
      <c r="JH1301" s="52"/>
      <c r="KC1301" s="52"/>
      <c r="KX1301" s="52"/>
      <c r="LS1301" s="52"/>
      <c r="MN1301" s="69"/>
      <c r="MR1301" s="139"/>
      <c r="MS1301" s="140"/>
    </row>
    <row r="1302" spans="3:357" s="53" customFormat="1" x14ac:dyDescent="0.15">
      <c r="C1302" s="54"/>
      <c r="G1302" s="55"/>
      <c r="H1302" s="55"/>
      <c r="AC1302" s="52"/>
      <c r="AX1302" s="52"/>
      <c r="CN1302" s="52"/>
      <c r="ED1302" s="52"/>
      <c r="EY1302" s="52"/>
      <c r="FT1302" s="52"/>
      <c r="GS1302" s="52"/>
      <c r="GT1302" s="52"/>
      <c r="GU1302" s="52"/>
      <c r="HP1302" s="52"/>
      <c r="IK1302" s="52"/>
      <c r="JH1302" s="52"/>
      <c r="KC1302" s="52"/>
      <c r="KX1302" s="52"/>
      <c r="LS1302" s="52"/>
      <c r="MN1302" s="69"/>
      <c r="MR1302" s="139"/>
      <c r="MS1302" s="140"/>
    </row>
    <row r="1303" spans="3:357" s="53" customFormat="1" x14ac:dyDescent="0.15">
      <c r="C1303" s="54"/>
      <c r="G1303" s="55"/>
      <c r="H1303" s="55"/>
      <c r="AC1303" s="52"/>
      <c r="AX1303" s="52"/>
      <c r="CN1303" s="52"/>
      <c r="ED1303" s="52"/>
      <c r="EY1303" s="52"/>
      <c r="FT1303" s="52"/>
      <c r="GS1303" s="52"/>
      <c r="GT1303" s="52"/>
      <c r="GU1303" s="52"/>
      <c r="HP1303" s="52"/>
      <c r="IK1303" s="52"/>
      <c r="JH1303" s="52"/>
      <c r="KC1303" s="52"/>
      <c r="KX1303" s="52"/>
      <c r="LS1303" s="52"/>
      <c r="MN1303" s="69"/>
      <c r="MR1303" s="139"/>
      <c r="MS1303" s="140"/>
    </row>
    <row r="1304" spans="3:357" s="53" customFormat="1" x14ac:dyDescent="0.15">
      <c r="C1304" s="54"/>
      <c r="G1304" s="55"/>
      <c r="H1304" s="55"/>
      <c r="AC1304" s="52"/>
      <c r="AX1304" s="52"/>
      <c r="CN1304" s="52"/>
      <c r="ED1304" s="52"/>
      <c r="EY1304" s="52"/>
      <c r="FT1304" s="52"/>
      <c r="GS1304" s="52"/>
      <c r="GT1304" s="52"/>
      <c r="GU1304" s="52"/>
      <c r="HP1304" s="52"/>
      <c r="IK1304" s="52"/>
      <c r="JH1304" s="52"/>
      <c r="KC1304" s="52"/>
      <c r="KX1304" s="52"/>
      <c r="LS1304" s="52"/>
      <c r="MN1304" s="69"/>
      <c r="MR1304" s="139"/>
      <c r="MS1304" s="140"/>
    </row>
    <row r="1305" spans="3:357" s="53" customFormat="1" x14ac:dyDescent="0.15">
      <c r="C1305" s="54"/>
      <c r="G1305" s="55"/>
      <c r="H1305" s="55"/>
      <c r="AC1305" s="52"/>
      <c r="AX1305" s="52"/>
      <c r="CN1305" s="52"/>
      <c r="ED1305" s="52"/>
      <c r="EY1305" s="52"/>
      <c r="FT1305" s="52"/>
      <c r="GS1305" s="52"/>
      <c r="GT1305" s="52"/>
      <c r="GU1305" s="52"/>
      <c r="HP1305" s="52"/>
      <c r="IK1305" s="52"/>
      <c r="JH1305" s="52"/>
      <c r="KC1305" s="52"/>
      <c r="KX1305" s="52"/>
      <c r="LS1305" s="52"/>
      <c r="MN1305" s="69"/>
      <c r="MR1305" s="139"/>
      <c r="MS1305" s="140"/>
    </row>
    <row r="1306" spans="3:357" s="53" customFormat="1" x14ac:dyDescent="0.15">
      <c r="C1306" s="54"/>
      <c r="G1306" s="55"/>
      <c r="H1306" s="55"/>
      <c r="AC1306" s="52"/>
      <c r="AX1306" s="52"/>
      <c r="CN1306" s="52"/>
      <c r="ED1306" s="52"/>
      <c r="EY1306" s="52"/>
      <c r="FT1306" s="52"/>
      <c r="GS1306" s="52"/>
      <c r="GT1306" s="52"/>
      <c r="GU1306" s="52"/>
      <c r="HP1306" s="52"/>
      <c r="IK1306" s="52"/>
      <c r="JH1306" s="52"/>
      <c r="KC1306" s="52"/>
      <c r="KX1306" s="52"/>
      <c r="LS1306" s="52"/>
      <c r="MN1306" s="69"/>
      <c r="MR1306" s="139"/>
      <c r="MS1306" s="140"/>
    </row>
    <row r="1307" spans="3:357" s="53" customFormat="1" x14ac:dyDescent="0.15">
      <c r="C1307" s="54"/>
      <c r="G1307" s="55"/>
      <c r="H1307" s="55"/>
      <c r="AC1307" s="52"/>
      <c r="AX1307" s="52"/>
      <c r="CN1307" s="52"/>
      <c r="ED1307" s="52"/>
      <c r="EY1307" s="52"/>
      <c r="FT1307" s="52"/>
      <c r="GS1307" s="52"/>
      <c r="GT1307" s="52"/>
      <c r="GU1307" s="52"/>
      <c r="HP1307" s="52"/>
      <c r="IK1307" s="52"/>
      <c r="JH1307" s="52"/>
      <c r="KC1307" s="52"/>
      <c r="KX1307" s="52"/>
      <c r="LS1307" s="52"/>
      <c r="MN1307" s="69"/>
      <c r="MR1307" s="139"/>
      <c r="MS1307" s="140"/>
    </row>
    <row r="1308" spans="3:357" s="53" customFormat="1" x14ac:dyDescent="0.15">
      <c r="C1308" s="54"/>
      <c r="G1308" s="55"/>
      <c r="H1308" s="55"/>
      <c r="AC1308" s="52"/>
      <c r="AX1308" s="52"/>
      <c r="CN1308" s="52"/>
      <c r="ED1308" s="52"/>
      <c r="EY1308" s="52"/>
      <c r="FT1308" s="52"/>
      <c r="GS1308" s="52"/>
      <c r="GT1308" s="52"/>
      <c r="GU1308" s="52"/>
      <c r="HP1308" s="52"/>
      <c r="IK1308" s="52"/>
      <c r="JH1308" s="52"/>
      <c r="KC1308" s="52"/>
      <c r="KX1308" s="52"/>
      <c r="LS1308" s="52"/>
      <c r="MN1308" s="69"/>
      <c r="MR1308" s="139"/>
      <c r="MS1308" s="140"/>
    </row>
    <row r="1309" spans="3:357" s="53" customFormat="1" x14ac:dyDescent="0.15">
      <c r="C1309" s="54"/>
      <c r="G1309" s="55"/>
      <c r="H1309" s="55"/>
      <c r="AC1309" s="52"/>
      <c r="AX1309" s="52"/>
      <c r="CN1309" s="52"/>
      <c r="ED1309" s="52"/>
      <c r="EY1309" s="52"/>
      <c r="FT1309" s="52"/>
      <c r="GS1309" s="52"/>
      <c r="GT1309" s="52"/>
      <c r="GU1309" s="52"/>
      <c r="HP1309" s="52"/>
      <c r="IK1309" s="52"/>
      <c r="JH1309" s="52"/>
      <c r="KC1309" s="52"/>
      <c r="KX1309" s="52"/>
      <c r="LS1309" s="52"/>
      <c r="MN1309" s="69"/>
      <c r="MR1309" s="139"/>
      <c r="MS1309" s="140"/>
    </row>
    <row r="1310" spans="3:357" s="53" customFormat="1" x14ac:dyDescent="0.15">
      <c r="C1310" s="54"/>
      <c r="G1310" s="55"/>
      <c r="H1310" s="55"/>
      <c r="AC1310" s="52"/>
      <c r="AX1310" s="52"/>
      <c r="CN1310" s="52"/>
      <c r="ED1310" s="52"/>
      <c r="EY1310" s="52"/>
      <c r="FT1310" s="52"/>
      <c r="GS1310" s="52"/>
      <c r="GT1310" s="52"/>
      <c r="GU1310" s="52"/>
      <c r="HP1310" s="52"/>
      <c r="IK1310" s="52"/>
      <c r="JH1310" s="52"/>
      <c r="KC1310" s="52"/>
      <c r="KX1310" s="52"/>
      <c r="LS1310" s="52"/>
      <c r="MN1310" s="69"/>
      <c r="MR1310" s="139"/>
      <c r="MS1310" s="140"/>
    </row>
    <row r="1311" spans="3:357" s="53" customFormat="1" x14ac:dyDescent="0.15">
      <c r="C1311" s="54"/>
      <c r="G1311" s="55"/>
      <c r="H1311" s="55"/>
      <c r="AC1311" s="52"/>
      <c r="AX1311" s="52"/>
      <c r="CN1311" s="52"/>
      <c r="ED1311" s="52"/>
      <c r="EY1311" s="52"/>
      <c r="FT1311" s="52"/>
      <c r="GS1311" s="52"/>
      <c r="GT1311" s="52"/>
      <c r="GU1311" s="52"/>
      <c r="HP1311" s="52"/>
      <c r="IK1311" s="52"/>
      <c r="JH1311" s="52"/>
      <c r="KC1311" s="52"/>
      <c r="KX1311" s="52"/>
      <c r="LS1311" s="52"/>
      <c r="MN1311" s="69"/>
      <c r="MR1311" s="139"/>
      <c r="MS1311" s="140"/>
    </row>
    <row r="1312" spans="3:357" s="53" customFormat="1" x14ac:dyDescent="0.15">
      <c r="C1312" s="54"/>
      <c r="G1312" s="55"/>
      <c r="H1312" s="55"/>
      <c r="AC1312" s="52"/>
      <c r="AX1312" s="52"/>
      <c r="CN1312" s="52"/>
      <c r="ED1312" s="52"/>
      <c r="EY1312" s="52"/>
      <c r="FT1312" s="52"/>
      <c r="GS1312" s="52"/>
      <c r="GT1312" s="52"/>
      <c r="GU1312" s="52"/>
      <c r="HP1312" s="52"/>
      <c r="IK1312" s="52"/>
      <c r="JH1312" s="52"/>
      <c r="KC1312" s="52"/>
      <c r="KX1312" s="52"/>
      <c r="LS1312" s="52"/>
      <c r="MN1312" s="69"/>
      <c r="MR1312" s="139"/>
      <c r="MS1312" s="140"/>
    </row>
    <row r="1313" spans="3:357" s="53" customFormat="1" x14ac:dyDescent="0.15">
      <c r="C1313" s="54"/>
      <c r="G1313" s="55"/>
      <c r="H1313" s="55"/>
      <c r="AC1313" s="52"/>
      <c r="AX1313" s="52"/>
      <c r="CN1313" s="52"/>
      <c r="ED1313" s="52"/>
      <c r="EY1313" s="52"/>
      <c r="FT1313" s="52"/>
      <c r="GS1313" s="52"/>
      <c r="GT1313" s="52"/>
      <c r="GU1313" s="52"/>
      <c r="HP1313" s="52"/>
      <c r="IK1313" s="52"/>
      <c r="JH1313" s="52"/>
      <c r="KC1313" s="52"/>
      <c r="KX1313" s="52"/>
      <c r="LS1313" s="52"/>
      <c r="MN1313" s="69"/>
      <c r="MR1313" s="139"/>
      <c r="MS1313" s="140"/>
    </row>
    <row r="1314" spans="3:357" s="53" customFormat="1" x14ac:dyDescent="0.15">
      <c r="C1314" s="54"/>
      <c r="G1314" s="55"/>
      <c r="H1314" s="55"/>
      <c r="AC1314" s="52"/>
      <c r="AX1314" s="52"/>
      <c r="CN1314" s="52"/>
      <c r="ED1314" s="52"/>
      <c r="EY1314" s="52"/>
      <c r="FT1314" s="52"/>
      <c r="GS1314" s="52"/>
      <c r="GT1314" s="52"/>
      <c r="GU1314" s="52"/>
      <c r="HP1314" s="52"/>
      <c r="IK1314" s="52"/>
      <c r="JH1314" s="52"/>
      <c r="KC1314" s="52"/>
      <c r="KX1314" s="52"/>
      <c r="LS1314" s="52"/>
      <c r="MN1314" s="69"/>
      <c r="MR1314" s="139"/>
      <c r="MS1314" s="140"/>
    </row>
    <row r="1315" spans="3:357" s="53" customFormat="1" x14ac:dyDescent="0.15">
      <c r="C1315" s="54"/>
      <c r="G1315" s="55"/>
      <c r="H1315" s="55"/>
      <c r="AC1315" s="52"/>
      <c r="AX1315" s="52"/>
      <c r="CN1315" s="52"/>
      <c r="ED1315" s="52"/>
      <c r="EY1315" s="52"/>
      <c r="FT1315" s="52"/>
      <c r="GS1315" s="52"/>
      <c r="GT1315" s="52"/>
      <c r="GU1315" s="52"/>
      <c r="HP1315" s="52"/>
      <c r="IK1315" s="52"/>
      <c r="JH1315" s="52"/>
      <c r="KC1315" s="52"/>
      <c r="KX1315" s="52"/>
      <c r="LS1315" s="52"/>
      <c r="MN1315" s="69"/>
      <c r="MR1315" s="139"/>
      <c r="MS1315" s="140"/>
    </row>
    <row r="1316" spans="3:357" s="53" customFormat="1" x14ac:dyDescent="0.15">
      <c r="C1316" s="54"/>
      <c r="G1316" s="55"/>
      <c r="H1316" s="55"/>
      <c r="AC1316" s="52"/>
      <c r="AX1316" s="52"/>
      <c r="CN1316" s="52"/>
      <c r="ED1316" s="52"/>
      <c r="EY1316" s="52"/>
      <c r="FT1316" s="52"/>
      <c r="GS1316" s="52"/>
      <c r="GT1316" s="52"/>
      <c r="GU1316" s="52"/>
      <c r="HP1316" s="52"/>
      <c r="IK1316" s="52"/>
      <c r="JH1316" s="52"/>
      <c r="KC1316" s="52"/>
      <c r="KX1316" s="52"/>
      <c r="LS1316" s="52"/>
      <c r="MN1316" s="69"/>
      <c r="MR1316" s="139"/>
      <c r="MS1316" s="140"/>
    </row>
    <row r="1317" spans="3:357" s="53" customFormat="1" x14ac:dyDescent="0.15">
      <c r="C1317" s="54"/>
      <c r="G1317" s="55"/>
      <c r="H1317" s="55"/>
      <c r="AC1317" s="52"/>
      <c r="AX1317" s="52"/>
      <c r="CN1317" s="52"/>
      <c r="ED1317" s="52"/>
      <c r="EY1317" s="52"/>
      <c r="FT1317" s="52"/>
      <c r="GS1317" s="52"/>
      <c r="GT1317" s="52"/>
      <c r="GU1317" s="52"/>
      <c r="HP1317" s="52"/>
      <c r="IK1317" s="52"/>
      <c r="JH1317" s="52"/>
      <c r="KC1317" s="52"/>
      <c r="KX1317" s="52"/>
      <c r="LS1317" s="52"/>
      <c r="MN1317" s="69"/>
      <c r="MR1317" s="139"/>
      <c r="MS1317" s="140"/>
    </row>
    <row r="1318" spans="3:357" s="53" customFormat="1" x14ac:dyDescent="0.15">
      <c r="C1318" s="54"/>
      <c r="G1318" s="55"/>
      <c r="H1318" s="55"/>
      <c r="AC1318" s="52"/>
      <c r="AX1318" s="52"/>
      <c r="CN1318" s="52"/>
      <c r="ED1318" s="52"/>
      <c r="EY1318" s="52"/>
      <c r="FT1318" s="52"/>
      <c r="GS1318" s="52"/>
      <c r="GT1318" s="52"/>
      <c r="GU1318" s="52"/>
      <c r="HP1318" s="52"/>
      <c r="IK1318" s="52"/>
      <c r="JH1318" s="52"/>
      <c r="KC1318" s="52"/>
      <c r="KX1318" s="52"/>
      <c r="LS1318" s="52"/>
      <c r="MN1318" s="69"/>
      <c r="MR1318" s="139"/>
      <c r="MS1318" s="140"/>
    </row>
    <row r="1319" spans="3:357" s="53" customFormat="1" x14ac:dyDescent="0.15">
      <c r="C1319" s="54"/>
      <c r="G1319" s="55"/>
      <c r="H1319" s="55"/>
      <c r="AC1319" s="52"/>
      <c r="AX1319" s="52"/>
      <c r="CN1319" s="52"/>
      <c r="ED1319" s="52"/>
      <c r="EY1319" s="52"/>
      <c r="FT1319" s="52"/>
      <c r="GS1319" s="52"/>
      <c r="GT1319" s="52"/>
      <c r="GU1319" s="52"/>
      <c r="HP1319" s="52"/>
      <c r="IK1319" s="52"/>
      <c r="JH1319" s="52"/>
      <c r="KC1319" s="52"/>
      <c r="KX1319" s="52"/>
      <c r="LS1319" s="52"/>
      <c r="MN1319" s="69"/>
      <c r="MR1319" s="139"/>
      <c r="MS1319" s="140"/>
    </row>
    <row r="1320" spans="3:357" s="53" customFormat="1" x14ac:dyDescent="0.15">
      <c r="C1320" s="54"/>
      <c r="G1320" s="55"/>
      <c r="H1320" s="55"/>
      <c r="AC1320" s="52"/>
      <c r="AX1320" s="52"/>
      <c r="CN1320" s="52"/>
      <c r="ED1320" s="52"/>
      <c r="EY1320" s="52"/>
      <c r="FT1320" s="52"/>
      <c r="GS1320" s="52"/>
      <c r="GT1320" s="52"/>
      <c r="GU1320" s="52"/>
      <c r="HP1320" s="52"/>
      <c r="IK1320" s="52"/>
      <c r="JH1320" s="52"/>
      <c r="KC1320" s="52"/>
      <c r="KX1320" s="52"/>
      <c r="LS1320" s="52"/>
      <c r="MN1320" s="69"/>
      <c r="MR1320" s="139"/>
      <c r="MS1320" s="140"/>
    </row>
    <row r="1321" spans="3:357" s="53" customFormat="1" x14ac:dyDescent="0.15">
      <c r="C1321" s="54"/>
      <c r="G1321" s="55"/>
      <c r="H1321" s="55"/>
      <c r="AC1321" s="52"/>
      <c r="AX1321" s="52"/>
      <c r="CN1321" s="52"/>
      <c r="ED1321" s="52"/>
      <c r="EY1321" s="52"/>
      <c r="FT1321" s="52"/>
      <c r="GS1321" s="52"/>
      <c r="GT1321" s="52"/>
      <c r="GU1321" s="52"/>
      <c r="HP1321" s="52"/>
      <c r="IK1321" s="52"/>
      <c r="JH1321" s="52"/>
      <c r="KC1321" s="52"/>
      <c r="KX1321" s="52"/>
      <c r="LS1321" s="52"/>
      <c r="MN1321" s="69"/>
      <c r="MR1321" s="139"/>
      <c r="MS1321" s="140"/>
    </row>
    <row r="1322" spans="3:357" s="53" customFormat="1" x14ac:dyDescent="0.15">
      <c r="C1322" s="54"/>
      <c r="G1322" s="55"/>
      <c r="H1322" s="55"/>
      <c r="AC1322" s="52"/>
      <c r="AX1322" s="52"/>
      <c r="CN1322" s="52"/>
      <c r="ED1322" s="52"/>
      <c r="EY1322" s="52"/>
      <c r="FT1322" s="52"/>
      <c r="GS1322" s="52"/>
      <c r="GT1322" s="52"/>
      <c r="GU1322" s="52"/>
      <c r="HP1322" s="52"/>
      <c r="IK1322" s="52"/>
      <c r="JH1322" s="52"/>
      <c r="KC1322" s="52"/>
      <c r="KX1322" s="52"/>
      <c r="LS1322" s="52"/>
      <c r="MN1322" s="69"/>
      <c r="MR1322" s="139"/>
      <c r="MS1322" s="140"/>
    </row>
    <row r="1323" spans="3:357" s="53" customFormat="1" x14ac:dyDescent="0.15">
      <c r="C1323" s="54"/>
      <c r="G1323" s="55"/>
      <c r="H1323" s="55"/>
      <c r="AC1323" s="52"/>
      <c r="AX1323" s="52"/>
      <c r="CN1323" s="52"/>
      <c r="ED1323" s="52"/>
      <c r="EY1323" s="52"/>
      <c r="FT1323" s="52"/>
      <c r="GS1323" s="52"/>
      <c r="GT1323" s="52"/>
      <c r="GU1323" s="52"/>
      <c r="HP1323" s="52"/>
      <c r="IK1323" s="52"/>
      <c r="JH1323" s="52"/>
      <c r="KC1323" s="52"/>
      <c r="KX1323" s="52"/>
      <c r="LS1323" s="52"/>
      <c r="MN1323" s="69"/>
      <c r="MR1323" s="139"/>
      <c r="MS1323" s="140"/>
    </row>
    <row r="1324" spans="3:357" s="53" customFormat="1" x14ac:dyDescent="0.15">
      <c r="C1324" s="54"/>
      <c r="G1324" s="55"/>
      <c r="H1324" s="55"/>
      <c r="AC1324" s="52"/>
      <c r="AX1324" s="52"/>
      <c r="CN1324" s="52"/>
      <c r="ED1324" s="52"/>
      <c r="EY1324" s="52"/>
      <c r="FT1324" s="52"/>
      <c r="GS1324" s="52"/>
      <c r="GT1324" s="52"/>
      <c r="GU1324" s="52"/>
      <c r="HP1324" s="52"/>
      <c r="IK1324" s="52"/>
      <c r="JH1324" s="52"/>
      <c r="KC1324" s="52"/>
      <c r="KX1324" s="52"/>
      <c r="LS1324" s="52"/>
      <c r="MN1324" s="69"/>
      <c r="MR1324" s="139"/>
      <c r="MS1324" s="140"/>
    </row>
    <row r="1325" spans="3:357" s="53" customFormat="1" x14ac:dyDescent="0.15">
      <c r="C1325" s="54"/>
      <c r="G1325" s="55"/>
      <c r="H1325" s="55"/>
      <c r="AC1325" s="52"/>
      <c r="AX1325" s="52"/>
      <c r="CN1325" s="52"/>
      <c r="ED1325" s="52"/>
      <c r="EY1325" s="52"/>
      <c r="FT1325" s="52"/>
      <c r="GS1325" s="52"/>
      <c r="GT1325" s="52"/>
      <c r="GU1325" s="52"/>
      <c r="HP1325" s="52"/>
      <c r="IK1325" s="52"/>
      <c r="JH1325" s="52"/>
      <c r="KC1325" s="52"/>
      <c r="KX1325" s="52"/>
      <c r="LS1325" s="52"/>
      <c r="MN1325" s="69"/>
      <c r="MR1325" s="139"/>
      <c r="MS1325" s="140"/>
    </row>
    <row r="1326" spans="3:357" s="53" customFormat="1" x14ac:dyDescent="0.15">
      <c r="C1326" s="54"/>
      <c r="G1326" s="55"/>
      <c r="H1326" s="55"/>
      <c r="AC1326" s="52"/>
      <c r="AX1326" s="52"/>
      <c r="CN1326" s="52"/>
      <c r="ED1326" s="52"/>
      <c r="EY1326" s="52"/>
      <c r="FT1326" s="52"/>
      <c r="GS1326" s="52"/>
      <c r="GT1326" s="52"/>
      <c r="GU1326" s="52"/>
      <c r="HP1326" s="52"/>
      <c r="IK1326" s="52"/>
      <c r="JH1326" s="52"/>
      <c r="KC1326" s="52"/>
      <c r="KX1326" s="52"/>
      <c r="LS1326" s="52"/>
      <c r="MN1326" s="69"/>
      <c r="MR1326" s="139"/>
      <c r="MS1326" s="140"/>
    </row>
    <row r="1327" spans="3:357" s="53" customFormat="1" x14ac:dyDescent="0.15">
      <c r="C1327" s="54"/>
      <c r="G1327" s="55"/>
      <c r="H1327" s="55"/>
      <c r="AC1327" s="52"/>
      <c r="AX1327" s="52"/>
      <c r="CN1327" s="52"/>
      <c r="ED1327" s="52"/>
      <c r="EY1327" s="52"/>
      <c r="FT1327" s="52"/>
      <c r="GS1327" s="52"/>
      <c r="GT1327" s="52"/>
      <c r="GU1327" s="52"/>
      <c r="HP1327" s="52"/>
      <c r="IK1327" s="52"/>
      <c r="JH1327" s="52"/>
      <c r="KC1327" s="52"/>
      <c r="KX1327" s="52"/>
      <c r="LS1327" s="52"/>
      <c r="MN1327" s="69"/>
      <c r="MR1327" s="139"/>
      <c r="MS1327" s="140"/>
    </row>
    <row r="1328" spans="3:357" s="53" customFormat="1" x14ac:dyDescent="0.15">
      <c r="C1328" s="54"/>
      <c r="G1328" s="55"/>
      <c r="H1328" s="55"/>
      <c r="AC1328" s="52"/>
      <c r="AX1328" s="52"/>
      <c r="CN1328" s="52"/>
      <c r="ED1328" s="52"/>
      <c r="EY1328" s="52"/>
      <c r="FT1328" s="52"/>
      <c r="GS1328" s="52"/>
      <c r="GT1328" s="52"/>
      <c r="GU1328" s="52"/>
      <c r="HP1328" s="52"/>
      <c r="IK1328" s="52"/>
      <c r="JH1328" s="52"/>
      <c r="KC1328" s="52"/>
      <c r="KX1328" s="52"/>
      <c r="LS1328" s="52"/>
      <c r="MN1328" s="69"/>
      <c r="MR1328" s="139"/>
      <c r="MS1328" s="140"/>
    </row>
    <row r="1329" spans="3:357" s="53" customFormat="1" x14ac:dyDescent="0.15">
      <c r="C1329" s="54"/>
      <c r="G1329" s="55"/>
      <c r="H1329" s="55"/>
      <c r="AC1329" s="52"/>
      <c r="AX1329" s="52"/>
      <c r="CN1329" s="52"/>
      <c r="ED1329" s="52"/>
      <c r="EY1329" s="52"/>
      <c r="FT1329" s="52"/>
      <c r="GS1329" s="52"/>
      <c r="GT1329" s="52"/>
      <c r="GU1329" s="52"/>
      <c r="HP1329" s="52"/>
      <c r="IK1329" s="52"/>
      <c r="JH1329" s="52"/>
      <c r="KC1329" s="52"/>
      <c r="KX1329" s="52"/>
      <c r="LS1329" s="52"/>
      <c r="MN1329" s="69"/>
      <c r="MR1329" s="139"/>
      <c r="MS1329" s="140"/>
    </row>
    <row r="1330" spans="3:357" s="53" customFormat="1" x14ac:dyDescent="0.15">
      <c r="C1330" s="54"/>
      <c r="G1330" s="55"/>
      <c r="H1330" s="55"/>
      <c r="AC1330" s="52"/>
      <c r="AX1330" s="52"/>
      <c r="CN1330" s="52"/>
      <c r="ED1330" s="52"/>
      <c r="EY1330" s="52"/>
      <c r="FT1330" s="52"/>
      <c r="GS1330" s="52"/>
      <c r="GT1330" s="52"/>
      <c r="GU1330" s="52"/>
      <c r="HP1330" s="52"/>
      <c r="IK1330" s="52"/>
      <c r="JH1330" s="52"/>
      <c r="KC1330" s="52"/>
      <c r="KX1330" s="52"/>
      <c r="LS1330" s="52"/>
      <c r="MN1330" s="69"/>
      <c r="MR1330" s="139"/>
      <c r="MS1330" s="140"/>
    </row>
    <row r="1331" spans="3:357" s="53" customFormat="1" x14ac:dyDescent="0.15">
      <c r="C1331" s="54"/>
      <c r="G1331" s="55"/>
      <c r="H1331" s="55"/>
      <c r="AC1331" s="52"/>
      <c r="AX1331" s="52"/>
      <c r="CN1331" s="52"/>
      <c r="ED1331" s="52"/>
      <c r="EY1331" s="52"/>
      <c r="FT1331" s="52"/>
      <c r="GS1331" s="52"/>
      <c r="GT1331" s="52"/>
      <c r="GU1331" s="52"/>
      <c r="HP1331" s="52"/>
      <c r="IK1331" s="52"/>
      <c r="JH1331" s="52"/>
      <c r="KC1331" s="52"/>
      <c r="KX1331" s="52"/>
      <c r="LS1331" s="52"/>
      <c r="MN1331" s="69"/>
      <c r="MR1331" s="139"/>
      <c r="MS1331" s="140"/>
    </row>
    <row r="1332" spans="3:357" s="53" customFormat="1" x14ac:dyDescent="0.15">
      <c r="C1332" s="54"/>
      <c r="G1332" s="55"/>
      <c r="H1332" s="55"/>
      <c r="AC1332" s="52"/>
      <c r="AX1332" s="52"/>
      <c r="CN1332" s="52"/>
      <c r="ED1332" s="52"/>
      <c r="EY1332" s="52"/>
      <c r="FT1332" s="52"/>
      <c r="GS1332" s="52"/>
      <c r="GT1332" s="52"/>
      <c r="GU1332" s="52"/>
      <c r="HP1332" s="52"/>
      <c r="IK1332" s="52"/>
      <c r="JH1332" s="52"/>
      <c r="KC1332" s="52"/>
      <c r="KX1332" s="52"/>
      <c r="LS1332" s="52"/>
      <c r="MN1332" s="69"/>
      <c r="MR1332" s="139"/>
      <c r="MS1332" s="140"/>
    </row>
    <row r="1333" spans="3:357" s="53" customFormat="1" x14ac:dyDescent="0.15">
      <c r="C1333" s="54"/>
      <c r="G1333" s="55"/>
      <c r="H1333" s="55"/>
      <c r="AC1333" s="52"/>
      <c r="AX1333" s="52"/>
      <c r="CN1333" s="52"/>
      <c r="ED1333" s="52"/>
      <c r="EY1333" s="52"/>
      <c r="FT1333" s="52"/>
      <c r="GS1333" s="52"/>
      <c r="GT1333" s="52"/>
      <c r="GU1333" s="52"/>
      <c r="HP1333" s="52"/>
      <c r="IK1333" s="52"/>
      <c r="JH1333" s="52"/>
      <c r="KC1333" s="52"/>
      <c r="KX1333" s="52"/>
      <c r="LS1333" s="52"/>
      <c r="MN1333" s="69"/>
      <c r="MR1333" s="139"/>
      <c r="MS1333" s="140"/>
    </row>
    <row r="1334" spans="3:357" s="53" customFormat="1" x14ac:dyDescent="0.15">
      <c r="C1334" s="54"/>
      <c r="G1334" s="55"/>
      <c r="H1334" s="55"/>
      <c r="AC1334" s="52"/>
      <c r="AX1334" s="52"/>
      <c r="CN1334" s="52"/>
      <c r="ED1334" s="52"/>
      <c r="EY1334" s="52"/>
      <c r="FT1334" s="52"/>
      <c r="GS1334" s="52"/>
      <c r="GT1334" s="52"/>
      <c r="GU1334" s="52"/>
      <c r="HP1334" s="52"/>
      <c r="IK1334" s="52"/>
      <c r="JH1334" s="52"/>
      <c r="KC1334" s="52"/>
      <c r="KX1334" s="52"/>
      <c r="LS1334" s="52"/>
      <c r="MN1334" s="69"/>
      <c r="MR1334" s="139"/>
      <c r="MS1334" s="140"/>
    </row>
    <row r="1335" spans="3:357" s="53" customFormat="1" x14ac:dyDescent="0.15">
      <c r="C1335" s="54"/>
      <c r="G1335" s="55"/>
      <c r="H1335" s="55"/>
      <c r="AC1335" s="52"/>
      <c r="AX1335" s="52"/>
      <c r="CN1335" s="52"/>
      <c r="ED1335" s="52"/>
      <c r="EY1335" s="52"/>
      <c r="FT1335" s="52"/>
      <c r="GS1335" s="52"/>
      <c r="GT1335" s="52"/>
      <c r="GU1335" s="52"/>
      <c r="HP1335" s="52"/>
      <c r="IK1335" s="52"/>
      <c r="JH1335" s="52"/>
      <c r="KC1335" s="52"/>
      <c r="KX1335" s="52"/>
      <c r="LS1335" s="52"/>
      <c r="MN1335" s="69"/>
      <c r="MR1335" s="139"/>
      <c r="MS1335" s="140"/>
    </row>
    <row r="1336" spans="3:357" s="53" customFormat="1" x14ac:dyDescent="0.15">
      <c r="C1336" s="54"/>
      <c r="G1336" s="55"/>
      <c r="H1336" s="55"/>
      <c r="AC1336" s="52"/>
      <c r="AX1336" s="52"/>
      <c r="CN1336" s="52"/>
      <c r="ED1336" s="52"/>
      <c r="EY1336" s="52"/>
      <c r="FT1336" s="52"/>
      <c r="GS1336" s="52"/>
      <c r="GT1336" s="52"/>
      <c r="GU1336" s="52"/>
      <c r="HP1336" s="52"/>
      <c r="IK1336" s="52"/>
      <c r="JH1336" s="52"/>
      <c r="KC1336" s="52"/>
      <c r="KX1336" s="52"/>
      <c r="LS1336" s="52"/>
      <c r="MN1336" s="69"/>
      <c r="MR1336" s="139"/>
      <c r="MS1336" s="140"/>
    </row>
    <row r="1337" spans="3:357" s="53" customFormat="1" x14ac:dyDescent="0.15">
      <c r="C1337" s="54"/>
      <c r="G1337" s="55"/>
      <c r="H1337" s="55"/>
      <c r="AC1337" s="52"/>
      <c r="AX1337" s="52"/>
      <c r="CN1337" s="52"/>
      <c r="ED1337" s="52"/>
      <c r="EY1337" s="52"/>
      <c r="FT1337" s="52"/>
      <c r="GS1337" s="52"/>
      <c r="GT1337" s="52"/>
      <c r="GU1337" s="52"/>
      <c r="HP1337" s="52"/>
      <c r="IK1337" s="52"/>
      <c r="JH1337" s="52"/>
      <c r="KC1337" s="52"/>
      <c r="KX1337" s="52"/>
      <c r="LS1337" s="52"/>
      <c r="MN1337" s="69"/>
      <c r="MR1337" s="139"/>
      <c r="MS1337" s="140"/>
    </row>
    <row r="1338" spans="3:357" s="53" customFormat="1" x14ac:dyDescent="0.15">
      <c r="C1338" s="54"/>
      <c r="G1338" s="55"/>
      <c r="H1338" s="55"/>
      <c r="AC1338" s="52"/>
      <c r="AX1338" s="52"/>
      <c r="CN1338" s="52"/>
      <c r="ED1338" s="52"/>
      <c r="EY1338" s="52"/>
      <c r="FT1338" s="52"/>
      <c r="GS1338" s="52"/>
      <c r="GT1338" s="52"/>
      <c r="GU1338" s="52"/>
      <c r="HP1338" s="52"/>
      <c r="IK1338" s="52"/>
      <c r="JH1338" s="52"/>
      <c r="KC1338" s="52"/>
      <c r="KX1338" s="52"/>
      <c r="LS1338" s="52"/>
      <c r="MN1338" s="69"/>
      <c r="MR1338" s="139"/>
      <c r="MS1338" s="140"/>
    </row>
    <row r="1339" spans="3:357" s="53" customFormat="1" x14ac:dyDescent="0.15">
      <c r="C1339" s="54"/>
      <c r="G1339" s="55"/>
      <c r="H1339" s="55"/>
      <c r="AC1339" s="52"/>
      <c r="AX1339" s="52"/>
      <c r="CN1339" s="52"/>
      <c r="ED1339" s="52"/>
      <c r="EY1339" s="52"/>
      <c r="FT1339" s="52"/>
      <c r="GS1339" s="52"/>
      <c r="GT1339" s="52"/>
      <c r="GU1339" s="52"/>
      <c r="HP1339" s="52"/>
      <c r="IK1339" s="52"/>
      <c r="JH1339" s="52"/>
      <c r="KC1339" s="52"/>
      <c r="KX1339" s="52"/>
      <c r="LS1339" s="52"/>
      <c r="MN1339" s="69"/>
      <c r="MR1339" s="139"/>
      <c r="MS1339" s="140"/>
    </row>
    <row r="1340" spans="3:357" s="53" customFormat="1" x14ac:dyDescent="0.15">
      <c r="C1340" s="54"/>
      <c r="G1340" s="55"/>
      <c r="H1340" s="55"/>
      <c r="AC1340" s="52"/>
      <c r="AX1340" s="52"/>
      <c r="CN1340" s="52"/>
      <c r="ED1340" s="52"/>
      <c r="EY1340" s="52"/>
      <c r="FT1340" s="52"/>
      <c r="GS1340" s="52"/>
      <c r="GT1340" s="52"/>
      <c r="GU1340" s="52"/>
      <c r="HP1340" s="52"/>
      <c r="IK1340" s="52"/>
      <c r="JH1340" s="52"/>
      <c r="KC1340" s="52"/>
      <c r="KX1340" s="52"/>
      <c r="LS1340" s="52"/>
      <c r="MN1340" s="69"/>
      <c r="MR1340" s="139"/>
      <c r="MS1340" s="140"/>
    </row>
    <row r="1341" spans="3:357" s="53" customFormat="1" x14ac:dyDescent="0.15">
      <c r="C1341" s="54"/>
      <c r="G1341" s="55"/>
      <c r="H1341" s="55"/>
      <c r="AC1341" s="52"/>
      <c r="AX1341" s="52"/>
      <c r="CN1341" s="52"/>
      <c r="ED1341" s="52"/>
      <c r="EY1341" s="52"/>
      <c r="FT1341" s="52"/>
      <c r="GS1341" s="52"/>
      <c r="GT1341" s="52"/>
      <c r="GU1341" s="52"/>
      <c r="HP1341" s="52"/>
      <c r="IK1341" s="52"/>
      <c r="JH1341" s="52"/>
      <c r="KC1341" s="52"/>
      <c r="KX1341" s="52"/>
      <c r="LS1341" s="52"/>
      <c r="MN1341" s="69"/>
      <c r="MR1341" s="139"/>
      <c r="MS1341" s="140"/>
    </row>
    <row r="1342" spans="3:357" s="53" customFormat="1" x14ac:dyDescent="0.15">
      <c r="C1342" s="54"/>
      <c r="G1342" s="55"/>
      <c r="H1342" s="55"/>
      <c r="AC1342" s="52"/>
      <c r="AX1342" s="52"/>
      <c r="CN1342" s="52"/>
      <c r="ED1342" s="52"/>
      <c r="EY1342" s="52"/>
      <c r="FT1342" s="52"/>
      <c r="GS1342" s="52"/>
      <c r="GT1342" s="52"/>
      <c r="GU1342" s="52"/>
      <c r="HP1342" s="52"/>
      <c r="IK1342" s="52"/>
      <c r="JH1342" s="52"/>
      <c r="KC1342" s="52"/>
      <c r="KX1342" s="52"/>
      <c r="LS1342" s="52"/>
      <c r="MN1342" s="69"/>
      <c r="MR1342" s="139"/>
      <c r="MS1342" s="140"/>
    </row>
    <row r="1343" spans="3:357" s="53" customFormat="1" x14ac:dyDescent="0.15">
      <c r="C1343" s="54"/>
      <c r="G1343" s="55"/>
      <c r="H1343" s="55"/>
      <c r="AC1343" s="52"/>
      <c r="AX1343" s="52"/>
      <c r="CN1343" s="52"/>
      <c r="ED1343" s="52"/>
      <c r="EY1343" s="52"/>
      <c r="FT1343" s="52"/>
      <c r="GS1343" s="52"/>
      <c r="GT1343" s="52"/>
      <c r="GU1343" s="52"/>
      <c r="HP1343" s="52"/>
      <c r="IK1343" s="52"/>
      <c r="JH1343" s="52"/>
      <c r="KC1343" s="52"/>
      <c r="KX1343" s="52"/>
      <c r="LS1343" s="52"/>
      <c r="MN1343" s="69"/>
      <c r="MR1343" s="139"/>
      <c r="MS1343" s="140"/>
    </row>
    <row r="1344" spans="3:357" s="53" customFormat="1" x14ac:dyDescent="0.15">
      <c r="C1344" s="54"/>
      <c r="G1344" s="55"/>
      <c r="H1344" s="55"/>
      <c r="AC1344" s="52"/>
      <c r="AX1344" s="52"/>
      <c r="CN1344" s="52"/>
      <c r="ED1344" s="52"/>
      <c r="EY1344" s="52"/>
      <c r="FT1344" s="52"/>
      <c r="GS1344" s="52"/>
      <c r="GT1344" s="52"/>
      <c r="GU1344" s="52"/>
      <c r="HP1344" s="52"/>
      <c r="IK1344" s="52"/>
      <c r="JH1344" s="52"/>
      <c r="KC1344" s="52"/>
      <c r="KX1344" s="52"/>
      <c r="LS1344" s="52"/>
      <c r="MN1344" s="69"/>
      <c r="MR1344" s="139"/>
      <c r="MS1344" s="140"/>
    </row>
    <row r="1345" spans="3:357" s="53" customFormat="1" x14ac:dyDescent="0.15">
      <c r="C1345" s="54"/>
      <c r="G1345" s="55"/>
      <c r="H1345" s="55"/>
      <c r="AC1345" s="52"/>
      <c r="AX1345" s="52"/>
      <c r="CN1345" s="52"/>
      <c r="ED1345" s="52"/>
      <c r="EY1345" s="52"/>
      <c r="FT1345" s="52"/>
      <c r="GS1345" s="52"/>
      <c r="GT1345" s="52"/>
      <c r="GU1345" s="52"/>
      <c r="HP1345" s="52"/>
      <c r="IK1345" s="52"/>
      <c r="JH1345" s="52"/>
      <c r="KC1345" s="52"/>
      <c r="KX1345" s="52"/>
      <c r="LS1345" s="52"/>
      <c r="MN1345" s="69"/>
      <c r="MR1345" s="139"/>
      <c r="MS1345" s="140"/>
    </row>
    <row r="1346" spans="3:357" s="53" customFormat="1" x14ac:dyDescent="0.15">
      <c r="C1346" s="54"/>
      <c r="G1346" s="55"/>
      <c r="H1346" s="55"/>
      <c r="AC1346" s="52"/>
      <c r="AX1346" s="52"/>
      <c r="CN1346" s="52"/>
      <c r="ED1346" s="52"/>
      <c r="EY1346" s="52"/>
      <c r="FT1346" s="52"/>
      <c r="GS1346" s="52"/>
      <c r="GT1346" s="52"/>
      <c r="GU1346" s="52"/>
      <c r="HP1346" s="52"/>
      <c r="IK1346" s="52"/>
      <c r="JH1346" s="52"/>
      <c r="KC1346" s="52"/>
      <c r="KX1346" s="52"/>
      <c r="LS1346" s="52"/>
      <c r="MN1346" s="69"/>
      <c r="MR1346" s="139"/>
      <c r="MS1346" s="140"/>
    </row>
    <row r="1347" spans="3:357" s="53" customFormat="1" x14ac:dyDescent="0.15">
      <c r="C1347" s="54"/>
      <c r="G1347" s="55"/>
      <c r="H1347" s="55"/>
      <c r="AC1347" s="52"/>
      <c r="AX1347" s="52"/>
      <c r="CN1347" s="52"/>
      <c r="ED1347" s="52"/>
      <c r="EY1347" s="52"/>
      <c r="FT1347" s="52"/>
      <c r="GS1347" s="52"/>
      <c r="GT1347" s="52"/>
      <c r="GU1347" s="52"/>
      <c r="HP1347" s="52"/>
      <c r="IK1347" s="52"/>
      <c r="JH1347" s="52"/>
      <c r="KC1347" s="52"/>
      <c r="KX1347" s="52"/>
      <c r="LS1347" s="52"/>
      <c r="MN1347" s="69"/>
      <c r="MR1347" s="139"/>
      <c r="MS1347" s="140"/>
    </row>
    <row r="1348" spans="3:357" s="53" customFormat="1" x14ac:dyDescent="0.15">
      <c r="C1348" s="54"/>
      <c r="G1348" s="55"/>
      <c r="H1348" s="55"/>
      <c r="AC1348" s="52"/>
      <c r="AX1348" s="52"/>
      <c r="CN1348" s="52"/>
      <c r="ED1348" s="52"/>
      <c r="EY1348" s="52"/>
      <c r="FT1348" s="52"/>
      <c r="GS1348" s="52"/>
      <c r="GT1348" s="52"/>
      <c r="GU1348" s="52"/>
      <c r="HP1348" s="52"/>
      <c r="IK1348" s="52"/>
      <c r="JH1348" s="52"/>
      <c r="KC1348" s="52"/>
      <c r="KX1348" s="52"/>
      <c r="LS1348" s="52"/>
      <c r="MN1348" s="69"/>
      <c r="MR1348" s="139"/>
      <c r="MS1348" s="140"/>
    </row>
    <row r="1349" spans="3:357" s="53" customFormat="1" x14ac:dyDescent="0.15">
      <c r="C1349" s="54"/>
      <c r="G1349" s="55"/>
      <c r="H1349" s="55"/>
      <c r="AC1349" s="52"/>
      <c r="AX1349" s="52"/>
      <c r="CN1349" s="52"/>
      <c r="ED1349" s="52"/>
      <c r="EY1349" s="52"/>
      <c r="FT1349" s="52"/>
      <c r="GS1349" s="52"/>
      <c r="GT1349" s="52"/>
      <c r="GU1349" s="52"/>
      <c r="HP1349" s="52"/>
      <c r="IK1349" s="52"/>
      <c r="JH1349" s="52"/>
      <c r="KC1349" s="52"/>
      <c r="KX1349" s="52"/>
      <c r="LS1349" s="52"/>
      <c r="MN1349" s="69"/>
      <c r="MR1349" s="139"/>
      <c r="MS1349" s="140"/>
    </row>
    <row r="1350" spans="3:357" s="53" customFormat="1" x14ac:dyDescent="0.15">
      <c r="C1350" s="54"/>
      <c r="G1350" s="55"/>
      <c r="H1350" s="55"/>
      <c r="AC1350" s="52"/>
      <c r="AX1350" s="52"/>
      <c r="CN1350" s="52"/>
      <c r="ED1350" s="52"/>
      <c r="EY1350" s="52"/>
      <c r="FT1350" s="52"/>
      <c r="GS1350" s="52"/>
      <c r="GT1350" s="52"/>
      <c r="GU1350" s="52"/>
      <c r="HP1350" s="52"/>
      <c r="IK1350" s="52"/>
      <c r="JH1350" s="52"/>
      <c r="KC1350" s="52"/>
      <c r="KX1350" s="52"/>
      <c r="LS1350" s="52"/>
      <c r="MN1350" s="69"/>
      <c r="MR1350" s="139"/>
      <c r="MS1350" s="140"/>
    </row>
    <row r="1351" spans="3:357" s="53" customFormat="1" x14ac:dyDescent="0.15">
      <c r="C1351" s="54"/>
      <c r="G1351" s="55"/>
      <c r="H1351" s="55"/>
      <c r="AC1351" s="52"/>
      <c r="AX1351" s="52"/>
      <c r="CN1351" s="52"/>
      <c r="ED1351" s="52"/>
      <c r="EY1351" s="52"/>
      <c r="FT1351" s="52"/>
      <c r="GS1351" s="52"/>
      <c r="GT1351" s="52"/>
      <c r="GU1351" s="52"/>
      <c r="HP1351" s="52"/>
      <c r="IK1351" s="52"/>
      <c r="JH1351" s="52"/>
      <c r="KC1351" s="52"/>
      <c r="KX1351" s="52"/>
      <c r="LS1351" s="52"/>
      <c r="MN1351" s="69"/>
      <c r="MR1351" s="139"/>
      <c r="MS1351" s="140"/>
    </row>
    <row r="1352" spans="3:357" s="53" customFormat="1" x14ac:dyDescent="0.15">
      <c r="C1352" s="54"/>
      <c r="G1352" s="55"/>
      <c r="H1352" s="55"/>
      <c r="AC1352" s="52"/>
      <c r="AX1352" s="52"/>
      <c r="CN1352" s="52"/>
      <c r="ED1352" s="52"/>
      <c r="EY1352" s="52"/>
      <c r="FT1352" s="52"/>
      <c r="GS1352" s="52"/>
      <c r="GT1352" s="52"/>
      <c r="GU1352" s="52"/>
      <c r="HP1352" s="52"/>
      <c r="IK1352" s="52"/>
      <c r="JH1352" s="52"/>
      <c r="KC1352" s="52"/>
      <c r="KX1352" s="52"/>
      <c r="LS1352" s="52"/>
      <c r="MN1352" s="69"/>
      <c r="MR1352" s="139"/>
      <c r="MS1352" s="140"/>
    </row>
    <row r="1353" spans="3:357" s="53" customFormat="1" x14ac:dyDescent="0.15">
      <c r="C1353" s="54"/>
      <c r="G1353" s="55"/>
      <c r="H1353" s="55"/>
      <c r="AC1353" s="52"/>
      <c r="AX1353" s="52"/>
      <c r="CN1353" s="52"/>
      <c r="ED1353" s="52"/>
      <c r="EY1353" s="52"/>
      <c r="FT1353" s="52"/>
      <c r="GS1353" s="52"/>
      <c r="GT1353" s="52"/>
      <c r="GU1353" s="52"/>
      <c r="HP1353" s="52"/>
      <c r="IK1353" s="52"/>
      <c r="JH1353" s="52"/>
      <c r="KC1353" s="52"/>
      <c r="KX1353" s="52"/>
      <c r="LS1353" s="52"/>
      <c r="MN1353" s="69"/>
      <c r="MR1353" s="139"/>
      <c r="MS1353" s="140"/>
    </row>
    <row r="1354" spans="3:357" s="53" customFormat="1" x14ac:dyDescent="0.15">
      <c r="C1354" s="54"/>
      <c r="G1354" s="55"/>
      <c r="H1354" s="55"/>
      <c r="AC1354" s="52"/>
      <c r="AX1354" s="52"/>
      <c r="CN1354" s="52"/>
      <c r="ED1354" s="52"/>
      <c r="EY1354" s="52"/>
      <c r="FT1354" s="52"/>
      <c r="GS1354" s="52"/>
      <c r="GT1354" s="52"/>
      <c r="GU1354" s="52"/>
      <c r="HP1354" s="52"/>
      <c r="IK1354" s="52"/>
      <c r="JH1354" s="52"/>
      <c r="KC1354" s="52"/>
      <c r="KX1354" s="52"/>
      <c r="LS1354" s="52"/>
      <c r="MN1354" s="69"/>
      <c r="MR1354" s="139"/>
      <c r="MS1354" s="140"/>
    </row>
    <row r="1355" spans="3:357" s="53" customFormat="1" x14ac:dyDescent="0.15">
      <c r="C1355" s="54"/>
      <c r="G1355" s="55"/>
      <c r="H1355" s="55"/>
      <c r="AC1355" s="52"/>
      <c r="AX1355" s="52"/>
      <c r="CN1355" s="52"/>
      <c r="ED1355" s="52"/>
      <c r="EY1355" s="52"/>
      <c r="FT1355" s="52"/>
      <c r="GS1355" s="52"/>
      <c r="GT1355" s="52"/>
      <c r="GU1355" s="52"/>
      <c r="HP1355" s="52"/>
      <c r="IK1355" s="52"/>
      <c r="JH1355" s="52"/>
      <c r="KC1355" s="52"/>
      <c r="KX1355" s="52"/>
      <c r="LS1355" s="52"/>
      <c r="MN1355" s="69"/>
      <c r="MR1355" s="139"/>
      <c r="MS1355" s="140"/>
    </row>
    <row r="1356" spans="3:357" s="53" customFormat="1" x14ac:dyDescent="0.15">
      <c r="C1356" s="54"/>
      <c r="G1356" s="55"/>
      <c r="H1356" s="55"/>
      <c r="AC1356" s="52"/>
      <c r="AX1356" s="52"/>
      <c r="CN1356" s="52"/>
      <c r="ED1356" s="52"/>
      <c r="EY1356" s="52"/>
      <c r="FT1356" s="52"/>
      <c r="GS1356" s="52"/>
      <c r="GT1356" s="52"/>
      <c r="GU1356" s="52"/>
      <c r="HP1356" s="52"/>
      <c r="IK1356" s="52"/>
      <c r="JH1356" s="52"/>
      <c r="KC1356" s="52"/>
      <c r="KX1356" s="52"/>
      <c r="LS1356" s="52"/>
      <c r="MN1356" s="69"/>
      <c r="MR1356" s="139"/>
      <c r="MS1356" s="140"/>
    </row>
    <row r="1357" spans="3:357" s="53" customFormat="1" x14ac:dyDescent="0.15">
      <c r="C1357" s="54"/>
      <c r="G1357" s="55"/>
      <c r="H1357" s="55"/>
      <c r="AC1357" s="52"/>
      <c r="AX1357" s="52"/>
      <c r="CN1357" s="52"/>
      <c r="ED1357" s="52"/>
      <c r="EY1357" s="52"/>
      <c r="FT1357" s="52"/>
      <c r="GS1357" s="52"/>
      <c r="GT1357" s="52"/>
      <c r="GU1357" s="52"/>
      <c r="HP1357" s="52"/>
      <c r="IK1357" s="52"/>
      <c r="JH1357" s="52"/>
      <c r="KC1357" s="52"/>
      <c r="KX1357" s="52"/>
      <c r="LS1357" s="52"/>
      <c r="MN1357" s="69"/>
      <c r="MR1357" s="139"/>
      <c r="MS1357" s="140"/>
    </row>
    <row r="1358" spans="3:357" s="53" customFormat="1" x14ac:dyDescent="0.15">
      <c r="C1358" s="54"/>
      <c r="G1358" s="55"/>
      <c r="H1358" s="55"/>
      <c r="AC1358" s="52"/>
      <c r="AX1358" s="52"/>
      <c r="CN1358" s="52"/>
      <c r="ED1358" s="52"/>
      <c r="EY1358" s="52"/>
      <c r="FT1358" s="52"/>
      <c r="GS1358" s="52"/>
      <c r="GT1358" s="52"/>
      <c r="GU1358" s="52"/>
      <c r="HP1358" s="52"/>
      <c r="IK1358" s="52"/>
      <c r="JH1358" s="52"/>
      <c r="KC1358" s="52"/>
      <c r="KX1358" s="52"/>
      <c r="LS1358" s="52"/>
      <c r="MN1358" s="69"/>
      <c r="MR1358" s="139"/>
      <c r="MS1358" s="140"/>
    </row>
    <row r="1359" spans="3:357" s="53" customFormat="1" x14ac:dyDescent="0.15">
      <c r="C1359" s="54"/>
      <c r="G1359" s="55"/>
      <c r="H1359" s="55"/>
      <c r="AC1359" s="52"/>
      <c r="AX1359" s="52"/>
      <c r="CN1359" s="52"/>
      <c r="ED1359" s="52"/>
      <c r="EY1359" s="52"/>
      <c r="FT1359" s="52"/>
      <c r="GS1359" s="52"/>
      <c r="GT1359" s="52"/>
      <c r="GU1359" s="52"/>
      <c r="HP1359" s="52"/>
      <c r="IK1359" s="52"/>
      <c r="JH1359" s="52"/>
      <c r="KC1359" s="52"/>
      <c r="KX1359" s="52"/>
      <c r="LS1359" s="52"/>
      <c r="MN1359" s="69"/>
      <c r="MR1359" s="139"/>
      <c r="MS1359" s="140"/>
    </row>
    <row r="1360" spans="3:357" s="53" customFormat="1" x14ac:dyDescent="0.15">
      <c r="C1360" s="54"/>
      <c r="G1360" s="55"/>
      <c r="H1360" s="55"/>
      <c r="AC1360" s="52"/>
      <c r="AX1360" s="52"/>
      <c r="CN1360" s="52"/>
      <c r="ED1360" s="52"/>
      <c r="EY1360" s="52"/>
      <c r="FT1360" s="52"/>
      <c r="GS1360" s="52"/>
      <c r="GT1360" s="52"/>
      <c r="GU1360" s="52"/>
      <c r="HP1360" s="52"/>
      <c r="IK1360" s="52"/>
      <c r="JH1360" s="52"/>
      <c r="KC1360" s="52"/>
      <c r="KX1360" s="52"/>
      <c r="LS1360" s="52"/>
      <c r="MN1360" s="69"/>
      <c r="MR1360" s="139"/>
      <c r="MS1360" s="140"/>
    </row>
    <row r="1361" spans="3:357" s="53" customFormat="1" x14ac:dyDescent="0.15">
      <c r="C1361" s="54"/>
      <c r="G1361" s="55"/>
      <c r="H1361" s="55"/>
      <c r="AC1361" s="52"/>
      <c r="AX1361" s="52"/>
      <c r="CN1361" s="52"/>
      <c r="ED1361" s="52"/>
      <c r="EY1361" s="52"/>
      <c r="FT1361" s="52"/>
      <c r="GS1361" s="52"/>
      <c r="GT1361" s="52"/>
      <c r="GU1361" s="52"/>
      <c r="HP1361" s="52"/>
      <c r="IK1361" s="52"/>
      <c r="JH1361" s="52"/>
      <c r="KC1361" s="52"/>
      <c r="KX1361" s="52"/>
      <c r="LS1361" s="52"/>
      <c r="MN1361" s="69"/>
      <c r="MR1361" s="139"/>
      <c r="MS1361" s="140"/>
    </row>
    <row r="1362" spans="3:357" s="53" customFormat="1" x14ac:dyDescent="0.15">
      <c r="C1362" s="54"/>
      <c r="G1362" s="55"/>
      <c r="H1362" s="55"/>
      <c r="AC1362" s="52"/>
      <c r="AX1362" s="52"/>
      <c r="CN1362" s="52"/>
      <c r="ED1362" s="52"/>
      <c r="EY1362" s="52"/>
      <c r="FT1362" s="52"/>
      <c r="GS1362" s="52"/>
      <c r="GT1362" s="52"/>
      <c r="GU1362" s="52"/>
      <c r="HP1362" s="52"/>
      <c r="IK1362" s="52"/>
      <c r="JH1362" s="52"/>
      <c r="KC1362" s="52"/>
      <c r="KX1362" s="52"/>
      <c r="LS1362" s="52"/>
      <c r="MN1362" s="69"/>
      <c r="MR1362" s="139"/>
      <c r="MS1362" s="140"/>
    </row>
    <row r="1363" spans="3:357" s="53" customFormat="1" x14ac:dyDescent="0.15">
      <c r="C1363" s="54"/>
      <c r="G1363" s="55"/>
      <c r="H1363" s="55"/>
      <c r="AC1363" s="52"/>
      <c r="AX1363" s="52"/>
      <c r="CN1363" s="52"/>
      <c r="ED1363" s="52"/>
      <c r="EY1363" s="52"/>
      <c r="FT1363" s="52"/>
      <c r="GS1363" s="52"/>
      <c r="GT1363" s="52"/>
      <c r="GU1363" s="52"/>
      <c r="HP1363" s="52"/>
      <c r="IK1363" s="52"/>
      <c r="JH1363" s="52"/>
      <c r="KC1363" s="52"/>
      <c r="KX1363" s="52"/>
      <c r="LS1363" s="52"/>
      <c r="MN1363" s="69"/>
      <c r="MR1363" s="139"/>
      <c r="MS1363" s="140"/>
    </row>
    <row r="1364" spans="3:357" s="53" customFormat="1" x14ac:dyDescent="0.15">
      <c r="C1364" s="54"/>
      <c r="G1364" s="55"/>
      <c r="H1364" s="55"/>
      <c r="AC1364" s="52"/>
      <c r="AX1364" s="52"/>
      <c r="CN1364" s="52"/>
      <c r="ED1364" s="52"/>
      <c r="EY1364" s="52"/>
      <c r="FT1364" s="52"/>
      <c r="GS1364" s="52"/>
      <c r="GT1364" s="52"/>
      <c r="GU1364" s="52"/>
      <c r="HP1364" s="52"/>
      <c r="IK1364" s="52"/>
      <c r="JH1364" s="52"/>
      <c r="KC1364" s="52"/>
      <c r="KX1364" s="52"/>
      <c r="LS1364" s="52"/>
      <c r="MN1364" s="69"/>
      <c r="MR1364" s="139"/>
      <c r="MS1364" s="140"/>
    </row>
    <row r="1365" spans="3:357" s="53" customFormat="1" x14ac:dyDescent="0.15">
      <c r="C1365" s="54"/>
      <c r="G1365" s="55"/>
      <c r="H1365" s="55"/>
      <c r="AC1365" s="52"/>
      <c r="AX1365" s="52"/>
      <c r="CN1365" s="52"/>
      <c r="ED1365" s="52"/>
      <c r="EY1365" s="52"/>
      <c r="FT1365" s="52"/>
      <c r="GS1365" s="52"/>
      <c r="GT1365" s="52"/>
      <c r="GU1365" s="52"/>
      <c r="HP1365" s="52"/>
      <c r="IK1365" s="52"/>
      <c r="JH1365" s="52"/>
      <c r="KC1365" s="52"/>
      <c r="KX1365" s="52"/>
      <c r="LS1365" s="52"/>
      <c r="MN1365" s="69"/>
      <c r="MR1365" s="139"/>
      <c r="MS1365" s="140"/>
    </row>
    <row r="1366" spans="3:357" s="53" customFormat="1" x14ac:dyDescent="0.15">
      <c r="C1366" s="54"/>
      <c r="G1366" s="55"/>
      <c r="H1366" s="55"/>
      <c r="AC1366" s="52"/>
      <c r="AX1366" s="52"/>
      <c r="CN1366" s="52"/>
      <c r="ED1366" s="52"/>
      <c r="EY1366" s="52"/>
      <c r="FT1366" s="52"/>
      <c r="GS1366" s="52"/>
      <c r="GT1366" s="52"/>
      <c r="GU1366" s="52"/>
      <c r="HP1366" s="52"/>
      <c r="IK1366" s="52"/>
      <c r="JH1366" s="52"/>
      <c r="KC1366" s="52"/>
      <c r="KX1366" s="52"/>
      <c r="LS1366" s="52"/>
      <c r="MN1366" s="69"/>
      <c r="MR1366" s="139"/>
      <c r="MS1366" s="140"/>
    </row>
    <row r="1367" spans="3:357" s="53" customFormat="1" x14ac:dyDescent="0.15">
      <c r="C1367" s="54"/>
      <c r="G1367" s="55"/>
      <c r="H1367" s="55"/>
      <c r="AC1367" s="52"/>
      <c r="AX1367" s="52"/>
      <c r="CN1367" s="52"/>
      <c r="ED1367" s="52"/>
      <c r="EY1367" s="52"/>
      <c r="FT1367" s="52"/>
      <c r="GS1367" s="52"/>
      <c r="GT1367" s="52"/>
      <c r="GU1367" s="52"/>
      <c r="HP1367" s="52"/>
      <c r="IK1367" s="52"/>
      <c r="JH1367" s="52"/>
      <c r="KC1367" s="52"/>
      <c r="KX1367" s="52"/>
      <c r="LS1367" s="52"/>
      <c r="MN1367" s="69"/>
      <c r="MR1367" s="139"/>
      <c r="MS1367" s="140"/>
    </row>
    <row r="1368" spans="3:357" s="53" customFormat="1" x14ac:dyDescent="0.15">
      <c r="C1368" s="54"/>
      <c r="G1368" s="55"/>
      <c r="H1368" s="55"/>
      <c r="AC1368" s="52"/>
      <c r="AX1368" s="52"/>
      <c r="CN1368" s="52"/>
      <c r="ED1368" s="52"/>
      <c r="EY1368" s="52"/>
      <c r="FT1368" s="52"/>
      <c r="GS1368" s="52"/>
      <c r="GT1368" s="52"/>
      <c r="GU1368" s="52"/>
      <c r="HP1368" s="52"/>
      <c r="IK1368" s="52"/>
      <c r="JH1368" s="52"/>
      <c r="KC1368" s="52"/>
      <c r="KX1368" s="52"/>
      <c r="LS1368" s="52"/>
      <c r="MN1368" s="69"/>
      <c r="MR1368" s="139"/>
      <c r="MS1368" s="140"/>
    </row>
    <row r="1369" spans="3:357" s="53" customFormat="1" x14ac:dyDescent="0.15">
      <c r="C1369" s="54"/>
      <c r="G1369" s="55"/>
      <c r="H1369" s="55"/>
      <c r="AC1369" s="52"/>
      <c r="AX1369" s="52"/>
      <c r="CN1369" s="52"/>
      <c r="ED1369" s="52"/>
      <c r="EY1369" s="52"/>
      <c r="FT1369" s="52"/>
      <c r="GS1369" s="52"/>
      <c r="GT1369" s="52"/>
      <c r="GU1369" s="52"/>
      <c r="HP1369" s="52"/>
      <c r="IK1369" s="52"/>
      <c r="JH1369" s="52"/>
      <c r="KC1369" s="52"/>
      <c r="KX1369" s="52"/>
      <c r="LS1369" s="52"/>
      <c r="MN1369" s="69"/>
      <c r="MR1369" s="139"/>
      <c r="MS1369" s="140"/>
    </row>
    <row r="1370" spans="3:357" s="53" customFormat="1" x14ac:dyDescent="0.15">
      <c r="C1370" s="54"/>
      <c r="G1370" s="55"/>
      <c r="H1370" s="55"/>
      <c r="AC1370" s="52"/>
      <c r="AX1370" s="52"/>
      <c r="CN1370" s="52"/>
      <c r="ED1370" s="52"/>
      <c r="EY1370" s="52"/>
      <c r="FT1370" s="52"/>
      <c r="GS1370" s="52"/>
      <c r="GT1370" s="52"/>
      <c r="GU1370" s="52"/>
      <c r="HP1370" s="52"/>
      <c r="IK1370" s="52"/>
      <c r="JH1370" s="52"/>
      <c r="KC1370" s="52"/>
      <c r="KX1370" s="52"/>
      <c r="LS1370" s="52"/>
      <c r="MN1370" s="69"/>
      <c r="MR1370" s="139"/>
      <c r="MS1370" s="140"/>
    </row>
    <row r="1371" spans="3:357" s="53" customFormat="1" x14ac:dyDescent="0.15">
      <c r="C1371" s="54"/>
      <c r="G1371" s="55"/>
      <c r="H1371" s="55"/>
      <c r="AC1371" s="52"/>
      <c r="AX1371" s="52"/>
      <c r="CN1371" s="52"/>
      <c r="ED1371" s="52"/>
      <c r="EY1371" s="52"/>
      <c r="FT1371" s="52"/>
      <c r="GS1371" s="52"/>
      <c r="GT1371" s="52"/>
      <c r="GU1371" s="52"/>
      <c r="HP1371" s="52"/>
      <c r="IK1371" s="52"/>
      <c r="JH1371" s="52"/>
      <c r="KC1371" s="52"/>
      <c r="KX1371" s="52"/>
      <c r="LS1371" s="52"/>
      <c r="MN1371" s="69"/>
      <c r="MR1371" s="139"/>
      <c r="MS1371" s="140"/>
    </row>
    <row r="1372" spans="3:357" s="53" customFormat="1" x14ac:dyDescent="0.15">
      <c r="C1372" s="54"/>
      <c r="G1372" s="55"/>
      <c r="H1372" s="55"/>
      <c r="AC1372" s="52"/>
      <c r="AX1372" s="52"/>
      <c r="CN1372" s="52"/>
      <c r="ED1372" s="52"/>
      <c r="EY1372" s="52"/>
      <c r="FT1372" s="52"/>
      <c r="GS1372" s="52"/>
      <c r="GT1372" s="52"/>
      <c r="GU1372" s="52"/>
      <c r="HP1372" s="52"/>
      <c r="IK1372" s="52"/>
      <c r="JH1372" s="52"/>
      <c r="KC1372" s="52"/>
      <c r="KX1372" s="52"/>
      <c r="LS1372" s="52"/>
      <c r="MN1372" s="69"/>
      <c r="MR1372" s="139"/>
      <c r="MS1372" s="140"/>
    </row>
    <row r="1373" spans="3:357" s="53" customFormat="1" x14ac:dyDescent="0.15">
      <c r="C1373" s="54"/>
      <c r="G1373" s="55"/>
      <c r="H1373" s="55"/>
      <c r="AC1373" s="52"/>
      <c r="AX1373" s="52"/>
      <c r="CN1373" s="52"/>
      <c r="ED1373" s="52"/>
      <c r="EY1373" s="52"/>
      <c r="FT1373" s="52"/>
      <c r="GS1373" s="52"/>
      <c r="GT1373" s="52"/>
      <c r="GU1373" s="52"/>
      <c r="HP1373" s="52"/>
      <c r="IK1373" s="52"/>
      <c r="JH1373" s="52"/>
      <c r="KC1373" s="52"/>
      <c r="KX1373" s="52"/>
      <c r="LS1373" s="52"/>
      <c r="MN1373" s="69"/>
      <c r="MR1373" s="139"/>
      <c r="MS1373" s="140"/>
    </row>
    <row r="1374" spans="3:357" s="53" customFormat="1" x14ac:dyDescent="0.15">
      <c r="C1374" s="54"/>
      <c r="G1374" s="55"/>
      <c r="H1374" s="55"/>
      <c r="AC1374" s="52"/>
      <c r="AX1374" s="52"/>
      <c r="CN1374" s="52"/>
      <c r="ED1374" s="52"/>
      <c r="EY1374" s="52"/>
      <c r="FT1374" s="52"/>
      <c r="GS1374" s="52"/>
      <c r="GT1374" s="52"/>
      <c r="GU1374" s="52"/>
      <c r="HP1374" s="52"/>
      <c r="IK1374" s="52"/>
      <c r="JH1374" s="52"/>
      <c r="KC1374" s="52"/>
      <c r="KX1374" s="52"/>
      <c r="LS1374" s="52"/>
      <c r="MN1374" s="69"/>
      <c r="MR1374" s="139"/>
      <c r="MS1374" s="140"/>
    </row>
    <row r="1375" spans="3:357" s="53" customFormat="1" x14ac:dyDescent="0.15">
      <c r="C1375" s="54"/>
      <c r="G1375" s="55"/>
      <c r="H1375" s="55"/>
      <c r="AC1375" s="52"/>
      <c r="AX1375" s="52"/>
      <c r="CN1375" s="52"/>
      <c r="ED1375" s="52"/>
      <c r="EY1375" s="52"/>
      <c r="FT1375" s="52"/>
      <c r="GS1375" s="52"/>
      <c r="GT1375" s="52"/>
      <c r="GU1375" s="52"/>
      <c r="HP1375" s="52"/>
      <c r="IK1375" s="52"/>
      <c r="JH1375" s="52"/>
      <c r="KC1375" s="52"/>
      <c r="KX1375" s="52"/>
      <c r="LS1375" s="52"/>
      <c r="MN1375" s="69"/>
      <c r="MR1375" s="139"/>
      <c r="MS1375" s="140"/>
    </row>
    <row r="1376" spans="3:357" s="53" customFormat="1" x14ac:dyDescent="0.15">
      <c r="C1376" s="54"/>
      <c r="G1376" s="55"/>
      <c r="H1376" s="55"/>
      <c r="AC1376" s="52"/>
      <c r="AX1376" s="52"/>
      <c r="CN1376" s="52"/>
      <c r="ED1376" s="52"/>
      <c r="EY1376" s="52"/>
      <c r="FT1376" s="52"/>
      <c r="GS1376" s="52"/>
      <c r="GT1376" s="52"/>
      <c r="GU1376" s="52"/>
      <c r="HP1376" s="52"/>
      <c r="IK1376" s="52"/>
      <c r="JH1376" s="52"/>
      <c r="KC1376" s="52"/>
      <c r="KX1376" s="52"/>
      <c r="LS1376" s="52"/>
      <c r="MN1376" s="69"/>
      <c r="MR1376" s="139"/>
      <c r="MS1376" s="140"/>
    </row>
    <row r="1377" spans="3:357" s="53" customFormat="1" x14ac:dyDescent="0.15">
      <c r="C1377" s="54"/>
      <c r="G1377" s="55"/>
      <c r="H1377" s="55"/>
      <c r="AC1377" s="52"/>
      <c r="AX1377" s="52"/>
      <c r="CN1377" s="52"/>
      <c r="ED1377" s="52"/>
      <c r="EY1377" s="52"/>
      <c r="FT1377" s="52"/>
      <c r="GS1377" s="52"/>
      <c r="GT1377" s="52"/>
      <c r="GU1377" s="52"/>
      <c r="HP1377" s="52"/>
      <c r="IK1377" s="52"/>
      <c r="JH1377" s="52"/>
      <c r="KC1377" s="52"/>
      <c r="KX1377" s="52"/>
      <c r="LS1377" s="52"/>
      <c r="MN1377" s="69"/>
      <c r="MR1377" s="139"/>
      <c r="MS1377" s="140"/>
    </row>
    <row r="1378" spans="3:357" s="53" customFormat="1" x14ac:dyDescent="0.15">
      <c r="C1378" s="54"/>
      <c r="G1378" s="55"/>
      <c r="H1378" s="55"/>
      <c r="AC1378" s="52"/>
      <c r="AX1378" s="52"/>
      <c r="CN1378" s="52"/>
      <c r="ED1378" s="52"/>
      <c r="EY1378" s="52"/>
      <c r="FT1378" s="52"/>
      <c r="GS1378" s="52"/>
      <c r="GT1378" s="52"/>
      <c r="GU1378" s="52"/>
      <c r="HP1378" s="52"/>
      <c r="IK1378" s="52"/>
      <c r="JH1378" s="52"/>
      <c r="KC1378" s="52"/>
      <c r="KX1378" s="52"/>
      <c r="LS1378" s="52"/>
      <c r="MN1378" s="69"/>
      <c r="MR1378" s="139"/>
      <c r="MS1378" s="140"/>
    </row>
    <row r="1379" spans="3:357" s="53" customFormat="1" x14ac:dyDescent="0.15">
      <c r="C1379" s="54"/>
      <c r="G1379" s="55"/>
      <c r="H1379" s="55"/>
      <c r="AC1379" s="52"/>
      <c r="AX1379" s="52"/>
      <c r="CN1379" s="52"/>
      <c r="ED1379" s="52"/>
      <c r="EY1379" s="52"/>
      <c r="FT1379" s="52"/>
      <c r="GS1379" s="52"/>
      <c r="GT1379" s="52"/>
      <c r="GU1379" s="52"/>
      <c r="HP1379" s="52"/>
      <c r="IK1379" s="52"/>
      <c r="JH1379" s="52"/>
      <c r="KC1379" s="52"/>
      <c r="KX1379" s="52"/>
      <c r="LS1379" s="52"/>
      <c r="MN1379" s="69"/>
      <c r="MR1379" s="139"/>
      <c r="MS1379" s="140"/>
    </row>
    <row r="1380" spans="3:357" s="53" customFormat="1" x14ac:dyDescent="0.15">
      <c r="C1380" s="54"/>
      <c r="G1380" s="55"/>
      <c r="H1380" s="55"/>
      <c r="AC1380" s="52"/>
      <c r="AX1380" s="52"/>
      <c r="CN1380" s="52"/>
      <c r="ED1380" s="52"/>
      <c r="EY1380" s="52"/>
      <c r="FT1380" s="52"/>
      <c r="GS1380" s="52"/>
      <c r="GT1380" s="52"/>
      <c r="GU1380" s="52"/>
      <c r="HP1380" s="52"/>
      <c r="IK1380" s="52"/>
      <c r="JH1380" s="52"/>
      <c r="KC1380" s="52"/>
      <c r="KX1380" s="52"/>
      <c r="LS1380" s="52"/>
      <c r="MN1380" s="69"/>
      <c r="MR1380" s="139"/>
      <c r="MS1380" s="140"/>
    </row>
    <row r="1381" spans="3:357" s="53" customFormat="1" x14ac:dyDescent="0.15">
      <c r="C1381" s="54"/>
      <c r="G1381" s="55"/>
      <c r="H1381" s="55"/>
      <c r="AC1381" s="52"/>
      <c r="AX1381" s="52"/>
      <c r="CN1381" s="52"/>
      <c r="ED1381" s="52"/>
      <c r="EY1381" s="52"/>
      <c r="FT1381" s="52"/>
      <c r="GS1381" s="52"/>
      <c r="GT1381" s="52"/>
      <c r="GU1381" s="52"/>
      <c r="HP1381" s="52"/>
      <c r="IK1381" s="52"/>
      <c r="JH1381" s="52"/>
      <c r="KC1381" s="52"/>
      <c r="KX1381" s="52"/>
      <c r="LS1381" s="52"/>
      <c r="MN1381" s="69"/>
      <c r="MR1381" s="139"/>
      <c r="MS1381" s="140"/>
    </row>
    <row r="1382" spans="3:357" s="53" customFormat="1" x14ac:dyDescent="0.15">
      <c r="C1382" s="54"/>
      <c r="G1382" s="55"/>
      <c r="H1382" s="55"/>
      <c r="AC1382" s="52"/>
      <c r="AX1382" s="52"/>
      <c r="CN1382" s="52"/>
      <c r="ED1382" s="52"/>
      <c r="EY1382" s="52"/>
      <c r="FT1382" s="52"/>
      <c r="GS1382" s="52"/>
      <c r="GT1382" s="52"/>
      <c r="GU1382" s="52"/>
      <c r="HP1382" s="52"/>
      <c r="IK1382" s="52"/>
      <c r="JH1382" s="52"/>
      <c r="KC1382" s="52"/>
      <c r="KX1382" s="52"/>
      <c r="LS1382" s="52"/>
      <c r="MN1382" s="69"/>
      <c r="MR1382" s="139"/>
      <c r="MS1382" s="140"/>
    </row>
    <row r="1383" spans="3:357" s="53" customFormat="1" x14ac:dyDescent="0.15">
      <c r="C1383" s="54"/>
      <c r="G1383" s="55"/>
      <c r="H1383" s="55"/>
      <c r="AC1383" s="52"/>
      <c r="AX1383" s="52"/>
      <c r="CN1383" s="52"/>
      <c r="ED1383" s="52"/>
      <c r="EY1383" s="52"/>
      <c r="FT1383" s="52"/>
      <c r="GS1383" s="52"/>
      <c r="GT1383" s="52"/>
      <c r="GU1383" s="52"/>
      <c r="HP1383" s="52"/>
      <c r="IK1383" s="52"/>
      <c r="JH1383" s="52"/>
      <c r="KC1383" s="52"/>
      <c r="KX1383" s="52"/>
      <c r="LS1383" s="52"/>
      <c r="MN1383" s="69"/>
      <c r="MR1383" s="139"/>
      <c r="MS1383" s="140"/>
    </row>
    <row r="1384" spans="3:357" s="53" customFormat="1" x14ac:dyDescent="0.15">
      <c r="C1384" s="54"/>
      <c r="G1384" s="55"/>
      <c r="H1384" s="55"/>
      <c r="AC1384" s="52"/>
      <c r="AX1384" s="52"/>
      <c r="CN1384" s="52"/>
      <c r="ED1384" s="52"/>
      <c r="EY1384" s="52"/>
      <c r="FT1384" s="52"/>
      <c r="GS1384" s="52"/>
      <c r="GT1384" s="52"/>
      <c r="GU1384" s="52"/>
      <c r="HP1384" s="52"/>
      <c r="IK1384" s="52"/>
      <c r="JH1384" s="52"/>
      <c r="KC1384" s="52"/>
      <c r="KX1384" s="52"/>
      <c r="LS1384" s="52"/>
      <c r="MN1384" s="69"/>
      <c r="MR1384" s="139"/>
      <c r="MS1384" s="140"/>
    </row>
    <row r="1385" spans="3:357" s="53" customFormat="1" x14ac:dyDescent="0.15">
      <c r="C1385" s="54"/>
      <c r="G1385" s="55"/>
      <c r="H1385" s="55"/>
      <c r="AC1385" s="52"/>
      <c r="AX1385" s="52"/>
      <c r="CN1385" s="52"/>
      <c r="ED1385" s="52"/>
      <c r="EY1385" s="52"/>
      <c r="FT1385" s="52"/>
      <c r="GS1385" s="52"/>
      <c r="GT1385" s="52"/>
      <c r="GU1385" s="52"/>
      <c r="HP1385" s="52"/>
      <c r="IK1385" s="52"/>
      <c r="JH1385" s="52"/>
      <c r="KC1385" s="52"/>
      <c r="KX1385" s="52"/>
      <c r="LS1385" s="52"/>
      <c r="MN1385" s="69"/>
      <c r="MR1385" s="139"/>
      <c r="MS1385" s="140"/>
    </row>
    <row r="1386" spans="3:357" s="53" customFormat="1" x14ac:dyDescent="0.15">
      <c r="C1386" s="54"/>
      <c r="G1386" s="55"/>
      <c r="H1386" s="55"/>
      <c r="AC1386" s="52"/>
      <c r="AX1386" s="52"/>
      <c r="CN1386" s="52"/>
      <c r="ED1386" s="52"/>
      <c r="EY1386" s="52"/>
      <c r="FT1386" s="52"/>
      <c r="GS1386" s="52"/>
      <c r="GT1386" s="52"/>
      <c r="GU1386" s="52"/>
      <c r="HP1386" s="52"/>
      <c r="IK1386" s="52"/>
      <c r="JH1386" s="52"/>
      <c r="KC1386" s="52"/>
      <c r="KX1386" s="52"/>
      <c r="LS1386" s="52"/>
      <c r="MN1386" s="69"/>
      <c r="MR1386" s="139"/>
      <c r="MS1386" s="140"/>
    </row>
    <row r="1387" spans="3:357" s="53" customFormat="1" x14ac:dyDescent="0.15">
      <c r="C1387" s="54"/>
      <c r="G1387" s="55"/>
      <c r="H1387" s="55"/>
      <c r="AC1387" s="52"/>
      <c r="AX1387" s="52"/>
      <c r="CN1387" s="52"/>
      <c r="ED1387" s="52"/>
      <c r="EY1387" s="52"/>
      <c r="FT1387" s="52"/>
      <c r="GS1387" s="52"/>
      <c r="GT1387" s="52"/>
      <c r="GU1387" s="52"/>
      <c r="HP1387" s="52"/>
      <c r="IK1387" s="52"/>
      <c r="JH1387" s="52"/>
      <c r="KC1387" s="52"/>
      <c r="KX1387" s="52"/>
      <c r="LS1387" s="52"/>
      <c r="MN1387" s="69"/>
      <c r="MR1387" s="139"/>
      <c r="MS1387" s="140"/>
    </row>
    <row r="1388" spans="3:357" s="53" customFormat="1" x14ac:dyDescent="0.15">
      <c r="C1388" s="54"/>
      <c r="G1388" s="55"/>
      <c r="H1388" s="55"/>
      <c r="AC1388" s="52"/>
      <c r="AX1388" s="52"/>
      <c r="CN1388" s="52"/>
      <c r="ED1388" s="52"/>
      <c r="EY1388" s="52"/>
      <c r="FT1388" s="52"/>
      <c r="GS1388" s="52"/>
      <c r="GT1388" s="52"/>
      <c r="GU1388" s="52"/>
      <c r="HP1388" s="52"/>
      <c r="IK1388" s="52"/>
      <c r="JH1388" s="52"/>
      <c r="KC1388" s="52"/>
      <c r="KX1388" s="52"/>
      <c r="LS1388" s="52"/>
      <c r="MN1388" s="69"/>
      <c r="MR1388" s="139"/>
      <c r="MS1388" s="140"/>
    </row>
    <row r="1389" spans="3:357" s="53" customFormat="1" x14ac:dyDescent="0.15">
      <c r="C1389" s="54"/>
      <c r="G1389" s="55"/>
      <c r="H1389" s="55"/>
      <c r="AC1389" s="52"/>
      <c r="AX1389" s="52"/>
      <c r="CN1389" s="52"/>
      <c r="ED1389" s="52"/>
      <c r="EY1389" s="52"/>
      <c r="FT1389" s="52"/>
      <c r="GS1389" s="52"/>
      <c r="GT1389" s="52"/>
      <c r="GU1389" s="52"/>
      <c r="HP1389" s="52"/>
      <c r="IK1389" s="52"/>
      <c r="JH1389" s="52"/>
      <c r="KC1389" s="52"/>
      <c r="KX1389" s="52"/>
      <c r="LS1389" s="52"/>
      <c r="MN1389" s="69"/>
      <c r="MR1389" s="139"/>
      <c r="MS1389" s="140"/>
    </row>
    <row r="1390" spans="3:357" s="53" customFormat="1" x14ac:dyDescent="0.15">
      <c r="C1390" s="54"/>
      <c r="G1390" s="55"/>
      <c r="H1390" s="55"/>
      <c r="AC1390" s="52"/>
      <c r="AX1390" s="52"/>
      <c r="CN1390" s="52"/>
      <c r="ED1390" s="52"/>
      <c r="EY1390" s="52"/>
      <c r="FT1390" s="52"/>
      <c r="GS1390" s="52"/>
      <c r="GT1390" s="52"/>
      <c r="GU1390" s="52"/>
      <c r="HP1390" s="52"/>
      <c r="IK1390" s="52"/>
      <c r="JH1390" s="52"/>
      <c r="KC1390" s="52"/>
      <c r="KX1390" s="52"/>
      <c r="LS1390" s="52"/>
      <c r="MN1390" s="69"/>
      <c r="MR1390" s="139"/>
      <c r="MS1390" s="140"/>
    </row>
    <row r="1391" spans="3:357" s="53" customFormat="1" x14ac:dyDescent="0.15">
      <c r="C1391" s="54"/>
      <c r="G1391" s="55"/>
      <c r="H1391" s="55"/>
      <c r="AC1391" s="52"/>
      <c r="AX1391" s="52"/>
      <c r="CN1391" s="52"/>
      <c r="ED1391" s="52"/>
      <c r="EY1391" s="52"/>
      <c r="FT1391" s="52"/>
      <c r="GS1391" s="52"/>
      <c r="GT1391" s="52"/>
      <c r="GU1391" s="52"/>
      <c r="HP1391" s="52"/>
      <c r="IK1391" s="52"/>
      <c r="JH1391" s="52"/>
      <c r="KC1391" s="52"/>
      <c r="KX1391" s="52"/>
      <c r="LS1391" s="52"/>
      <c r="MN1391" s="69"/>
      <c r="MR1391" s="139"/>
      <c r="MS1391" s="140"/>
    </row>
    <row r="1392" spans="3:357" s="53" customFormat="1" x14ac:dyDescent="0.15">
      <c r="C1392" s="54"/>
      <c r="G1392" s="55"/>
      <c r="H1392" s="55"/>
      <c r="AC1392" s="52"/>
      <c r="AX1392" s="52"/>
      <c r="CN1392" s="52"/>
      <c r="ED1392" s="52"/>
      <c r="EY1392" s="52"/>
      <c r="FT1392" s="52"/>
      <c r="GS1392" s="52"/>
      <c r="GT1392" s="52"/>
      <c r="GU1392" s="52"/>
      <c r="HP1392" s="52"/>
      <c r="IK1392" s="52"/>
      <c r="JH1392" s="52"/>
      <c r="KC1392" s="52"/>
      <c r="KX1392" s="52"/>
      <c r="LS1392" s="52"/>
      <c r="MN1392" s="69"/>
      <c r="MR1392" s="139"/>
      <c r="MS1392" s="140"/>
    </row>
    <row r="1393" spans="3:357" s="53" customFormat="1" x14ac:dyDescent="0.15">
      <c r="C1393" s="54"/>
      <c r="G1393" s="55"/>
      <c r="H1393" s="55"/>
      <c r="AC1393" s="52"/>
      <c r="AX1393" s="52"/>
      <c r="CN1393" s="52"/>
      <c r="ED1393" s="52"/>
      <c r="EY1393" s="52"/>
      <c r="FT1393" s="52"/>
      <c r="GS1393" s="52"/>
      <c r="GT1393" s="52"/>
      <c r="GU1393" s="52"/>
      <c r="HP1393" s="52"/>
      <c r="IK1393" s="52"/>
      <c r="JH1393" s="52"/>
      <c r="KC1393" s="52"/>
      <c r="KX1393" s="52"/>
      <c r="LS1393" s="52"/>
      <c r="MN1393" s="69"/>
      <c r="MR1393" s="139"/>
      <c r="MS1393" s="140"/>
    </row>
    <row r="1394" spans="3:357" s="53" customFormat="1" x14ac:dyDescent="0.15">
      <c r="C1394" s="54"/>
      <c r="G1394" s="55"/>
      <c r="H1394" s="55"/>
      <c r="AC1394" s="52"/>
      <c r="AX1394" s="52"/>
      <c r="CN1394" s="52"/>
      <c r="ED1394" s="52"/>
      <c r="EY1394" s="52"/>
      <c r="FT1394" s="52"/>
      <c r="GS1394" s="52"/>
      <c r="GT1394" s="52"/>
      <c r="GU1394" s="52"/>
      <c r="HP1394" s="52"/>
      <c r="IK1394" s="52"/>
      <c r="JH1394" s="52"/>
      <c r="KC1394" s="52"/>
      <c r="KX1394" s="52"/>
      <c r="LS1394" s="52"/>
      <c r="MN1394" s="69"/>
      <c r="MR1394" s="139"/>
      <c r="MS1394" s="140"/>
    </row>
    <row r="1395" spans="3:357" s="53" customFormat="1" x14ac:dyDescent="0.15">
      <c r="C1395" s="54"/>
      <c r="G1395" s="55"/>
      <c r="H1395" s="55"/>
      <c r="AC1395" s="52"/>
      <c r="AX1395" s="52"/>
      <c r="CN1395" s="52"/>
      <c r="ED1395" s="52"/>
      <c r="EY1395" s="52"/>
      <c r="FT1395" s="52"/>
      <c r="GS1395" s="52"/>
      <c r="GT1395" s="52"/>
      <c r="GU1395" s="52"/>
      <c r="HP1395" s="52"/>
      <c r="IK1395" s="52"/>
      <c r="JH1395" s="52"/>
      <c r="KC1395" s="52"/>
      <c r="KX1395" s="52"/>
      <c r="LS1395" s="52"/>
      <c r="MN1395" s="69"/>
      <c r="MR1395" s="139"/>
      <c r="MS1395" s="140"/>
    </row>
    <row r="1396" spans="3:357" s="53" customFormat="1" x14ac:dyDescent="0.15">
      <c r="C1396" s="54"/>
      <c r="G1396" s="55"/>
      <c r="H1396" s="55"/>
      <c r="AC1396" s="52"/>
      <c r="AX1396" s="52"/>
      <c r="CN1396" s="52"/>
      <c r="ED1396" s="52"/>
      <c r="EY1396" s="52"/>
      <c r="FT1396" s="52"/>
      <c r="GS1396" s="52"/>
      <c r="GT1396" s="52"/>
      <c r="GU1396" s="52"/>
      <c r="HP1396" s="52"/>
      <c r="IK1396" s="52"/>
      <c r="JH1396" s="52"/>
      <c r="KC1396" s="52"/>
      <c r="KX1396" s="52"/>
      <c r="LS1396" s="52"/>
      <c r="MN1396" s="69"/>
      <c r="MR1396" s="139"/>
      <c r="MS1396" s="140"/>
    </row>
    <row r="1397" spans="3:357" s="53" customFormat="1" x14ac:dyDescent="0.15">
      <c r="C1397" s="54"/>
      <c r="G1397" s="55"/>
      <c r="H1397" s="55"/>
      <c r="AC1397" s="52"/>
      <c r="AX1397" s="52"/>
      <c r="CN1397" s="52"/>
      <c r="ED1397" s="52"/>
      <c r="EY1397" s="52"/>
      <c r="FT1397" s="52"/>
      <c r="GS1397" s="52"/>
      <c r="GT1397" s="52"/>
      <c r="GU1397" s="52"/>
      <c r="HP1397" s="52"/>
      <c r="IK1397" s="52"/>
      <c r="JH1397" s="52"/>
      <c r="KC1397" s="52"/>
      <c r="KX1397" s="52"/>
      <c r="LS1397" s="52"/>
      <c r="MN1397" s="69"/>
      <c r="MR1397" s="139"/>
      <c r="MS1397" s="140"/>
    </row>
    <row r="1398" spans="3:357" s="53" customFormat="1" x14ac:dyDescent="0.15">
      <c r="C1398" s="54"/>
      <c r="G1398" s="55"/>
      <c r="H1398" s="55"/>
      <c r="AC1398" s="52"/>
      <c r="AX1398" s="52"/>
      <c r="CN1398" s="52"/>
      <c r="ED1398" s="52"/>
      <c r="EY1398" s="52"/>
      <c r="FT1398" s="52"/>
      <c r="GS1398" s="52"/>
      <c r="GT1398" s="52"/>
      <c r="GU1398" s="52"/>
      <c r="HP1398" s="52"/>
      <c r="IK1398" s="52"/>
      <c r="JH1398" s="52"/>
      <c r="KC1398" s="52"/>
      <c r="KX1398" s="52"/>
      <c r="LS1398" s="52"/>
      <c r="MN1398" s="69"/>
      <c r="MR1398" s="139"/>
      <c r="MS1398" s="140"/>
    </row>
    <row r="1399" spans="3:357" s="53" customFormat="1" x14ac:dyDescent="0.15">
      <c r="C1399" s="54"/>
      <c r="G1399" s="55"/>
      <c r="H1399" s="55"/>
      <c r="AC1399" s="52"/>
      <c r="AX1399" s="52"/>
      <c r="CN1399" s="52"/>
      <c r="ED1399" s="52"/>
      <c r="EY1399" s="52"/>
      <c r="FT1399" s="52"/>
      <c r="GS1399" s="52"/>
      <c r="GT1399" s="52"/>
      <c r="GU1399" s="52"/>
      <c r="HP1399" s="52"/>
      <c r="IK1399" s="52"/>
      <c r="JH1399" s="52"/>
      <c r="KC1399" s="52"/>
      <c r="KX1399" s="52"/>
      <c r="LS1399" s="52"/>
      <c r="MN1399" s="69"/>
      <c r="MR1399" s="139"/>
      <c r="MS1399" s="140"/>
    </row>
    <row r="1400" spans="3:357" s="53" customFormat="1" x14ac:dyDescent="0.15">
      <c r="C1400" s="54"/>
      <c r="G1400" s="55"/>
      <c r="H1400" s="55"/>
      <c r="AC1400" s="52"/>
      <c r="AX1400" s="52"/>
      <c r="CN1400" s="52"/>
      <c r="ED1400" s="52"/>
      <c r="EY1400" s="52"/>
      <c r="FT1400" s="52"/>
      <c r="GS1400" s="52"/>
      <c r="GT1400" s="52"/>
      <c r="GU1400" s="52"/>
      <c r="HP1400" s="52"/>
      <c r="IK1400" s="52"/>
      <c r="JH1400" s="52"/>
      <c r="KC1400" s="52"/>
      <c r="KX1400" s="52"/>
      <c r="LS1400" s="52"/>
      <c r="MN1400" s="69"/>
      <c r="MR1400" s="139"/>
      <c r="MS1400" s="140"/>
    </row>
    <row r="1401" spans="3:357" s="53" customFormat="1" x14ac:dyDescent="0.15">
      <c r="C1401" s="54"/>
      <c r="G1401" s="55"/>
      <c r="H1401" s="55"/>
      <c r="AC1401" s="52"/>
      <c r="AX1401" s="52"/>
      <c r="CN1401" s="52"/>
      <c r="ED1401" s="52"/>
      <c r="EY1401" s="52"/>
      <c r="FT1401" s="52"/>
      <c r="GS1401" s="52"/>
      <c r="GT1401" s="52"/>
      <c r="GU1401" s="52"/>
      <c r="HP1401" s="52"/>
      <c r="IK1401" s="52"/>
      <c r="JH1401" s="52"/>
      <c r="KC1401" s="52"/>
      <c r="KX1401" s="52"/>
      <c r="LS1401" s="52"/>
      <c r="MN1401" s="69"/>
      <c r="MR1401" s="139"/>
      <c r="MS1401" s="140"/>
    </row>
    <row r="1402" spans="3:357" s="53" customFormat="1" x14ac:dyDescent="0.15">
      <c r="C1402" s="54"/>
      <c r="G1402" s="55"/>
      <c r="H1402" s="55"/>
      <c r="AC1402" s="52"/>
      <c r="AX1402" s="52"/>
      <c r="CN1402" s="52"/>
      <c r="ED1402" s="52"/>
      <c r="EY1402" s="52"/>
      <c r="FT1402" s="52"/>
      <c r="GS1402" s="52"/>
      <c r="GT1402" s="52"/>
      <c r="GU1402" s="52"/>
      <c r="HP1402" s="52"/>
      <c r="IK1402" s="52"/>
      <c r="JH1402" s="52"/>
      <c r="KC1402" s="52"/>
      <c r="KX1402" s="52"/>
      <c r="LS1402" s="52"/>
      <c r="MN1402" s="69"/>
      <c r="MR1402" s="139"/>
      <c r="MS1402" s="140"/>
    </row>
    <row r="1403" spans="3:357" s="53" customFormat="1" x14ac:dyDescent="0.15">
      <c r="C1403" s="54"/>
      <c r="G1403" s="55"/>
      <c r="H1403" s="55"/>
      <c r="AC1403" s="52"/>
      <c r="AX1403" s="52"/>
      <c r="CN1403" s="52"/>
      <c r="ED1403" s="52"/>
      <c r="EY1403" s="52"/>
      <c r="FT1403" s="52"/>
      <c r="GS1403" s="52"/>
      <c r="GT1403" s="52"/>
      <c r="GU1403" s="52"/>
      <c r="HP1403" s="52"/>
      <c r="IK1403" s="52"/>
      <c r="JH1403" s="52"/>
      <c r="KC1403" s="52"/>
      <c r="KX1403" s="52"/>
      <c r="LS1403" s="52"/>
      <c r="MN1403" s="69"/>
      <c r="MR1403" s="139"/>
      <c r="MS1403" s="140"/>
    </row>
    <row r="1404" spans="3:357" s="53" customFormat="1" x14ac:dyDescent="0.15">
      <c r="C1404" s="54"/>
      <c r="G1404" s="55"/>
      <c r="H1404" s="55"/>
      <c r="AC1404" s="52"/>
      <c r="AX1404" s="52"/>
      <c r="CN1404" s="52"/>
      <c r="ED1404" s="52"/>
      <c r="EY1404" s="52"/>
      <c r="FT1404" s="52"/>
      <c r="GS1404" s="52"/>
      <c r="GT1404" s="52"/>
      <c r="GU1404" s="52"/>
      <c r="HP1404" s="52"/>
      <c r="IK1404" s="52"/>
      <c r="JH1404" s="52"/>
      <c r="KC1404" s="52"/>
      <c r="KX1404" s="52"/>
      <c r="LS1404" s="52"/>
      <c r="MN1404" s="69"/>
      <c r="MR1404" s="139"/>
      <c r="MS1404" s="140"/>
    </row>
    <row r="1405" spans="3:357" s="53" customFormat="1" x14ac:dyDescent="0.15">
      <c r="C1405" s="54"/>
      <c r="G1405" s="55"/>
      <c r="H1405" s="55"/>
      <c r="AC1405" s="52"/>
      <c r="AX1405" s="52"/>
      <c r="CN1405" s="52"/>
      <c r="ED1405" s="52"/>
      <c r="EY1405" s="52"/>
      <c r="FT1405" s="52"/>
      <c r="GS1405" s="52"/>
      <c r="GT1405" s="52"/>
      <c r="GU1405" s="52"/>
      <c r="HP1405" s="52"/>
      <c r="IK1405" s="52"/>
      <c r="JH1405" s="52"/>
      <c r="KC1405" s="52"/>
      <c r="KX1405" s="52"/>
      <c r="LS1405" s="52"/>
      <c r="MN1405" s="69"/>
      <c r="MR1405" s="139"/>
      <c r="MS1405" s="140"/>
    </row>
    <row r="1406" spans="3:357" s="53" customFormat="1" x14ac:dyDescent="0.15">
      <c r="C1406" s="54"/>
      <c r="G1406" s="55"/>
      <c r="H1406" s="55"/>
      <c r="AC1406" s="52"/>
      <c r="AX1406" s="52"/>
      <c r="CN1406" s="52"/>
      <c r="ED1406" s="52"/>
      <c r="EY1406" s="52"/>
      <c r="FT1406" s="52"/>
      <c r="GS1406" s="52"/>
      <c r="GT1406" s="52"/>
      <c r="GU1406" s="52"/>
      <c r="HP1406" s="52"/>
      <c r="IK1406" s="52"/>
      <c r="JH1406" s="52"/>
      <c r="KC1406" s="52"/>
      <c r="KX1406" s="52"/>
      <c r="LS1406" s="52"/>
      <c r="MN1406" s="69"/>
      <c r="MR1406" s="139"/>
      <c r="MS1406" s="140"/>
    </row>
    <row r="1407" spans="3:357" s="53" customFormat="1" x14ac:dyDescent="0.15">
      <c r="C1407" s="54"/>
      <c r="G1407" s="55"/>
      <c r="H1407" s="55"/>
      <c r="AC1407" s="52"/>
      <c r="AX1407" s="52"/>
      <c r="CN1407" s="52"/>
      <c r="ED1407" s="52"/>
      <c r="EY1407" s="52"/>
      <c r="FT1407" s="52"/>
      <c r="GS1407" s="52"/>
      <c r="GT1407" s="52"/>
      <c r="GU1407" s="52"/>
      <c r="HP1407" s="52"/>
      <c r="IK1407" s="52"/>
      <c r="JH1407" s="52"/>
      <c r="KC1407" s="52"/>
      <c r="KX1407" s="52"/>
      <c r="LS1407" s="52"/>
      <c r="MN1407" s="69"/>
      <c r="MR1407" s="139"/>
      <c r="MS1407" s="140"/>
    </row>
    <row r="1408" spans="3:357" s="53" customFormat="1" x14ac:dyDescent="0.15">
      <c r="C1408" s="54"/>
      <c r="G1408" s="55"/>
      <c r="H1408" s="55"/>
      <c r="AC1408" s="52"/>
      <c r="AX1408" s="52"/>
      <c r="CN1408" s="52"/>
      <c r="ED1408" s="52"/>
      <c r="EY1408" s="52"/>
      <c r="FT1408" s="52"/>
      <c r="GS1408" s="52"/>
      <c r="GT1408" s="52"/>
      <c r="GU1408" s="52"/>
      <c r="HP1408" s="52"/>
      <c r="IK1408" s="52"/>
      <c r="JH1408" s="52"/>
      <c r="KC1408" s="52"/>
      <c r="KX1408" s="52"/>
      <c r="LS1408" s="52"/>
      <c r="MN1408" s="69"/>
      <c r="MR1408" s="139"/>
      <c r="MS1408" s="140"/>
    </row>
    <row r="1409" spans="3:357" s="53" customFormat="1" x14ac:dyDescent="0.15">
      <c r="C1409" s="54"/>
      <c r="G1409" s="55"/>
      <c r="H1409" s="55"/>
      <c r="AC1409" s="52"/>
      <c r="AX1409" s="52"/>
      <c r="CN1409" s="52"/>
      <c r="ED1409" s="52"/>
      <c r="EY1409" s="52"/>
      <c r="FT1409" s="52"/>
      <c r="GS1409" s="52"/>
      <c r="GT1409" s="52"/>
      <c r="GU1409" s="52"/>
      <c r="HP1409" s="52"/>
      <c r="IK1409" s="52"/>
      <c r="JH1409" s="52"/>
      <c r="KC1409" s="52"/>
      <c r="KX1409" s="52"/>
      <c r="LS1409" s="52"/>
      <c r="MN1409" s="69"/>
      <c r="MR1409" s="139"/>
      <c r="MS1409" s="140"/>
    </row>
    <row r="1410" spans="3:357" s="53" customFormat="1" x14ac:dyDescent="0.15">
      <c r="C1410" s="54"/>
      <c r="G1410" s="55"/>
      <c r="H1410" s="55"/>
      <c r="AC1410" s="52"/>
      <c r="AX1410" s="52"/>
      <c r="CN1410" s="52"/>
      <c r="ED1410" s="52"/>
      <c r="EY1410" s="52"/>
      <c r="FT1410" s="52"/>
      <c r="GS1410" s="52"/>
      <c r="GT1410" s="52"/>
      <c r="GU1410" s="52"/>
      <c r="HP1410" s="52"/>
      <c r="IK1410" s="52"/>
      <c r="JH1410" s="52"/>
      <c r="KC1410" s="52"/>
      <c r="KX1410" s="52"/>
      <c r="LS1410" s="52"/>
      <c r="MN1410" s="69"/>
      <c r="MR1410" s="139"/>
      <c r="MS1410" s="140"/>
    </row>
    <row r="1411" spans="3:357" s="53" customFormat="1" x14ac:dyDescent="0.15">
      <c r="C1411" s="54"/>
      <c r="G1411" s="55"/>
      <c r="H1411" s="55"/>
      <c r="AC1411" s="52"/>
      <c r="AX1411" s="52"/>
      <c r="CN1411" s="52"/>
      <c r="ED1411" s="52"/>
      <c r="EY1411" s="52"/>
      <c r="FT1411" s="52"/>
      <c r="GS1411" s="52"/>
      <c r="GT1411" s="52"/>
      <c r="GU1411" s="52"/>
      <c r="HP1411" s="52"/>
      <c r="IK1411" s="52"/>
      <c r="JH1411" s="52"/>
      <c r="KC1411" s="52"/>
      <c r="KX1411" s="52"/>
      <c r="LS1411" s="52"/>
      <c r="MN1411" s="69"/>
      <c r="MR1411" s="139"/>
      <c r="MS1411" s="140"/>
    </row>
    <row r="1412" spans="3:357" s="53" customFormat="1" x14ac:dyDescent="0.15">
      <c r="C1412" s="54"/>
      <c r="G1412" s="55"/>
      <c r="H1412" s="55"/>
      <c r="AC1412" s="52"/>
      <c r="AX1412" s="52"/>
      <c r="CN1412" s="52"/>
      <c r="ED1412" s="52"/>
      <c r="EY1412" s="52"/>
      <c r="FT1412" s="52"/>
      <c r="GS1412" s="52"/>
      <c r="GT1412" s="52"/>
      <c r="GU1412" s="52"/>
      <c r="HP1412" s="52"/>
      <c r="IK1412" s="52"/>
      <c r="JH1412" s="52"/>
      <c r="KC1412" s="52"/>
      <c r="KX1412" s="52"/>
      <c r="LS1412" s="52"/>
      <c r="MN1412" s="69"/>
      <c r="MR1412" s="139"/>
      <c r="MS1412" s="140"/>
    </row>
    <row r="1413" spans="3:357" s="53" customFormat="1" x14ac:dyDescent="0.15">
      <c r="C1413" s="54"/>
      <c r="G1413" s="55"/>
      <c r="H1413" s="55"/>
      <c r="AC1413" s="52"/>
      <c r="AX1413" s="52"/>
      <c r="CN1413" s="52"/>
      <c r="ED1413" s="52"/>
      <c r="EY1413" s="52"/>
      <c r="FT1413" s="52"/>
      <c r="GS1413" s="52"/>
      <c r="GT1413" s="52"/>
      <c r="GU1413" s="52"/>
      <c r="HP1413" s="52"/>
      <c r="IK1413" s="52"/>
      <c r="JH1413" s="52"/>
      <c r="KC1413" s="52"/>
      <c r="KX1413" s="52"/>
      <c r="LS1413" s="52"/>
      <c r="MN1413" s="69"/>
      <c r="MR1413" s="139"/>
      <c r="MS1413" s="140"/>
    </row>
    <row r="1414" spans="3:357" s="53" customFormat="1" x14ac:dyDescent="0.15">
      <c r="C1414" s="54"/>
      <c r="G1414" s="55"/>
      <c r="H1414" s="55"/>
      <c r="AC1414" s="52"/>
      <c r="AX1414" s="52"/>
      <c r="CN1414" s="52"/>
      <c r="ED1414" s="52"/>
      <c r="EY1414" s="52"/>
      <c r="FT1414" s="52"/>
      <c r="GS1414" s="52"/>
      <c r="GT1414" s="52"/>
      <c r="GU1414" s="52"/>
      <c r="HP1414" s="52"/>
      <c r="IK1414" s="52"/>
      <c r="JH1414" s="52"/>
      <c r="KC1414" s="52"/>
      <c r="KX1414" s="52"/>
      <c r="LS1414" s="52"/>
      <c r="MN1414" s="69"/>
      <c r="MR1414" s="139"/>
      <c r="MS1414" s="140"/>
    </row>
    <row r="1415" spans="3:357" s="53" customFormat="1" x14ac:dyDescent="0.15">
      <c r="C1415" s="54"/>
      <c r="G1415" s="55"/>
      <c r="H1415" s="55"/>
      <c r="AC1415" s="52"/>
      <c r="AX1415" s="52"/>
      <c r="CN1415" s="52"/>
      <c r="ED1415" s="52"/>
      <c r="EY1415" s="52"/>
      <c r="FT1415" s="52"/>
      <c r="GS1415" s="52"/>
      <c r="GT1415" s="52"/>
      <c r="GU1415" s="52"/>
      <c r="HP1415" s="52"/>
      <c r="IK1415" s="52"/>
      <c r="JH1415" s="52"/>
      <c r="KC1415" s="52"/>
      <c r="KX1415" s="52"/>
      <c r="LS1415" s="52"/>
      <c r="MN1415" s="69"/>
      <c r="MR1415" s="139"/>
      <c r="MS1415" s="140"/>
    </row>
    <row r="1416" spans="3:357" s="53" customFormat="1" x14ac:dyDescent="0.15">
      <c r="C1416" s="54"/>
      <c r="G1416" s="55"/>
      <c r="H1416" s="55"/>
      <c r="AC1416" s="52"/>
      <c r="AX1416" s="52"/>
      <c r="CN1416" s="52"/>
      <c r="ED1416" s="52"/>
      <c r="EY1416" s="52"/>
      <c r="FT1416" s="52"/>
      <c r="GS1416" s="52"/>
      <c r="GT1416" s="52"/>
      <c r="GU1416" s="52"/>
      <c r="HP1416" s="52"/>
      <c r="IK1416" s="52"/>
      <c r="JH1416" s="52"/>
      <c r="KC1416" s="52"/>
      <c r="KX1416" s="52"/>
      <c r="LS1416" s="52"/>
      <c r="MN1416" s="69"/>
      <c r="MR1416" s="139"/>
      <c r="MS1416" s="140"/>
    </row>
    <row r="1417" spans="3:357" s="53" customFormat="1" x14ac:dyDescent="0.15">
      <c r="C1417" s="54"/>
      <c r="G1417" s="55"/>
      <c r="H1417" s="55"/>
      <c r="AC1417" s="52"/>
      <c r="AX1417" s="52"/>
      <c r="CN1417" s="52"/>
      <c r="ED1417" s="52"/>
      <c r="EY1417" s="52"/>
      <c r="FT1417" s="52"/>
      <c r="GS1417" s="52"/>
      <c r="GT1417" s="52"/>
      <c r="GU1417" s="52"/>
      <c r="HP1417" s="52"/>
      <c r="IK1417" s="52"/>
      <c r="JH1417" s="52"/>
      <c r="KC1417" s="52"/>
      <c r="KX1417" s="52"/>
      <c r="LS1417" s="52"/>
      <c r="MN1417" s="69"/>
      <c r="MR1417" s="139"/>
      <c r="MS1417" s="140"/>
    </row>
    <row r="1418" spans="3:357" s="53" customFormat="1" x14ac:dyDescent="0.15">
      <c r="C1418" s="54"/>
      <c r="G1418" s="55"/>
      <c r="H1418" s="55"/>
      <c r="AC1418" s="52"/>
      <c r="AX1418" s="52"/>
      <c r="CN1418" s="52"/>
      <c r="ED1418" s="52"/>
      <c r="EY1418" s="52"/>
      <c r="FT1418" s="52"/>
      <c r="GS1418" s="52"/>
      <c r="GT1418" s="52"/>
      <c r="GU1418" s="52"/>
      <c r="HP1418" s="52"/>
      <c r="IK1418" s="52"/>
      <c r="JH1418" s="52"/>
      <c r="KC1418" s="52"/>
      <c r="KX1418" s="52"/>
      <c r="LS1418" s="52"/>
      <c r="MN1418" s="69"/>
      <c r="MR1418" s="139"/>
      <c r="MS1418" s="140"/>
    </row>
    <row r="1419" spans="3:357" s="53" customFormat="1" x14ac:dyDescent="0.15">
      <c r="C1419" s="54"/>
      <c r="G1419" s="55"/>
      <c r="H1419" s="55"/>
      <c r="AC1419" s="52"/>
      <c r="AX1419" s="52"/>
      <c r="CN1419" s="52"/>
      <c r="ED1419" s="52"/>
      <c r="EY1419" s="52"/>
      <c r="FT1419" s="52"/>
      <c r="GS1419" s="52"/>
      <c r="GT1419" s="52"/>
      <c r="GU1419" s="52"/>
      <c r="HP1419" s="52"/>
      <c r="IK1419" s="52"/>
      <c r="JH1419" s="52"/>
      <c r="KC1419" s="52"/>
      <c r="KX1419" s="52"/>
      <c r="LS1419" s="52"/>
      <c r="MN1419" s="69"/>
      <c r="MR1419" s="139"/>
      <c r="MS1419" s="140"/>
    </row>
    <row r="1420" spans="3:357" s="53" customFormat="1" x14ac:dyDescent="0.15">
      <c r="C1420" s="54"/>
      <c r="G1420" s="55"/>
      <c r="H1420" s="55"/>
      <c r="AC1420" s="52"/>
      <c r="AX1420" s="52"/>
      <c r="CN1420" s="52"/>
      <c r="ED1420" s="52"/>
      <c r="EY1420" s="52"/>
      <c r="FT1420" s="52"/>
      <c r="GS1420" s="52"/>
      <c r="GT1420" s="52"/>
      <c r="GU1420" s="52"/>
      <c r="HP1420" s="52"/>
      <c r="IK1420" s="52"/>
      <c r="JH1420" s="52"/>
      <c r="KC1420" s="52"/>
      <c r="KX1420" s="52"/>
      <c r="LS1420" s="52"/>
      <c r="MN1420" s="69"/>
      <c r="MR1420" s="139"/>
      <c r="MS1420" s="140"/>
    </row>
    <row r="1421" spans="3:357" s="53" customFormat="1" x14ac:dyDescent="0.15">
      <c r="C1421" s="54"/>
      <c r="G1421" s="55"/>
      <c r="H1421" s="55"/>
      <c r="AC1421" s="52"/>
      <c r="AX1421" s="52"/>
      <c r="CN1421" s="52"/>
      <c r="ED1421" s="52"/>
      <c r="EY1421" s="52"/>
      <c r="FT1421" s="52"/>
      <c r="GS1421" s="52"/>
      <c r="GT1421" s="52"/>
      <c r="GU1421" s="52"/>
      <c r="HP1421" s="52"/>
      <c r="IK1421" s="52"/>
      <c r="JH1421" s="52"/>
      <c r="KC1421" s="52"/>
      <c r="KX1421" s="52"/>
      <c r="LS1421" s="52"/>
      <c r="MN1421" s="69"/>
      <c r="MR1421" s="139"/>
      <c r="MS1421" s="140"/>
    </row>
    <row r="1422" spans="3:357" s="53" customFormat="1" x14ac:dyDescent="0.15">
      <c r="C1422" s="54"/>
      <c r="G1422" s="55"/>
      <c r="H1422" s="55"/>
      <c r="AC1422" s="52"/>
      <c r="AX1422" s="52"/>
      <c r="CN1422" s="52"/>
      <c r="ED1422" s="52"/>
      <c r="EY1422" s="52"/>
      <c r="FT1422" s="52"/>
      <c r="GS1422" s="52"/>
      <c r="GT1422" s="52"/>
      <c r="GU1422" s="52"/>
      <c r="HP1422" s="52"/>
      <c r="IK1422" s="52"/>
      <c r="JH1422" s="52"/>
      <c r="KC1422" s="52"/>
      <c r="KX1422" s="52"/>
      <c r="LS1422" s="52"/>
      <c r="MN1422" s="69"/>
      <c r="MR1422" s="139"/>
      <c r="MS1422" s="140"/>
    </row>
    <row r="1423" spans="3:357" s="53" customFormat="1" x14ac:dyDescent="0.15">
      <c r="C1423" s="54"/>
      <c r="G1423" s="55"/>
      <c r="H1423" s="55"/>
      <c r="AC1423" s="52"/>
      <c r="AX1423" s="52"/>
      <c r="CN1423" s="52"/>
      <c r="ED1423" s="52"/>
      <c r="EY1423" s="52"/>
      <c r="FT1423" s="52"/>
      <c r="GS1423" s="52"/>
      <c r="GT1423" s="52"/>
      <c r="GU1423" s="52"/>
      <c r="HP1423" s="52"/>
      <c r="IK1423" s="52"/>
      <c r="JH1423" s="52"/>
      <c r="KC1423" s="52"/>
      <c r="KX1423" s="52"/>
      <c r="LS1423" s="52"/>
      <c r="MN1423" s="69"/>
      <c r="MR1423" s="139"/>
      <c r="MS1423" s="140"/>
    </row>
    <row r="1424" spans="3:357" s="53" customFormat="1" x14ac:dyDescent="0.15">
      <c r="C1424" s="54"/>
      <c r="G1424" s="55"/>
      <c r="H1424" s="55"/>
      <c r="AC1424" s="52"/>
      <c r="AX1424" s="52"/>
      <c r="CN1424" s="52"/>
      <c r="ED1424" s="52"/>
      <c r="EY1424" s="52"/>
      <c r="FT1424" s="52"/>
      <c r="GS1424" s="52"/>
      <c r="GT1424" s="52"/>
      <c r="GU1424" s="52"/>
      <c r="HP1424" s="52"/>
      <c r="IK1424" s="52"/>
      <c r="JH1424" s="52"/>
      <c r="KC1424" s="52"/>
      <c r="KX1424" s="52"/>
      <c r="LS1424" s="52"/>
      <c r="MN1424" s="69"/>
      <c r="MR1424" s="139"/>
      <c r="MS1424" s="140"/>
    </row>
    <row r="1425" spans="3:357" s="53" customFormat="1" x14ac:dyDescent="0.15">
      <c r="C1425" s="54"/>
      <c r="G1425" s="55"/>
      <c r="H1425" s="55"/>
      <c r="AC1425" s="52"/>
      <c r="AX1425" s="52"/>
      <c r="CN1425" s="52"/>
      <c r="ED1425" s="52"/>
      <c r="EY1425" s="52"/>
      <c r="FT1425" s="52"/>
      <c r="GS1425" s="52"/>
      <c r="GT1425" s="52"/>
      <c r="GU1425" s="52"/>
      <c r="HP1425" s="52"/>
      <c r="IK1425" s="52"/>
      <c r="JH1425" s="52"/>
      <c r="KC1425" s="52"/>
      <c r="KX1425" s="52"/>
      <c r="LS1425" s="52"/>
      <c r="MN1425" s="69"/>
      <c r="MR1425" s="139"/>
      <c r="MS1425" s="140"/>
    </row>
    <row r="1426" spans="3:357" s="53" customFormat="1" x14ac:dyDescent="0.15">
      <c r="C1426" s="54"/>
      <c r="G1426" s="55"/>
      <c r="H1426" s="55"/>
      <c r="AC1426" s="52"/>
      <c r="AX1426" s="52"/>
      <c r="CN1426" s="52"/>
      <c r="ED1426" s="52"/>
      <c r="EY1426" s="52"/>
      <c r="FT1426" s="52"/>
      <c r="GS1426" s="52"/>
      <c r="GT1426" s="52"/>
      <c r="GU1426" s="52"/>
      <c r="HP1426" s="52"/>
      <c r="IK1426" s="52"/>
      <c r="JH1426" s="52"/>
      <c r="KC1426" s="52"/>
      <c r="KX1426" s="52"/>
      <c r="LS1426" s="52"/>
      <c r="MN1426" s="69"/>
      <c r="MR1426" s="139"/>
      <c r="MS1426" s="140"/>
    </row>
    <row r="1427" spans="3:357" s="53" customFormat="1" x14ac:dyDescent="0.15">
      <c r="C1427" s="54"/>
      <c r="G1427" s="55"/>
      <c r="H1427" s="55"/>
      <c r="AC1427" s="52"/>
      <c r="AX1427" s="52"/>
      <c r="CN1427" s="52"/>
      <c r="ED1427" s="52"/>
      <c r="EY1427" s="52"/>
      <c r="FT1427" s="52"/>
      <c r="GS1427" s="52"/>
      <c r="GT1427" s="52"/>
      <c r="GU1427" s="52"/>
      <c r="HP1427" s="52"/>
      <c r="IK1427" s="52"/>
      <c r="JH1427" s="52"/>
      <c r="KC1427" s="52"/>
      <c r="KX1427" s="52"/>
      <c r="LS1427" s="52"/>
      <c r="MN1427" s="69"/>
      <c r="MR1427" s="139"/>
      <c r="MS1427" s="140"/>
    </row>
    <row r="1428" spans="3:357" s="53" customFormat="1" x14ac:dyDescent="0.15">
      <c r="C1428" s="54"/>
      <c r="G1428" s="55"/>
      <c r="H1428" s="55"/>
      <c r="AC1428" s="52"/>
      <c r="AX1428" s="52"/>
      <c r="CN1428" s="52"/>
      <c r="ED1428" s="52"/>
      <c r="EY1428" s="52"/>
      <c r="FT1428" s="52"/>
      <c r="GS1428" s="52"/>
      <c r="GT1428" s="52"/>
      <c r="GU1428" s="52"/>
      <c r="HP1428" s="52"/>
      <c r="IK1428" s="52"/>
      <c r="JH1428" s="52"/>
      <c r="KC1428" s="52"/>
      <c r="KX1428" s="52"/>
      <c r="LS1428" s="52"/>
      <c r="MN1428" s="69"/>
      <c r="MR1428" s="139"/>
      <c r="MS1428" s="140"/>
    </row>
    <row r="1429" spans="3:357" s="53" customFormat="1" x14ac:dyDescent="0.15">
      <c r="C1429" s="54"/>
      <c r="G1429" s="55"/>
      <c r="H1429" s="55"/>
      <c r="AC1429" s="52"/>
      <c r="AX1429" s="52"/>
      <c r="CN1429" s="52"/>
      <c r="ED1429" s="52"/>
      <c r="EY1429" s="52"/>
      <c r="FT1429" s="52"/>
      <c r="GS1429" s="52"/>
      <c r="GT1429" s="52"/>
      <c r="GU1429" s="52"/>
      <c r="HP1429" s="52"/>
      <c r="IK1429" s="52"/>
      <c r="JH1429" s="52"/>
      <c r="KC1429" s="52"/>
      <c r="KX1429" s="52"/>
      <c r="LS1429" s="52"/>
      <c r="MN1429" s="69"/>
      <c r="MR1429" s="139"/>
      <c r="MS1429" s="140"/>
    </row>
    <row r="1430" spans="3:357" s="53" customFormat="1" x14ac:dyDescent="0.15">
      <c r="C1430" s="54"/>
      <c r="G1430" s="55"/>
      <c r="H1430" s="55"/>
      <c r="AC1430" s="52"/>
      <c r="AX1430" s="52"/>
      <c r="CN1430" s="52"/>
      <c r="ED1430" s="52"/>
      <c r="EY1430" s="52"/>
      <c r="FT1430" s="52"/>
      <c r="GS1430" s="52"/>
      <c r="GT1430" s="52"/>
      <c r="GU1430" s="52"/>
      <c r="HP1430" s="52"/>
      <c r="IK1430" s="52"/>
      <c r="JH1430" s="52"/>
      <c r="KC1430" s="52"/>
      <c r="KX1430" s="52"/>
      <c r="LS1430" s="52"/>
      <c r="MN1430" s="69"/>
      <c r="MR1430" s="139"/>
      <c r="MS1430" s="140"/>
    </row>
    <row r="1431" spans="3:357" s="53" customFormat="1" x14ac:dyDescent="0.15">
      <c r="C1431" s="54"/>
      <c r="G1431" s="55"/>
      <c r="H1431" s="55"/>
      <c r="AC1431" s="52"/>
      <c r="AX1431" s="52"/>
      <c r="CN1431" s="52"/>
      <c r="ED1431" s="52"/>
      <c r="EY1431" s="52"/>
      <c r="FT1431" s="52"/>
      <c r="GS1431" s="52"/>
      <c r="GT1431" s="52"/>
      <c r="GU1431" s="52"/>
      <c r="HP1431" s="52"/>
      <c r="IK1431" s="52"/>
      <c r="JH1431" s="52"/>
      <c r="KC1431" s="52"/>
      <c r="KX1431" s="52"/>
      <c r="LS1431" s="52"/>
      <c r="MN1431" s="69"/>
      <c r="MR1431" s="139"/>
      <c r="MS1431" s="140"/>
    </row>
    <row r="1432" spans="3:357" s="53" customFormat="1" x14ac:dyDescent="0.15">
      <c r="C1432" s="54"/>
      <c r="G1432" s="55"/>
      <c r="H1432" s="55"/>
      <c r="AC1432" s="52"/>
      <c r="AX1432" s="52"/>
      <c r="CN1432" s="52"/>
      <c r="ED1432" s="52"/>
      <c r="EY1432" s="52"/>
      <c r="FT1432" s="52"/>
      <c r="GS1432" s="52"/>
      <c r="GT1432" s="52"/>
      <c r="GU1432" s="52"/>
      <c r="HP1432" s="52"/>
      <c r="IK1432" s="52"/>
      <c r="JH1432" s="52"/>
      <c r="KC1432" s="52"/>
      <c r="KX1432" s="52"/>
      <c r="LS1432" s="52"/>
      <c r="MN1432" s="69"/>
      <c r="MR1432" s="139"/>
      <c r="MS1432" s="140"/>
    </row>
    <row r="1433" spans="3:357" s="53" customFormat="1" x14ac:dyDescent="0.15">
      <c r="C1433" s="54"/>
      <c r="G1433" s="55"/>
      <c r="H1433" s="55"/>
      <c r="AC1433" s="52"/>
      <c r="AX1433" s="52"/>
      <c r="CN1433" s="52"/>
      <c r="ED1433" s="52"/>
      <c r="EY1433" s="52"/>
      <c r="FT1433" s="52"/>
      <c r="GS1433" s="52"/>
      <c r="GT1433" s="52"/>
      <c r="GU1433" s="52"/>
      <c r="HP1433" s="52"/>
      <c r="IK1433" s="52"/>
      <c r="JH1433" s="52"/>
      <c r="KC1433" s="52"/>
      <c r="KX1433" s="52"/>
      <c r="LS1433" s="52"/>
      <c r="MN1433" s="69"/>
      <c r="MR1433" s="139"/>
      <c r="MS1433" s="140"/>
    </row>
    <row r="1434" spans="3:357" s="53" customFormat="1" x14ac:dyDescent="0.15">
      <c r="C1434" s="54"/>
      <c r="G1434" s="55"/>
      <c r="H1434" s="55"/>
      <c r="AC1434" s="52"/>
      <c r="AX1434" s="52"/>
      <c r="CN1434" s="52"/>
      <c r="ED1434" s="52"/>
      <c r="EY1434" s="52"/>
      <c r="FT1434" s="52"/>
      <c r="GS1434" s="52"/>
      <c r="GT1434" s="52"/>
      <c r="GU1434" s="52"/>
      <c r="HP1434" s="52"/>
      <c r="IK1434" s="52"/>
      <c r="JH1434" s="52"/>
      <c r="KC1434" s="52"/>
      <c r="KX1434" s="52"/>
      <c r="LS1434" s="52"/>
      <c r="MN1434" s="69"/>
      <c r="MR1434" s="139"/>
      <c r="MS1434" s="140"/>
    </row>
    <row r="1435" spans="3:357" s="53" customFormat="1" x14ac:dyDescent="0.15">
      <c r="C1435" s="54"/>
      <c r="G1435" s="55"/>
      <c r="H1435" s="55"/>
      <c r="AC1435" s="52"/>
      <c r="AX1435" s="52"/>
      <c r="CN1435" s="52"/>
      <c r="ED1435" s="52"/>
      <c r="EY1435" s="52"/>
      <c r="FT1435" s="52"/>
      <c r="GS1435" s="52"/>
      <c r="GT1435" s="52"/>
      <c r="GU1435" s="52"/>
      <c r="HP1435" s="52"/>
      <c r="IK1435" s="52"/>
      <c r="JH1435" s="52"/>
      <c r="KC1435" s="52"/>
      <c r="KX1435" s="52"/>
      <c r="LS1435" s="52"/>
      <c r="MN1435" s="69"/>
      <c r="MR1435" s="139"/>
      <c r="MS1435" s="140"/>
    </row>
    <row r="1436" spans="3:357" s="53" customFormat="1" x14ac:dyDescent="0.15">
      <c r="C1436" s="54"/>
      <c r="G1436" s="55"/>
      <c r="H1436" s="55"/>
      <c r="AC1436" s="52"/>
      <c r="AX1436" s="52"/>
      <c r="CN1436" s="52"/>
      <c r="ED1436" s="52"/>
      <c r="EY1436" s="52"/>
      <c r="FT1436" s="52"/>
      <c r="GS1436" s="52"/>
      <c r="GT1436" s="52"/>
      <c r="GU1436" s="52"/>
      <c r="HP1436" s="52"/>
      <c r="IK1436" s="52"/>
      <c r="JH1436" s="52"/>
      <c r="KC1436" s="52"/>
      <c r="KX1436" s="52"/>
      <c r="LS1436" s="52"/>
      <c r="MN1436" s="69"/>
      <c r="MR1436" s="139"/>
      <c r="MS1436" s="140"/>
    </row>
    <row r="1437" spans="3:357" s="53" customFormat="1" x14ac:dyDescent="0.15">
      <c r="C1437" s="54"/>
      <c r="G1437" s="55"/>
      <c r="H1437" s="55"/>
      <c r="AC1437" s="52"/>
      <c r="AX1437" s="52"/>
      <c r="CN1437" s="52"/>
      <c r="ED1437" s="52"/>
      <c r="EY1437" s="52"/>
      <c r="FT1437" s="52"/>
      <c r="GS1437" s="52"/>
      <c r="GT1437" s="52"/>
      <c r="GU1437" s="52"/>
      <c r="HP1437" s="52"/>
      <c r="IK1437" s="52"/>
      <c r="JH1437" s="52"/>
      <c r="KC1437" s="52"/>
      <c r="KX1437" s="52"/>
      <c r="LS1437" s="52"/>
      <c r="MN1437" s="69"/>
      <c r="MR1437" s="139"/>
      <c r="MS1437" s="140"/>
    </row>
    <row r="1438" spans="3:357" s="53" customFormat="1" x14ac:dyDescent="0.15">
      <c r="C1438" s="54"/>
      <c r="G1438" s="55"/>
      <c r="H1438" s="55"/>
      <c r="AC1438" s="52"/>
      <c r="AX1438" s="52"/>
      <c r="CN1438" s="52"/>
      <c r="ED1438" s="52"/>
      <c r="EY1438" s="52"/>
      <c r="FT1438" s="52"/>
      <c r="GS1438" s="52"/>
      <c r="GT1438" s="52"/>
      <c r="GU1438" s="52"/>
      <c r="HP1438" s="52"/>
      <c r="IK1438" s="52"/>
      <c r="JH1438" s="52"/>
      <c r="KC1438" s="52"/>
      <c r="KX1438" s="52"/>
      <c r="LS1438" s="52"/>
      <c r="MN1438" s="69"/>
      <c r="MR1438" s="139"/>
      <c r="MS1438" s="140"/>
    </row>
    <row r="1439" spans="3:357" s="53" customFormat="1" x14ac:dyDescent="0.15">
      <c r="C1439" s="54"/>
      <c r="G1439" s="55"/>
      <c r="H1439" s="55"/>
      <c r="AC1439" s="52"/>
      <c r="AX1439" s="52"/>
      <c r="CN1439" s="52"/>
      <c r="ED1439" s="52"/>
      <c r="EY1439" s="52"/>
      <c r="FT1439" s="52"/>
      <c r="GS1439" s="52"/>
      <c r="GT1439" s="52"/>
      <c r="GU1439" s="52"/>
      <c r="HP1439" s="52"/>
      <c r="IK1439" s="52"/>
      <c r="JH1439" s="52"/>
      <c r="KC1439" s="52"/>
      <c r="KX1439" s="52"/>
      <c r="LS1439" s="52"/>
      <c r="MN1439" s="69"/>
      <c r="MR1439" s="139"/>
      <c r="MS1439" s="140"/>
    </row>
    <row r="1440" spans="3:357" s="53" customFormat="1" x14ac:dyDescent="0.15">
      <c r="C1440" s="54"/>
      <c r="G1440" s="55"/>
      <c r="H1440" s="55"/>
      <c r="AC1440" s="52"/>
      <c r="AX1440" s="52"/>
      <c r="CN1440" s="52"/>
      <c r="ED1440" s="52"/>
      <c r="EY1440" s="52"/>
      <c r="FT1440" s="52"/>
      <c r="GS1440" s="52"/>
      <c r="GT1440" s="52"/>
      <c r="GU1440" s="52"/>
      <c r="HP1440" s="52"/>
      <c r="IK1440" s="52"/>
      <c r="JH1440" s="52"/>
      <c r="KC1440" s="52"/>
      <c r="KX1440" s="52"/>
      <c r="LS1440" s="52"/>
      <c r="MN1440" s="69"/>
      <c r="MR1440" s="139"/>
      <c r="MS1440" s="140"/>
    </row>
    <row r="1441" spans="3:357" s="53" customFormat="1" x14ac:dyDescent="0.15">
      <c r="C1441" s="54"/>
      <c r="G1441" s="55"/>
      <c r="H1441" s="55"/>
      <c r="AC1441" s="52"/>
      <c r="AX1441" s="52"/>
      <c r="CN1441" s="52"/>
      <c r="ED1441" s="52"/>
      <c r="EY1441" s="52"/>
      <c r="FT1441" s="52"/>
      <c r="GS1441" s="52"/>
      <c r="GT1441" s="52"/>
      <c r="GU1441" s="52"/>
      <c r="HP1441" s="52"/>
      <c r="IK1441" s="52"/>
      <c r="JH1441" s="52"/>
      <c r="KC1441" s="52"/>
      <c r="KX1441" s="52"/>
      <c r="LS1441" s="52"/>
      <c r="MN1441" s="69"/>
      <c r="MR1441" s="139"/>
      <c r="MS1441" s="140"/>
    </row>
    <row r="1442" spans="3:357" s="53" customFormat="1" x14ac:dyDescent="0.15">
      <c r="C1442" s="54"/>
      <c r="G1442" s="55"/>
      <c r="H1442" s="55"/>
      <c r="AC1442" s="52"/>
      <c r="AX1442" s="52"/>
      <c r="CN1442" s="52"/>
      <c r="ED1442" s="52"/>
      <c r="EY1442" s="52"/>
      <c r="FT1442" s="52"/>
      <c r="GS1442" s="52"/>
      <c r="GT1442" s="52"/>
      <c r="GU1442" s="52"/>
      <c r="HP1442" s="52"/>
      <c r="IK1442" s="52"/>
      <c r="JH1442" s="52"/>
      <c r="KC1442" s="52"/>
      <c r="KX1442" s="52"/>
      <c r="LS1442" s="52"/>
      <c r="MN1442" s="69"/>
      <c r="MR1442" s="139"/>
      <c r="MS1442" s="140"/>
    </row>
    <row r="1443" spans="3:357" s="53" customFormat="1" x14ac:dyDescent="0.15">
      <c r="C1443" s="54"/>
      <c r="G1443" s="55"/>
      <c r="H1443" s="55"/>
      <c r="AC1443" s="52"/>
      <c r="AX1443" s="52"/>
      <c r="CN1443" s="52"/>
      <c r="ED1443" s="52"/>
      <c r="EY1443" s="52"/>
      <c r="FT1443" s="52"/>
      <c r="GS1443" s="52"/>
      <c r="GT1443" s="52"/>
      <c r="GU1443" s="52"/>
      <c r="HP1443" s="52"/>
      <c r="IK1443" s="52"/>
      <c r="JH1443" s="52"/>
      <c r="KC1443" s="52"/>
      <c r="KX1443" s="52"/>
      <c r="LS1443" s="52"/>
      <c r="MN1443" s="69"/>
      <c r="MR1443" s="139"/>
      <c r="MS1443" s="140"/>
    </row>
    <row r="1444" spans="3:357" s="53" customFormat="1" x14ac:dyDescent="0.15">
      <c r="C1444" s="54"/>
      <c r="G1444" s="55"/>
      <c r="H1444" s="55"/>
      <c r="AC1444" s="52"/>
      <c r="AX1444" s="52"/>
      <c r="CN1444" s="52"/>
      <c r="ED1444" s="52"/>
      <c r="EY1444" s="52"/>
      <c r="FT1444" s="52"/>
      <c r="GS1444" s="52"/>
      <c r="GT1444" s="52"/>
      <c r="GU1444" s="52"/>
      <c r="HP1444" s="52"/>
      <c r="IK1444" s="52"/>
      <c r="JH1444" s="52"/>
      <c r="KC1444" s="52"/>
      <c r="KX1444" s="52"/>
      <c r="LS1444" s="52"/>
      <c r="MN1444" s="69"/>
      <c r="MR1444" s="139"/>
      <c r="MS1444" s="140"/>
    </row>
    <row r="1445" spans="3:357" s="53" customFormat="1" x14ac:dyDescent="0.15">
      <c r="C1445" s="54"/>
      <c r="G1445" s="55"/>
      <c r="H1445" s="55"/>
      <c r="AC1445" s="52"/>
      <c r="AX1445" s="52"/>
      <c r="CN1445" s="52"/>
      <c r="ED1445" s="52"/>
      <c r="EY1445" s="52"/>
      <c r="FT1445" s="52"/>
      <c r="GS1445" s="52"/>
      <c r="GT1445" s="52"/>
      <c r="GU1445" s="52"/>
      <c r="HP1445" s="52"/>
      <c r="IK1445" s="52"/>
      <c r="JH1445" s="52"/>
      <c r="KC1445" s="52"/>
      <c r="KX1445" s="52"/>
      <c r="LS1445" s="52"/>
      <c r="MN1445" s="69"/>
      <c r="MR1445" s="139"/>
      <c r="MS1445" s="140"/>
    </row>
    <row r="1446" spans="3:357" s="53" customFormat="1" x14ac:dyDescent="0.15">
      <c r="C1446" s="54"/>
      <c r="G1446" s="55"/>
      <c r="H1446" s="55"/>
      <c r="AC1446" s="52"/>
      <c r="AX1446" s="52"/>
      <c r="CN1446" s="52"/>
      <c r="ED1446" s="52"/>
      <c r="EY1446" s="52"/>
      <c r="FT1446" s="52"/>
      <c r="GS1446" s="52"/>
      <c r="GT1446" s="52"/>
      <c r="GU1446" s="52"/>
      <c r="HP1446" s="52"/>
      <c r="IK1446" s="52"/>
      <c r="JH1446" s="52"/>
      <c r="KC1446" s="52"/>
      <c r="KX1446" s="52"/>
      <c r="LS1446" s="52"/>
      <c r="MN1446" s="69"/>
      <c r="MR1446" s="139"/>
      <c r="MS1446" s="140"/>
    </row>
    <row r="1447" spans="3:357" s="53" customFormat="1" x14ac:dyDescent="0.15">
      <c r="C1447" s="54"/>
      <c r="G1447" s="55"/>
      <c r="H1447" s="55"/>
      <c r="AC1447" s="52"/>
      <c r="AX1447" s="52"/>
      <c r="CN1447" s="52"/>
      <c r="ED1447" s="52"/>
      <c r="EY1447" s="52"/>
      <c r="FT1447" s="52"/>
      <c r="GS1447" s="52"/>
      <c r="GT1447" s="52"/>
      <c r="GU1447" s="52"/>
      <c r="HP1447" s="52"/>
      <c r="IK1447" s="52"/>
      <c r="JH1447" s="52"/>
      <c r="KC1447" s="52"/>
      <c r="KX1447" s="52"/>
      <c r="LS1447" s="52"/>
      <c r="MN1447" s="69"/>
      <c r="MR1447" s="139"/>
      <c r="MS1447" s="140"/>
    </row>
    <row r="1448" spans="3:357" s="53" customFormat="1" x14ac:dyDescent="0.15">
      <c r="C1448" s="54"/>
      <c r="G1448" s="55"/>
      <c r="H1448" s="55"/>
      <c r="AC1448" s="52"/>
      <c r="AX1448" s="52"/>
      <c r="CN1448" s="52"/>
      <c r="ED1448" s="52"/>
      <c r="EY1448" s="52"/>
      <c r="FT1448" s="52"/>
      <c r="GS1448" s="52"/>
      <c r="GT1448" s="52"/>
      <c r="GU1448" s="52"/>
      <c r="HP1448" s="52"/>
      <c r="IK1448" s="52"/>
      <c r="JH1448" s="52"/>
      <c r="KC1448" s="52"/>
      <c r="KX1448" s="52"/>
      <c r="LS1448" s="52"/>
      <c r="MN1448" s="69"/>
      <c r="MR1448" s="139"/>
      <c r="MS1448" s="140"/>
    </row>
    <row r="1449" spans="3:357" s="53" customFormat="1" x14ac:dyDescent="0.15">
      <c r="C1449" s="54"/>
      <c r="G1449" s="55"/>
      <c r="H1449" s="55"/>
      <c r="AC1449" s="52"/>
      <c r="AX1449" s="52"/>
      <c r="CN1449" s="52"/>
      <c r="ED1449" s="52"/>
      <c r="EY1449" s="52"/>
      <c r="FT1449" s="52"/>
      <c r="GS1449" s="52"/>
      <c r="GT1449" s="52"/>
      <c r="GU1449" s="52"/>
      <c r="HP1449" s="52"/>
      <c r="IK1449" s="52"/>
      <c r="JH1449" s="52"/>
      <c r="KC1449" s="52"/>
      <c r="KX1449" s="52"/>
      <c r="LS1449" s="52"/>
      <c r="MN1449" s="69"/>
      <c r="MR1449" s="139"/>
      <c r="MS1449" s="140"/>
    </row>
    <row r="1450" spans="3:357" s="53" customFormat="1" x14ac:dyDescent="0.15">
      <c r="C1450" s="54"/>
      <c r="G1450" s="55"/>
      <c r="H1450" s="55"/>
      <c r="AC1450" s="52"/>
      <c r="AX1450" s="52"/>
      <c r="CN1450" s="52"/>
      <c r="ED1450" s="52"/>
      <c r="EY1450" s="52"/>
      <c r="FT1450" s="52"/>
      <c r="GS1450" s="52"/>
      <c r="GT1450" s="52"/>
      <c r="GU1450" s="52"/>
      <c r="HP1450" s="52"/>
      <c r="IK1450" s="52"/>
      <c r="JH1450" s="52"/>
      <c r="KC1450" s="52"/>
      <c r="KX1450" s="52"/>
      <c r="LS1450" s="52"/>
      <c r="MN1450" s="69"/>
      <c r="MR1450" s="139"/>
      <c r="MS1450" s="140"/>
    </row>
    <row r="1451" spans="3:357" s="53" customFormat="1" x14ac:dyDescent="0.15">
      <c r="C1451" s="54"/>
      <c r="G1451" s="55"/>
      <c r="H1451" s="55"/>
      <c r="AC1451" s="52"/>
      <c r="AX1451" s="52"/>
      <c r="CN1451" s="52"/>
      <c r="ED1451" s="52"/>
      <c r="EY1451" s="52"/>
      <c r="FT1451" s="52"/>
      <c r="GS1451" s="52"/>
      <c r="GT1451" s="52"/>
      <c r="GU1451" s="52"/>
      <c r="HP1451" s="52"/>
      <c r="IK1451" s="52"/>
      <c r="JH1451" s="52"/>
      <c r="KC1451" s="52"/>
      <c r="KX1451" s="52"/>
      <c r="LS1451" s="52"/>
      <c r="MN1451" s="69"/>
      <c r="MR1451" s="139"/>
      <c r="MS1451" s="140"/>
    </row>
    <row r="1452" spans="3:357" s="53" customFormat="1" x14ac:dyDescent="0.15">
      <c r="C1452" s="54"/>
      <c r="G1452" s="55"/>
      <c r="H1452" s="55"/>
      <c r="AC1452" s="52"/>
      <c r="AX1452" s="52"/>
      <c r="CN1452" s="52"/>
      <c r="ED1452" s="52"/>
      <c r="EY1452" s="52"/>
      <c r="FT1452" s="52"/>
      <c r="GS1452" s="52"/>
      <c r="GT1452" s="52"/>
      <c r="GU1452" s="52"/>
      <c r="HP1452" s="52"/>
      <c r="IK1452" s="52"/>
      <c r="JH1452" s="52"/>
      <c r="KC1452" s="52"/>
      <c r="KX1452" s="52"/>
      <c r="LS1452" s="52"/>
      <c r="MN1452" s="69"/>
      <c r="MR1452" s="139"/>
      <c r="MS1452" s="140"/>
    </row>
    <row r="1453" spans="3:357" s="53" customFormat="1" x14ac:dyDescent="0.15">
      <c r="C1453" s="54"/>
      <c r="G1453" s="55"/>
      <c r="H1453" s="55"/>
      <c r="AC1453" s="52"/>
      <c r="AX1453" s="52"/>
      <c r="CN1453" s="52"/>
      <c r="ED1453" s="52"/>
      <c r="EY1453" s="52"/>
      <c r="FT1453" s="52"/>
      <c r="GS1453" s="52"/>
      <c r="GT1453" s="52"/>
      <c r="GU1453" s="52"/>
      <c r="HP1453" s="52"/>
      <c r="IK1453" s="52"/>
      <c r="JH1453" s="52"/>
      <c r="KC1453" s="52"/>
      <c r="KX1453" s="52"/>
      <c r="LS1453" s="52"/>
      <c r="MN1453" s="69"/>
      <c r="MR1453" s="139"/>
      <c r="MS1453" s="140"/>
    </row>
    <row r="1454" spans="3:357" s="53" customFormat="1" x14ac:dyDescent="0.15">
      <c r="C1454" s="54"/>
      <c r="G1454" s="55"/>
      <c r="H1454" s="55"/>
      <c r="AC1454" s="52"/>
      <c r="AX1454" s="52"/>
      <c r="CN1454" s="52"/>
      <c r="ED1454" s="52"/>
      <c r="EY1454" s="52"/>
      <c r="FT1454" s="52"/>
      <c r="GS1454" s="52"/>
      <c r="GT1454" s="52"/>
      <c r="GU1454" s="52"/>
      <c r="HP1454" s="52"/>
      <c r="IK1454" s="52"/>
      <c r="JH1454" s="52"/>
      <c r="KC1454" s="52"/>
      <c r="KX1454" s="52"/>
      <c r="LS1454" s="52"/>
      <c r="MN1454" s="69"/>
      <c r="MR1454" s="139"/>
      <c r="MS1454" s="140"/>
    </row>
    <row r="1455" spans="3:357" s="53" customFormat="1" x14ac:dyDescent="0.15">
      <c r="C1455" s="54"/>
      <c r="G1455" s="55"/>
      <c r="H1455" s="55"/>
      <c r="AC1455" s="52"/>
      <c r="AX1455" s="52"/>
      <c r="CN1455" s="52"/>
      <c r="ED1455" s="52"/>
      <c r="EY1455" s="52"/>
      <c r="FT1455" s="52"/>
      <c r="GS1455" s="52"/>
      <c r="GT1455" s="52"/>
      <c r="GU1455" s="52"/>
      <c r="HP1455" s="52"/>
      <c r="IK1455" s="52"/>
      <c r="JH1455" s="52"/>
      <c r="KC1455" s="52"/>
      <c r="KX1455" s="52"/>
      <c r="LS1455" s="52"/>
      <c r="MN1455" s="69"/>
      <c r="MR1455" s="139"/>
      <c r="MS1455" s="140"/>
    </row>
    <row r="1456" spans="3:357" s="53" customFormat="1" x14ac:dyDescent="0.15">
      <c r="C1456" s="54"/>
      <c r="G1456" s="55"/>
      <c r="H1456" s="55"/>
      <c r="AC1456" s="52"/>
      <c r="AX1456" s="52"/>
      <c r="CN1456" s="52"/>
      <c r="ED1456" s="52"/>
      <c r="EY1456" s="52"/>
      <c r="FT1456" s="52"/>
      <c r="GS1456" s="52"/>
      <c r="GT1456" s="52"/>
      <c r="GU1456" s="52"/>
      <c r="HP1456" s="52"/>
      <c r="IK1456" s="52"/>
      <c r="JH1456" s="52"/>
      <c r="KC1456" s="52"/>
      <c r="KX1456" s="52"/>
      <c r="LS1456" s="52"/>
      <c r="MN1456" s="69"/>
      <c r="MR1456" s="139"/>
      <c r="MS1456" s="140"/>
    </row>
    <row r="1457" spans="3:357" s="53" customFormat="1" x14ac:dyDescent="0.15">
      <c r="C1457" s="54"/>
      <c r="G1457" s="55"/>
      <c r="H1457" s="55"/>
      <c r="AC1457" s="52"/>
      <c r="AX1457" s="52"/>
      <c r="CN1457" s="52"/>
      <c r="ED1457" s="52"/>
      <c r="EY1457" s="52"/>
      <c r="FT1457" s="52"/>
      <c r="GS1457" s="52"/>
      <c r="GT1457" s="52"/>
      <c r="GU1457" s="52"/>
      <c r="HP1457" s="52"/>
      <c r="IK1457" s="52"/>
      <c r="JH1457" s="52"/>
      <c r="KC1457" s="52"/>
      <c r="KX1457" s="52"/>
      <c r="LS1457" s="52"/>
      <c r="MN1457" s="69"/>
      <c r="MR1457" s="139"/>
      <c r="MS1457" s="140"/>
    </row>
    <row r="1458" spans="3:357" s="53" customFormat="1" x14ac:dyDescent="0.15">
      <c r="C1458" s="54"/>
      <c r="G1458" s="55"/>
      <c r="H1458" s="55"/>
      <c r="AC1458" s="52"/>
      <c r="AX1458" s="52"/>
      <c r="CN1458" s="52"/>
      <c r="ED1458" s="52"/>
      <c r="EY1458" s="52"/>
      <c r="FT1458" s="52"/>
      <c r="GS1458" s="52"/>
      <c r="GT1458" s="52"/>
      <c r="GU1458" s="52"/>
      <c r="HP1458" s="52"/>
      <c r="IK1458" s="52"/>
      <c r="JH1458" s="52"/>
      <c r="KC1458" s="52"/>
      <c r="KX1458" s="52"/>
      <c r="LS1458" s="52"/>
      <c r="MN1458" s="69"/>
      <c r="MR1458" s="139"/>
      <c r="MS1458" s="140"/>
    </row>
    <row r="1459" spans="3:357" s="53" customFormat="1" x14ac:dyDescent="0.15">
      <c r="C1459" s="54"/>
      <c r="G1459" s="55"/>
      <c r="H1459" s="55"/>
      <c r="AC1459" s="52"/>
      <c r="AX1459" s="52"/>
      <c r="CN1459" s="52"/>
      <c r="ED1459" s="52"/>
      <c r="EY1459" s="52"/>
      <c r="FT1459" s="52"/>
      <c r="GS1459" s="52"/>
      <c r="GT1459" s="52"/>
      <c r="GU1459" s="52"/>
      <c r="HP1459" s="52"/>
      <c r="IK1459" s="52"/>
      <c r="JH1459" s="52"/>
      <c r="KC1459" s="52"/>
      <c r="KX1459" s="52"/>
      <c r="LS1459" s="52"/>
      <c r="MN1459" s="69"/>
      <c r="MR1459" s="139"/>
      <c r="MS1459" s="140"/>
    </row>
    <row r="1460" spans="3:357" s="53" customFormat="1" x14ac:dyDescent="0.15">
      <c r="C1460" s="54"/>
      <c r="G1460" s="55"/>
      <c r="H1460" s="55"/>
      <c r="AC1460" s="52"/>
      <c r="AX1460" s="52"/>
      <c r="CN1460" s="52"/>
      <c r="ED1460" s="52"/>
      <c r="EY1460" s="52"/>
      <c r="FT1460" s="52"/>
      <c r="GS1460" s="52"/>
      <c r="GT1460" s="52"/>
      <c r="GU1460" s="52"/>
      <c r="HP1460" s="52"/>
      <c r="IK1460" s="52"/>
      <c r="JH1460" s="52"/>
      <c r="KC1460" s="52"/>
      <c r="KX1460" s="52"/>
      <c r="LS1460" s="52"/>
      <c r="MN1460" s="69"/>
      <c r="MR1460" s="139"/>
      <c r="MS1460" s="140"/>
    </row>
    <row r="1461" spans="3:357" s="53" customFormat="1" x14ac:dyDescent="0.15">
      <c r="C1461" s="54"/>
      <c r="G1461" s="55"/>
      <c r="H1461" s="55"/>
      <c r="AC1461" s="52"/>
      <c r="AX1461" s="52"/>
      <c r="CN1461" s="52"/>
      <c r="ED1461" s="52"/>
      <c r="EY1461" s="52"/>
      <c r="FT1461" s="52"/>
      <c r="GS1461" s="52"/>
      <c r="GT1461" s="52"/>
      <c r="GU1461" s="52"/>
      <c r="HP1461" s="52"/>
      <c r="IK1461" s="52"/>
      <c r="JH1461" s="52"/>
      <c r="KC1461" s="52"/>
      <c r="KX1461" s="52"/>
      <c r="LS1461" s="52"/>
      <c r="MN1461" s="69"/>
      <c r="MR1461" s="139"/>
      <c r="MS1461" s="140"/>
    </row>
    <row r="1462" spans="3:357" s="53" customFormat="1" x14ac:dyDescent="0.15">
      <c r="C1462" s="54"/>
      <c r="G1462" s="55"/>
      <c r="H1462" s="55"/>
      <c r="AC1462" s="52"/>
      <c r="AX1462" s="52"/>
      <c r="CN1462" s="52"/>
      <c r="ED1462" s="52"/>
      <c r="EY1462" s="52"/>
      <c r="FT1462" s="52"/>
      <c r="GS1462" s="52"/>
      <c r="GT1462" s="52"/>
      <c r="GU1462" s="52"/>
      <c r="HP1462" s="52"/>
      <c r="IK1462" s="52"/>
      <c r="JH1462" s="52"/>
      <c r="KC1462" s="52"/>
      <c r="KX1462" s="52"/>
      <c r="LS1462" s="52"/>
      <c r="MN1462" s="69"/>
      <c r="MR1462" s="139"/>
      <c r="MS1462" s="140"/>
    </row>
    <row r="1463" spans="3:357" s="53" customFormat="1" x14ac:dyDescent="0.15">
      <c r="C1463" s="54"/>
      <c r="G1463" s="55"/>
      <c r="H1463" s="55"/>
      <c r="AC1463" s="52"/>
      <c r="AX1463" s="52"/>
      <c r="CN1463" s="52"/>
      <c r="ED1463" s="52"/>
      <c r="EY1463" s="52"/>
      <c r="FT1463" s="52"/>
      <c r="GS1463" s="52"/>
      <c r="GT1463" s="52"/>
      <c r="GU1463" s="52"/>
      <c r="HP1463" s="52"/>
      <c r="IK1463" s="52"/>
      <c r="JH1463" s="52"/>
      <c r="KC1463" s="52"/>
      <c r="KX1463" s="52"/>
      <c r="LS1463" s="52"/>
      <c r="MN1463" s="69"/>
      <c r="MR1463" s="139"/>
      <c r="MS1463" s="140"/>
    </row>
    <row r="1464" spans="3:357" x14ac:dyDescent="0.15">
      <c r="MR1464" s="139"/>
      <c r="MS1464" s="140"/>
    </row>
    <row r="1465" spans="3:357" x14ac:dyDescent="0.15">
      <c r="MR1465" s="139"/>
      <c r="MS1465" s="140"/>
    </row>
    <row r="1466" spans="3:357" x14ac:dyDescent="0.15">
      <c r="MR1466" s="139"/>
      <c r="MS1466" s="140"/>
    </row>
    <row r="1467" spans="3:357" x14ac:dyDescent="0.15">
      <c r="MR1467" s="139"/>
      <c r="MS1467" s="140"/>
    </row>
    <row r="1468" spans="3:357" x14ac:dyDescent="0.15">
      <c r="MR1468" s="139"/>
      <c r="MS1468" s="140"/>
    </row>
    <row r="1469" spans="3:357" x14ac:dyDescent="0.15">
      <c r="MR1469" s="139"/>
      <c r="MS1469" s="140"/>
    </row>
    <row r="1470" spans="3:357" x14ac:dyDescent="0.15">
      <c r="MR1470" s="139"/>
      <c r="MS1470" s="140"/>
    </row>
    <row r="1471" spans="3:357" x14ac:dyDescent="0.15">
      <c r="MR1471" s="139"/>
      <c r="MS1471" s="140"/>
    </row>
    <row r="1472" spans="3:357" x14ac:dyDescent="0.15">
      <c r="MR1472" s="139"/>
      <c r="MS1472" s="140"/>
    </row>
    <row r="1473" spans="356:357" x14ac:dyDescent="0.15">
      <c r="MR1473" s="139"/>
      <c r="MS1473" s="140"/>
    </row>
    <row r="1474" spans="356:357" x14ac:dyDescent="0.15">
      <c r="MR1474" s="139"/>
      <c r="MS1474" s="140"/>
    </row>
    <row r="1475" spans="356:357" x14ac:dyDescent="0.15">
      <c r="MR1475" s="139"/>
      <c r="MS1475" s="140"/>
    </row>
    <row r="1476" spans="356:357" x14ac:dyDescent="0.15">
      <c r="MR1476" s="139"/>
      <c r="MS1476" s="140"/>
    </row>
    <row r="1477" spans="356:357" x14ac:dyDescent="0.15">
      <c r="MR1477" s="139"/>
      <c r="MS1477" s="140"/>
    </row>
    <row r="1478" spans="356:357" x14ac:dyDescent="0.15">
      <c r="MR1478" s="139"/>
      <c r="MS1478" s="140"/>
    </row>
    <row r="1479" spans="356:357" x14ac:dyDescent="0.15">
      <c r="MR1479" s="139"/>
      <c r="MS1479" s="140"/>
    </row>
    <row r="1480" spans="356:357" x14ac:dyDescent="0.15">
      <c r="MR1480" s="139"/>
      <c r="MS1480" s="140"/>
    </row>
    <row r="1481" spans="356:357" x14ac:dyDescent="0.15">
      <c r="MR1481" s="139"/>
      <c r="MS1481" s="140"/>
    </row>
    <row r="1482" spans="356:357" x14ac:dyDescent="0.15">
      <c r="MR1482" s="139"/>
      <c r="MS1482" s="140"/>
    </row>
    <row r="1483" spans="356:357" x14ac:dyDescent="0.15">
      <c r="MR1483" s="139"/>
      <c r="MS1483" s="140"/>
    </row>
    <row r="1484" spans="356:357" x14ac:dyDescent="0.15">
      <c r="MR1484" s="139"/>
      <c r="MS1484" s="140"/>
    </row>
    <row r="1485" spans="356:357" x14ac:dyDescent="0.15">
      <c r="MR1485" s="139"/>
      <c r="MS1485" s="140"/>
    </row>
    <row r="1486" spans="356:357" x14ac:dyDescent="0.15">
      <c r="MR1486" s="139"/>
      <c r="MS1486" s="140"/>
    </row>
    <row r="1487" spans="356:357" x14ac:dyDescent="0.15">
      <c r="MR1487" s="139"/>
      <c r="MS1487" s="140"/>
    </row>
    <row r="1488" spans="356:357" x14ac:dyDescent="0.15">
      <c r="MR1488" s="139"/>
      <c r="MS1488" s="140"/>
    </row>
    <row r="1489" spans="356:357" x14ac:dyDescent="0.15">
      <c r="MR1489" s="139"/>
      <c r="MS1489" s="140"/>
    </row>
    <row r="1490" spans="356:357" x14ac:dyDescent="0.15">
      <c r="MR1490" s="139"/>
      <c r="MS1490" s="140"/>
    </row>
    <row r="1491" spans="356:357" x14ac:dyDescent="0.15">
      <c r="MR1491" s="139"/>
      <c r="MS1491" s="140"/>
    </row>
    <row r="1492" spans="356:357" x14ac:dyDescent="0.15">
      <c r="MR1492" s="139"/>
      <c r="MS1492" s="140"/>
    </row>
    <row r="1493" spans="356:357" x14ac:dyDescent="0.15">
      <c r="MR1493" s="139"/>
      <c r="MS1493" s="140"/>
    </row>
    <row r="1494" spans="356:357" x14ac:dyDescent="0.15">
      <c r="MR1494" s="139"/>
      <c r="MS1494" s="140"/>
    </row>
    <row r="1495" spans="356:357" x14ac:dyDescent="0.15">
      <c r="MR1495" s="139"/>
      <c r="MS1495" s="140"/>
    </row>
    <row r="1496" spans="356:357" x14ac:dyDescent="0.15">
      <c r="MR1496" s="139"/>
      <c r="MS1496" s="140"/>
    </row>
    <row r="1497" spans="356:357" x14ac:dyDescent="0.15">
      <c r="MR1497" s="139"/>
      <c r="MS1497" s="140"/>
    </row>
    <row r="1498" spans="356:357" x14ac:dyDescent="0.15">
      <c r="MR1498" s="139"/>
      <c r="MS1498" s="140"/>
    </row>
    <row r="1499" spans="356:357" x14ac:dyDescent="0.15">
      <c r="MR1499" s="139"/>
      <c r="MS1499" s="140"/>
    </row>
    <row r="1500" spans="356:357" x14ac:dyDescent="0.15">
      <c r="MR1500" s="139"/>
      <c r="MS1500" s="140"/>
    </row>
    <row r="1501" spans="356:357" x14ac:dyDescent="0.15">
      <c r="MR1501" s="139"/>
      <c r="MS1501" s="140"/>
    </row>
    <row r="1502" spans="356:357" x14ac:dyDescent="0.15">
      <c r="MR1502" s="139"/>
      <c r="MS1502" s="140"/>
    </row>
    <row r="1503" spans="356:357" x14ac:dyDescent="0.15">
      <c r="MR1503" s="139"/>
      <c r="MS1503" s="140"/>
    </row>
    <row r="1504" spans="356:357" x14ac:dyDescent="0.15">
      <c r="MR1504" s="139"/>
      <c r="MS1504" s="140"/>
    </row>
    <row r="1505" spans="356:357" x14ac:dyDescent="0.15">
      <c r="MR1505" s="139"/>
      <c r="MS1505" s="140"/>
    </row>
    <row r="1506" spans="356:357" x14ac:dyDescent="0.15">
      <c r="MR1506" s="139"/>
      <c r="MS1506" s="140"/>
    </row>
    <row r="1507" spans="356:357" x14ac:dyDescent="0.15">
      <c r="MR1507" s="139"/>
      <c r="MS1507" s="140"/>
    </row>
    <row r="1508" spans="356:357" x14ac:dyDescent="0.15">
      <c r="MR1508" s="139"/>
      <c r="MS1508" s="140"/>
    </row>
    <row r="1509" spans="356:357" x14ac:dyDescent="0.15">
      <c r="MR1509" s="139"/>
      <c r="MS1509" s="140"/>
    </row>
    <row r="1510" spans="356:357" x14ac:dyDescent="0.15">
      <c r="MR1510" s="139"/>
      <c r="MS1510" s="140"/>
    </row>
    <row r="1511" spans="356:357" x14ac:dyDescent="0.15">
      <c r="MR1511" s="139"/>
      <c r="MS1511" s="140"/>
    </row>
    <row r="1512" spans="356:357" x14ac:dyDescent="0.15">
      <c r="MR1512" s="139"/>
      <c r="MS1512" s="140"/>
    </row>
    <row r="1513" spans="356:357" x14ac:dyDescent="0.15">
      <c r="MR1513" s="139"/>
      <c r="MS1513" s="140"/>
    </row>
    <row r="1514" spans="356:357" x14ac:dyDescent="0.15">
      <c r="MR1514" s="139"/>
      <c r="MS1514" s="140"/>
    </row>
    <row r="1515" spans="356:357" x14ac:dyDescent="0.15">
      <c r="MR1515" s="139"/>
      <c r="MS1515" s="140"/>
    </row>
    <row r="1516" spans="356:357" x14ac:dyDescent="0.15">
      <c r="MR1516" s="139"/>
      <c r="MS1516" s="140"/>
    </row>
    <row r="1517" spans="356:357" x14ac:dyDescent="0.15">
      <c r="MR1517" s="139"/>
      <c r="MS1517" s="140"/>
    </row>
    <row r="1518" spans="356:357" x14ac:dyDescent="0.15">
      <c r="MR1518" s="139"/>
      <c r="MS1518" s="140"/>
    </row>
    <row r="1519" spans="356:357" x14ac:dyDescent="0.15">
      <c r="MR1519" s="139"/>
      <c r="MS1519" s="140"/>
    </row>
    <row r="1520" spans="356:357" x14ac:dyDescent="0.15">
      <c r="MR1520" s="139"/>
      <c r="MS1520" s="140"/>
    </row>
    <row r="1521" spans="356:357" x14ac:dyDescent="0.15">
      <c r="MR1521" s="139"/>
      <c r="MS1521" s="140"/>
    </row>
    <row r="1522" spans="356:357" x14ac:dyDescent="0.15">
      <c r="MR1522" s="139"/>
      <c r="MS1522" s="140"/>
    </row>
    <row r="1523" spans="356:357" x14ac:dyDescent="0.15">
      <c r="MR1523" s="139"/>
      <c r="MS1523" s="140"/>
    </row>
    <row r="1524" spans="356:357" x14ac:dyDescent="0.15">
      <c r="MR1524" s="139"/>
      <c r="MS1524" s="140"/>
    </row>
    <row r="1525" spans="356:357" x14ac:dyDescent="0.15">
      <c r="MR1525" s="139"/>
      <c r="MS1525" s="140"/>
    </row>
    <row r="1526" spans="356:357" x14ac:dyDescent="0.15">
      <c r="MR1526" s="139"/>
      <c r="MS1526" s="140"/>
    </row>
    <row r="1527" spans="356:357" x14ac:dyDescent="0.15">
      <c r="MR1527" s="139"/>
      <c r="MS1527" s="140"/>
    </row>
    <row r="1528" spans="356:357" x14ac:dyDescent="0.15">
      <c r="MR1528" s="139"/>
      <c r="MS1528" s="140"/>
    </row>
    <row r="1529" spans="356:357" x14ac:dyDescent="0.15">
      <c r="MR1529" s="139"/>
      <c r="MS1529" s="140"/>
    </row>
    <row r="1530" spans="356:357" x14ac:dyDescent="0.15">
      <c r="MR1530" s="139"/>
      <c r="MS1530" s="140"/>
    </row>
    <row r="1531" spans="356:357" x14ac:dyDescent="0.15">
      <c r="MR1531" s="139"/>
      <c r="MS1531" s="140"/>
    </row>
    <row r="1532" spans="356:357" x14ac:dyDescent="0.15">
      <c r="MR1532" s="139"/>
      <c r="MS1532" s="140"/>
    </row>
    <row r="1533" spans="356:357" x14ac:dyDescent="0.15">
      <c r="MR1533" s="139"/>
      <c r="MS1533" s="140"/>
    </row>
    <row r="1534" spans="356:357" x14ac:dyDescent="0.15">
      <c r="MR1534" s="139"/>
      <c r="MS1534" s="140"/>
    </row>
    <row r="1535" spans="356:357" x14ac:dyDescent="0.15">
      <c r="MR1535" s="139"/>
      <c r="MS1535" s="140"/>
    </row>
    <row r="1536" spans="356:357" x14ac:dyDescent="0.15">
      <c r="MR1536" s="139"/>
      <c r="MS1536" s="140"/>
    </row>
    <row r="1537" spans="356:357" x14ac:dyDescent="0.15">
      <c r="MR1537" s="139"/>
      <c r="MS1537" s="140"/>
    </row>
    <row r="1538" spans="356:357" x14ac:dyDescent="0.15">
      <c r="MR1538" s="139"/>
      <c r="MS1538" s="140"/>
    </row>
    <row r="1539" spans="356:357" x14ac:dyDescent="0.15">
      <c r="MR1539" s="139"/>
      <c r="MS1539" s="140"/>
    </row>
    <row r="1540" spans="356:357" x14ac:dyDescent="0.15">
      <c r="MR1540" s="139"/>
      <c r="MS1540" s="140"/>
    </row>
    <row r="1541" spans="356:357" x14ac:dyDescent="0.15">
      <c r="MR1541" s="139"/>
      <c r="MS1541" s="140"/>
    </row>
    <row r="1542" spans="356:357" x14ac:dyDescent="0.15">
      <c r="MR1542" s="139"/>
      <c r="MS1542" s="140"/>
    </row>
    <row r="1543" spans="356:357" x14ac:dyDescent="0.15">
      <c r="MR1543" s="139"/>
      <c r="MS1543" s="140"/>
    </row>
    <row r="1544" spans="356:357" x14ac:dyDescent="0.15">
      <c r="MR1544" s="139"/>
      <c r="MS1544" s="140"/>
    </row>
    <row r="1545" spans="356:357" x14ac:dyDescent="0.15">
      <c r="MR1545" s="139"/>
      <c r="MS1545" s="140"/>
    </row>
    <row r="1546" spans="356:357" x14ac:dyDescent="0.15">
      <c r="MR1546" s="139"/>
      <c r="MS1546" s="140"/>
    </row>
    <row r="1547" spans="356:357" x14ac:dyDescent="0.15">
      <c r="MR1547" s="139"/>
      <c r="MS1547" s="140"/>
    </row>
    <row r="1548" spans="356:357" x14ac:dyDescent="0.15">
      <c r="MR1548" s="139"/>
      <c r="MS1548" s="140"/>
    </row>
    <row r="1549" spans="356:357" x14ac:dyDescent="0.15">
      <c r="MR1549" s="139"/>
      <c r="MS1549" s="140"/>
    </row>
    <row r="1550" spans="356:357" x14ac:dyDescent="0.15">
      <c r="MR1550" s="139"/>
      <c r="MS1550" s="140"/>
    </row>
    <row r="1551" spans="356:357" x14ac:dyDescent="0.15">
      <c r="MR1551" s="139"/>
      <c r="MS1551" s="140"/>
    </row>
    <row r="1552" spans="356:357" x14ac:dyDescent="0.15">
      <c r="MR1552" s="139"/>
      <c r="MS1552" s="140"/>
    </row>
    <row r="1553" spans="356:357" x14ac:dyDescent="0.15">
      <c r="MR1553" s="139"/>
      <c r="MS1553" s="140"/>
    </row>
    <row r="1554" spans="356:357" x14ac:dyDescent="0.15">
      <c r="MR1554" s="139"/>
      <c r="MS1554" s="140"/>
    </row>
    <row r="1555" spans="356:357" x14ac:dyDescent="0.15">
      <c r="MR1555" s="139"/>
      <c r="MS1555" s="140"/>
    </row>
    <row r="1556" spans="356:357" x14ac:dyDescent="0.15">
      <c r="MR1556" s="139"/>
      <c r="MS1556" s="140"/>
    </row>
    <row r="1557" spans="356:357" x14ac:dyDescent="0.15">
      <c r="MR1557" s="139"/>
      <c r="MS1557" s="140"/>
    </row>
    <row r="1558" spans="356:357" x14ac:dyDescent="0.15">
      <c r="MR1558" s="139"/>
      <c r="MS1558" s="140"/>
    </row>
    <row r="1559" spans="356:357" x14ac:dyDescent="0.15">
      <c r="MR1559" s="139"/>
      <c r="MS1559" s="140"/>
    </row>
    <row r="1560" spans="356:357" x14ac:dyDescent="0.15">
      <c r="MR1560" s="139"/>
      <c r="MS1560" s="140"/>
    </row>
    <row r="1561" spans="356:357" x14ac:dyDescent="0.15">
      <c r="MR1561" s="139"/>
      <c r="MS1561" s="140"/>
    </row>
    <row r="1562" spans="356:357" x14ac:dyDescent="0.15">
      <c r="MR1562" s="139"/>
      <c r="MS1562" s="140"/>
    </row>
    <row r="1563" spans="356:357" x14ac:dyDescent="0.15">
      <c r="MR1563" s="139"/>
      <c r="MS1563" s="140"/>
    </row>
    <row r="1564" spans="356:357" x14ac:dyDescent="0.15">
      <c r="MR1564" s="139"/>
      <c r="MS1564" s="140"/>
    </row>
    <row r="1565" spans="356:357" x14ac:dyDescent="0.15">
      <c r="MR1565" s="139"/>
      <c r="MS1565" s="140"/>
    </row>
    <row r="1566" spans="356:357" x14ac:dyDescent="0.15">
      <c r="MR1566" s="139"/>
      <c r="MS1566" s="140"/>
    </row>
    <row r="1567" spans="356:357" x14ac:dyDescent="0.15">
      <c r="MR1567" s="139"/>
      <c r="MS1567" s="140"/>
    </row>
    <row r="1568" spans="356:357" x14ac:dyDescent="0.15">
      <c r="MR1568" s="139"/>
      <c r="MS1568" s="140"/>
    </row>
    <row r="1569" spans="356:357" x14ac:dyDescent="0.15">
      <c r="MR1569" s="139"/>
      <c r="MS1569" s="140"/>
    </row>
    <row r="1570" spans="356:357" x14ac:dyDescent="0.15">
      <c r="MR1570" s="139"/>
      <c r="MS1570" s="140"/>
    </row>
    <row r="1571" spans="356:357" x14ac:dyDescent="0.15">
      <c r="MR1571" s="139"/>
      <c r="MS1571" s="140"/>
    </row>
    <row r="1572" spans="356:357" x14ac:dyDescent="0.15">
      <c r="MR1572" s="139"/>
      <c r="MS1572" s="140"/>
    </row>
    <row r="1573" spans="356:357" x14ac:dyDescent="0.15">
      <c r="MR1573" s="139"/>
      <c r="MS1573" s="140"/>
    </row>
    <row r="1574" spans="356:357" x14ac:dyDescent="0.15">
      <c r="MR1574" s="139"/>
      <c r="MS1574" s="140"/>
    </row>
    <row r="1575" spans="356:357" x14ac:dyDescent="0.15">
      <c r="MR1575" s="139"/>
      <c r="MS1575" s="140"/>
    </row>
    <row r="1576" spans="356:357" x14ac:dyDescent="0.15">
      <c r="MR1576" s="139"/>
      <c r="MS1576" s="140"/>
    </row>
  </sheetData>
  <autoFilter ref="A8:MS8" xr:uid="{00000000-0001-0000-0000-000000000000}"/>
  <mergeCells count="24">
    <mergeCell ref="I7:AB7"/>
    <mergeCell ref="AD7:AW7"/>
    <mergeCell ref="AY7:BR7"/>
    <mergeCell ref="BT7:CM7"/>
    <mergeCell ref="CO7:DH7"/>
    <mergeCell ref="A2:KW2"/>
    <mergeCell ref="A3:KW3"/>
    <mergeCell ref="A4:KW4"/>
    <mergeCell ref="A5:KW5"/>
    <mergeCell ref="A6:KW6"/>
    <mergeCell ref="MP7:MP8"/>
    <mergeCell ref="MO7:MO8"/>
    <mergeCell ref="MN7:MN8"/>
    <mergeCell ref="DJ7:EC7"/>
    <mergeCell ref="EE7:EX7"/>
    <mergeCell ref="EZ7:FS7"/>
    <mergeCell ref="FU7:GN7"/>
    <mergeCell ref="GV7:HO7"/>
    <mergeCell ref="HQ7:IJ7"/>
    <mergeCell ref="IL7:JE7"/>
    <mergeCell ref="JI7:KB7"/>
    <mergeCell ref="KD7:KW7"/>
    <mergeCell ref="KY7:LR7"/>
    <mergeCell ref="LT7:MM7"/>
  </mergeCells>
  <conditionalFormatting sqref="I9:AB58">
    <cfRule type="containsText" dxfId="0" priority="1" operator="containsText" text="NC">
      <formula>NOT(ISERROR(SEARCH("NC",I9)))</formula>
    </cfRule>
  </conditionalFormatting>
  <printOptions horizontalCentered="1" verticalCentered="1"/>
  <pageMargins left="0.11811023622047245" right="0.11811023622047245" top="0.35433070866141736" bottom="0.35433070866141736" header="0.31496062992125984" footer="0.31496062992125984"/>
  <pageSetup scale="2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2"/>
  <sheetViews>
    <sheetView tabSelected="1" zoomScaleNormal="100" workbookViewId="0">
      <selection activeCell="G25" sqref="G25"/>
    </sheetView>
  </sheetViews>
  <sheetFormatPr baseColWidth="10" defaultColWidth="11.42578125" defaultRowHeight="15" x14ac:dyDescent="0.2"/>
  <cols>
    <col min="1" max="1" width="44.7109375" style="25" customWidth="1"/>
    <col min="2" max="2" width="39.42578125" style="25" customWidth="1"/>
    <col min="3" max="3" width="22.28515625" style="35" bestFit="1" customWidth="1"/>
    <col min="4" max="4" width="5.140625" style="25" customWidth="1"/>
    <col min="5" max="6" width="5.5703125" style="25" customWidth="1"/>
    <col min="7" max="7" width="7.28515625" style="25" customWidth="1"/>
    <col min="8" max="8" width="16.42578125" style="25" bestFit="1" customWidth="1"/>
    <col min="9" max="16384" width="11.42578125" style="25"/>
  </cols>
  <sheetData>
    <row r="1" spans="1:13" x14ac:dyDescent="0.2">
      <c r="A1" s="170" t="s">
        <v>0</v>
      </c>
      <c r="B1" s="170"/>
      <c r="C1" s="170"/>
    </row>
    <row r="2" spans="1:13" ht="17.25" customHeight="1" x14ac:dyDescent="0.2">
      <c r="A2" s="170" t="s">
        <v>156</v>
      </c>
      <c r="B2" s="170"/>
      <c r="C2" s="170"/>
    </row>
    <row r="3" spans="1:13" ht="79.5" customHeight="1" x14ac:dyDescent="0.2">
      <c r="A3" s="171" t="s">
        <v>157</v>
      </c>
      <c r="B3" s="171"/>
      <c r="C3" s="171"/>
    </row>
    <row r="4" spans="1:13" x14ac:dyDescent="0.2">
      <c r="A4" s="26"/>
    </row>
    <row r="6" spans="1:13" ht="15.75" thickBot="1" x14ac:dyDescent="0.25"/>
    <row r="7" spans="1:13" x14ac:dyDescent="0.2">
      <c r="A7" s="27" t="s">
        <v>158</v>
      </c>
      <c r="B7" s="28" t="s">
        <v>159</v>
      </c>
      <c r="C7" s="36" t="s">
        <v>160</v>
      </c>
    </row>
    <row r="8" spans="1:13" x14ac:dyDescent="0.2">
      <c r="A8" s="136" t="s">
        <v>28</v>
      </c>
      <c r="B8" s="29" t="s">
        <v>161</v>
      </c>
      <c r="C8" s="146">
        <f>SUMIF('ASIGNACION DE PUNTAJE '!$MO$9:$MO$58,'ADJUDICACION '!A8,'ASIGNACION DE PUNTAJE '!$MP$9:$MP$58)</f>
        <v>109361000</v>
      </c>
      <c r="D8" s="59"/>
    </row>
    <row r="9" spans="1:13" ht="18" x14ac:dyDescent="0.2">
      <c r="A9" s="136" t="s">
        <v>29</v>
      </c>
      <c r="B9" s="29" t="s">
        <v>162</v>
      </c>
      <c r="C9" s="146">
        <f>SUMIF('ASIGNACION DE PUNTAJE '!$MO$9:$MO$58,'ADJUDICACION '!A9,'ASIGNACION DE PUNTAJE '!$MP$9:$MP$58)</f>
        <v>51348500</v>
      </c>
      <c r="D9" s="59"/>
    </row>
    <row r="10" spans="1:13" ht="18" x14ac:dyDescent="0.2">
      <c r="A10" s="136" t="s">
        <v>35</v>
      </c>
      <c r="B10" s="37" t="s">
        <v>163</v>
      </c>
      <c r="C10" s="146">
        <f>SUMIF('ASIGNACION DE PUNTAJE '!$MO$9:$MO$58,'ADJUDICACION '!A10,'ASIGNACION DE PUNTAJE '!$MP$9:$MP$58)</f>
        <v>121125700.56999999</v>
      </c>
      <c r="D10" s="59"/>
    </row>
    <row r="11" spans="1:13" x14ac:dyDescent="0.2">
      <c r="A11" s="136" t="s">
        <v>37</v>
      </c>
      <c r="B11" s="29">
        <v>15</v>
      </c>
      <c r="C11" s="146">
        <f>SUMIF('ASIGNACION DE PUNTAJE '!$MO$9:$MO$58,'ADJUDICACION '!A11,'ASIGNACION DE PUNTAJE '!$MP$9:$MP$58)</f>
        <v>11542003</v>
      </c>
      <c r="D11" s="59"/>
    </row>
    <row r="12" spans="1:13" ht="18" x14ac:dyDescent="0.2">
      <c r="A12" s="136" t="s">
        <v>39</v>
      </c>
      <c r="B12" s="29" t="s">
        <v>164</v>
      </c>
      <c r="C12" s="146">
        <f>SUMIF('ASIGNACION DE PUNTAJE '!$MO$9:$MO$58,'ADJUDICACION '!A12,'ASIGNACION DE PUNTAJE '!$MP$9:$MP$58)</f>
        <v>37889600</v>
      </c>
      <c r="D12" s="59"/>
    </row>
    <row r="13" spans="1:13" ht="18" x14ac:dyDescent="0.2">
      <c r="A13" s="136" t="s">
        <v>40</v>
      </c>
      <c r="B13" s="29" t="s">
        <v>165</v>
      </c>
      <c r="C13" s="146">
        <f>SUMIF('ASIGNACION DE PUNTAJE '!$MO$9:$MO$58,'ADJUDICACION '!A13,'ASIGNACION DE PUNTAJE '!$MP$9:$MP$58)</f>
        <v>424593547</v>
      </c>
      <c r="D13" s="59"/>
    </row>
    <row r="14" spans="1:13" ht="27" x14ac:dyDescent="0.2">
      <c r="A14" s="136" t="s">
        <v>44</v>
      </c>
      <c r="B14" s="29">
        <v>8</v>
      </c>
      <c r="C14" s="146">
        <f>SUMIF('ASIGNACION DE PUNTAJE '!$MO$9:$MO$58,'ADJUDICACION '!A14,'ASIGNACION DE PUNTAJE '!$MP$9:$MP$58)</f>
        <v>16335844</v>
      </c>
      <c r="D14" s="59"/>
    </row>
    <row r="15" spans="1:13" ht="18" x14ac:dyDescent="0.2">
      <c r="A15" s="136" t="s">
        <v>45</v>
      </c>
      <c r="B15" s="29" t="s">
        <v>166</v>
      </c>
      <c r="C15" s="146">
        <f>SUMIF('ASIGNACION DE PUNTAJE '!$MO$9:$MO$58,'ADJUDICACION '!A15,'ASIGNACION DE PUNTAJE '!$MP$9:$MP$58)</f>
        <v>75327000</v>
      </c>
      <c r="D15" s="59"/>
    </row>
    <row r="16" spans="1:13" ht="15.75" x14ac:dyDescent="0.25">
      <c r="K16"/>
      <c r="M16"/>
    </row>
    <row r="17" spans="1:11" ht="15.75" x14ac:dyDescent="0.25">
      <c r="A17" s="168" t="s">
        <v>167</v>
      </c>
      <c r="B17" s="168"/>
      <c r="C17" s="168"/>
      <c r="K17"/>
    </row>
    <row r="18" spans="1:11" ht="15.75" x14ac:dyDescent="0.25">
      <c r="A18" s="167">
        <f>SUM(C8:C15)</f>
        <v>847523194.56999993</v>
      </c>
      <c r="B18" s="167"/>
      <c r="C18" s="167"/>
      <c r="K18"/>
    </row>
    <row r="19" spans="1:11" ht="15.75" x14ac:dyDescent="0.25">
      <c r="A19" s="168" t="s">
        <v>168</v>
      </c>
      <c r="B19" s="168"/>
      <c r="C19" s="168"/>
      <c r="K19"/>
    </row>
    <row r="20" spans="1:11" ht="15.75" x14ac:dyDescent="0.25">
      <c r="A20" s="172">
        <f>+A18/A32</f>
        <v>0.58825937576196807</v>
      </c>
      <c r="B20" s="172"/>
      <c r="C20" s="172"/>
      <c r="K20"/>
    </row>
    <row r="21" spans="1:11" ht="15.75" x14ac:dyDescent="0.25">
      <c r="A21" s="168" t="s">
        <v>169</v>
      </c>
      <c r="B21" s="168"/>
      <c r="C21" s="168"/>
      <c r="K21"/>
    </row>
    <row r="22" spans="1:11" ht="15.75" x14ac:dyDescent="0.25">
      <c r="A22" s="167">
        <f>'ASIGNACION DE PUNTAJE '!MR59</f>
        <v>35737822.212830007</v>
      </c>
      <c r="B22" s="167"/>
      <c r="C22" s="167"/>
      <c r="K22"/>
    </row>
    <row r="23" spans="1:11" ht="15.75" x14ac:dyDescent="0.25">
      <c r="A23" s="174">
        <f>A22/A32</f>
        <v>2.4805349423714446E-2</v>
      </c>
      <c r="B23" s="174"/>
      <c r="C23" s="174"/>
      <c r="K23"/>
    </row>
    <row r="24" spans="1:11" ht="15.75" x14ac:dyDescent="0.25">
      <c r="A24" s="168" t="s">
        <v>170</v>
      </c>
      <c r="B24" s="168"/>
      <c r="C24" s="168"/>
      <c r="K24"/>
    </row>
    <row r="25" spans="1:11" ht="47.45" customHeight="1" x14ac:dyDescent="0.25">
      <c r="A25" s="173" t="s">
        <v>171</v>
      </c>
      <c r="B25" s="173"/>
      <c r="C25" s="173"/>
      <c r="H25" s="60"/>
      <c r="K25"/>
    </row>
    <row r="26" spans="1:11" ht="15.75" x14ac:dyDescent="0.25">
      <c r="A26" s="168" t="s">
        <v>172</v>
      </c>
      <c r="B26" s="168"/>
      <c r="C26" s="168"/>
      <c r="K26"/>
    </row>
    <row r="27" spans="1:11" ht="15.75" x14ac:dyDescent="0.25">
      <c r="A27" s="167">
        <f>'ASIGNACION DE PUNTAJE '!MS59</f>
        <v>557469482.28976655</v>
      </c>
      <c r="B27" s="167"/>
      <c r="C27" s="167"/>
      <c r="K27"/>
    </row>
    <row r="28" spans="1:11" x14ac:dyDescent="0.2">
      <c r="A28" s="168" t="s">
        <v>173</v>
      </c>
      <c r="B28" s="168"/>
      <c r="C28" s="168"/>
      <c r="H28" s="60"/>
    </row>
    <row r="29" spans="1:11" x14ac:dyDescent="0.2">
      <c r="A29" s="169">
        <f>+A27/A32</f>
        <v>0.38693530956932426</v>
      </c>
      <c r="B29" s="169"/>
      <c r="C29" s="169"/>
      <c r="D29" s="38"/>
      <c r="H29" s="60"/>
    </row>
    <row r="31" spans="1:11" x14ac:dyDescent="0.2">
      <c r="A31" s="168" t="s">
        <v>174</v>
      </c>
      <c r="B31" s="168"/>
      <c r="C31" s="168"/>
    </row>
    <row r="32" spans="1:11" ht="15.75" customHeight="1" x14ac:dyDescent="0.2">
      <c r="A32" s="167">
        <v>1440730449</v>
      </c>
      <c r="B32" s="167"/>
      <c r="C32" s="167"/>
    </row>
  </sheetData>
  <protectedRanges>
    <protectedRange password="F16F" sqref="A1:C1" name="Rango1_1_1"/>
    <protectedRange password="F16F" sqref="A2:C3" name="Rango1_1_1_1"/>
  </protectedRanges>
  <mergeCells count="18">
    <mergeCell ref="A26:C26"/>
    <mergeCell ref="A1:C1"/>
    <mergeCell ref="A2:C2"/>
    <mergeCell ref="A3:C3"/>
    <mergeCell ref="A17:C17"/>
    <mergeCell ref="A18:C18"/>
    <mergeCell ref="A19:C19"/>
    <mergeCell ref="A20:C20"/>
    <mergeCell ref="A21:C21"/>
    <mergeCell ref="A22:C22"/>
    <mergeCell ref="A24:C24"/>
    <mergeCell ref="A25:C25"/>
    <mergeCell ref="A23:C23"/>
    <mergeCell ref="A27:C27"/>
    <mergeCell ref="A28:C28"/>
    <mergeCell ref="A29:C29"/>
    <mergeCell ref="A31:C31"/>
    <mergeCell ref="A32:C3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ASIGNACION DE PUNTAJE </vt:lpstr>
      <vt:lpstr>ADJUDICACION </vt:lpstr>
      <vt:lpstr>fk</vt:lpstr>
      <vt:lpstr>'ASIGNACION DE PUNTAJE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Eduard Arnulfo Pinilla Rivera</cp:lastModifiedBy>
  <cp:revision/>
  <dcterms:created xsi:type="dcterms:W3CDTF">2021-11-22T23:24:24Z</dcterms:created>
  <dcterms:modified xsi:type="dcterms:W3CDTF">2026-06-01T20:38:29Z</dcterms:modified>
  <cp:category/>
  <cp:contentStatus/>
</cp:coreProperties>
</file>